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รายงานประจำเดือน โสภา\วิเคราะห์งบ รพ.สต 61\วิเคราะห์งบ รพสต.กย.61\"/>
    </mc:Choice>
  </mc:AlternateContent>
  <bookViews>
    <workbookView xWindow="4335" yWindow="255" windowWidth="11025" windowHeight="5310" tabRatio="911" activeTab="15"/>
  </bookViews>
  <sheets>
    <sheet name="คะแนน" sheetId="83" r:id="rId1"/>
    <sheet name="บก." sheetId="81" r:id="rId2"/>
    <sheet name="บึงกาฬ" sheetId="19" r:id="rId3"/>
    <sheet name="นภ" sheetId="74" r:id="rId4"/>
    <sheet name="หนองบัวลำภู" sheetId="15" r:id="rId5"/>
    <sheet name="อด" sheetId="75" r:id="rId6"/>
    <sheet name="อุดรธานี" sheetId="16" r:id="rId7"/>
    <sheet name="ลย." sheetId="76" r:id="rId8"/>
    <sheet name="เลย " sheetId="39" r:id="rId9"/>
    <sheet name="นค." sheetId="77" r:id="rId10"/>
    <sheet name="หนองคาย" sheetId="34" r:id="rId11"/>
    <sheet name="สกล" sheetId="78" r:id="rId12"/>
    <sheet name="สกลนคร" sheetId="32" r:id="rId13"/>
    <sheet name="นคร" sheetId="79" r:id="rId14"/>
    <sheet name="นครพนม" sheetId="30" r:id="rId15"/>
    <sheet name="1.สรุปรายงานการส่งงบ" sheetId="10" r:id="rId16"/>
    <sheet name="2.สรุปคะแนนการส่งงบ" sheetId="11" r:id="rId17"/>
    <sheet name="3. สรุปรวมราย CUP " sheetId="61" r:id="rId18"/>
  </sheets>
  <definedNames>
    <definedName name="_xlnm._FilterDatabase" localSheetId="17" hidden="1">'3. สรุปรวมราย CUP '!$A$4:$WVN$1070</definedName>
    <definedName name="_xlnm._FilterDatabase" localSheetId="0" hidden="1">คะแนน!$A$1:$G$969</definedName>
    <definedName name="_xlnm._FilterDatabase" localSheetId="5" hidden="1">อด!#REF!</definedName>
    <definedName name="_xlnm._FilterDatabase" localSheetId="6" hidden="1">อุดรธานี!$A$3:$AY$229</definedName>
    <definedName name="DATA1" localSheetId="17">#REF!</definedName>
    <definedName name="DATA1" localSheetId="8">#REF!</definedName>
    <definedName name="DATA1">#REF!</definedName>
    <definedName name="_xlnm.Print_Titles" localSheetId="17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AT83" i="16" l="1"/>
  <c r="AU83" i="16" s="1"/>
  <c r="AV83" i="16"/>
  <c r="AW83" i="16"/>
  <c r="AX83" i="16"/>
  <c r="AS83" i="16"/>
  <c r="AS84" i="16"/>
  <c r="J429" i="61" l="1"/>
  <c r="K429" i="61"/>
  <c r="L429" i="61"/>
  <c r="M429" i="61"/>
  <c r="J430" i="61"/>
  <c r="K430" i="61"/>
  <c r="L430" i="61"/>
  <c r="M430" i="61"/>
  <c r="J431" i="61"/>
  <c r="K431" i="61"/>
  <c r="L431" i="61"/>
  <c r="M431" i="61"/>
  <c r="M428" i="61"/>
  <c r="L428" i="61"/>
  <c r="K428" i="61"/>
  <c r="J428" i="61"/>
  <c r="J422" i="61"/>
  <c r="K422" i="61"/>
  <c r="L422" i="61"/>
  <c r="M422" i="61"/>
  <c r="J423" i="61"/>
  <c r="K423" i="61"/>
  <c r="L423" i="61"/>
  <c r="M423" i="61"/>
  <c r="J424" i="61"/>
  <c r="K424" i="61"/>
  <c r="L424" i="61"/>
  <c r="M424" i="61"/>
  <c r="J425" i="61"/>
  <c r="K425" i="61"/>
  <c r="L425" i="61"/>
  <c r="M425" i="61"/>
  <c r="M421" i="61"/>
  <c r="L421" i="61"/>
  <c r="K421" i="61"/>
  <c r="J421" i="61"/>
  <c r="J414" i="61"/>
  <c r="K414" i="61"/>
  <c r="L414" i="61"/>
  <c r="M414" i="61"/>
  <c r="J415" i="61"/>
  <c r="K415" i="61"/>
  <c r="L415" i="61"/>
  <c r="M415" i="61"/>
  <c r="J416" i="61"/>
  <c r="K416" i="61"/>
  <c r="L416" i="61"/>
  <c r="M416" i="61"/>
  <c r="M413" i="61"/>
  <c r="L413" i="61"/>
  <c r="K413" i="61"/>
  <c r="J413" i="61"/>
  <c r="J403" i="61"/>
  <c r="K403" i="61"/>
  <c r="L403" i="61"/>
  <c r="M403" i="61"/>
  <c r="J404" i="61"/>
  <c r="K404" i="61"/>
  <c r="L404" i="61"/>
  <c r="M404" i="61"/>
  <c r="J405" i="61"/>
  <c r="K405" i="61"/>
  <c r="L405" i="61"/>
  <c r="M405" i="61"/>
  <c r="J406" i="61"/>
  <c r="K406" i="61"/>
  <c r="L406" i="61"/>
  <c r="M406" i="61"/>
  <c r="J407" i="61"/>
  <c r="K407" i="61"/>
  <c r="L407" i="61"/>
  <c r="M407" i="61"/>
  <c r="J408" i="61"/>
  <c r="K408" i="61"/>
  <c r="L408" i="61"/>
  <c r="M408" i="61"/>
  <c r="J409" i="61"/>
  <c r="K409" i="61"/>
  <c r="L409" i="61"/>
  <c r="M409" i="61"/>
  <c r="J410" i="61"/>
  <c r="K410" i="61"/>
  <c r="L410" i="61"/>
  <c r="M410" i="61"/>
  <c r="M402" i="61"/>
  <c r="L402" i="61"/>
  <c r="K402" i="61"/>
  <c r="J402" i="61"/>
  <c r="J397" i="61"/>
  <c r="K397" i="61"/>
  <c r="L397" i="61"/>
  <c r="M397" i="61"/>
  <c r="J398" i="61"/>
  <c r="K398" i="61"/>
  <c r="L398" i="61"/>
  <c r="M398" i="61"/>
  <c r="J399" i="61"/>
  <c r="K399" i="61"/>
  <c r="L399" i="61"/>
  <c r="M399" i="61"/>
  <c r="M396" i="61"/>
  <c r="L396" i="61"/>
  <c r="K396" i="61"/>
  <c r="J396" i="61"/>
  <c r="J390" i="61"/>
  <c r="K390" i="61"/>
  <c r="L390" i="61"/>
  <c r="M390" i="61"/>
  <c r="J391" i="61"/>
  <c r="K391" i="61"/>
  <c r="L391" i="61"/>
  <c r="M391" i="61"/>
  <c r="J392" i="61"/>
  <c r="K392" i="61"/>
  <c r="L392" i="61"/>
  <c r="M392" i="61"/>
  <c r="J393" i="61"/>
  <c r="K393" i="61"/>
  <c r="L393" i="61"/>
  <c r="M393" i="61"/>
  <c r="M389" i="61"/>
  <c r="L389" i="61"/>
  <c r="K389" i="61"/>
  <c r="J389" i="61"/>
  <c r="J377" i="61"/>
  <c r="K377" i="61"/>
  <c r="L377" i="61"/>
  <c r="M377" i="61"/>
  <c r="J378" i="61"/>
  <c r="K378" i="61"/>
  <c r="L378" i="61"/>
  <c r="M378" i="61"/>
  <c r="J379" i="61"/>
  <c r="K379" i="61"/>
  <c r="L379" i="61"/>
  <c r="M379" i="61"/>
  <c r="J380" i="61"/>
  <c r="K380" i="61"/>
  <c r="L380" i="61"/>
  <c r="M380" i="61"/>
  <c r="J381" i="61"/>
  <c r="K381" i="61"/>
  <c r="L381" i="61"/>
  <c r="M381" i="61"/>
  <c r="J382" i="61"/>
  <c r="K382" i="61"/>
  <c r="L382" i="61"/>
  <c r="M382" i="61"/>
  <c r="J383" i="61"/>
  <c r="K383" i="61"/>
  <c r="L383" i="61"/>
  <c r="M383" i="61"/>
  <c r="J384" i="61"/>
  <c r="K384" i="61"/>
  <c r="L384" i="61"/>
  <c r="M384" i="61"/>
  <c r="J385" i="61"/>
  <c r="K385" i="61"/>
  <c r="L385" i="61"/>
  <c r="M385" i="61"/>
  <c r="J386" i="61"/>
  <c r="K386" i="61"/>
  <c r="L386" i="61"/>
  <c r="M386" i="61"/>
  <c r="M376" i="61"/>
  <c r="L376" i="61"/>
  <c r="K376" i="61"/>
  <c r="J376" i="61"/>
  <c r="J375" i="61"/>
  <c r="K375" i="61"/>
  <c r="L375" i="61"/>
  <c r="M375" i="61"/>
  <c r="M374" i="61"/>
  <c r="L374" i="61"/>
  <c r="K374" i="61"/>
  <c r="J374" i="61"/>
  <c r="J364" i="61"/>
  <c r="K364" i="61"/>
  <c r="L364" i="61"/>
  <c r="M364" i="61"/>
  <c r="J365" i="61"/>
  <c r="K365" i="61"/>
  <c r="L365" i="61"/>
  <c r="M365" i="61"/>
  <c r="J366" i="61"/>
  <c r="K366" i="61"/>
  <c r="L366" i="61"/>
  <c r="M366" i="61"/>
  <c r="J367" i="61"/>
  <c r="K367" i="61"/>
  <c r="L367" i="61"/>
  <c r="M367" i="61"/>
  <c r="J368" i="61"/>
  <c r="K368" i="61"/>
  <c r="L368" i="61"/>
  <c r="M368" i="61"/>
  <c r="J369" i="61"/>
  <c r="K369" i="61"/>
  <c r="L369" i="61"/>
  <c r="M369" i="61"/>
  <c r="J370" i="61"/>
  <c r="K370" i="61"/>
  <c r="L370" i="61"/>
  <c r="M370" i="61"/>
  <c r="J371" i="61"/>
  <c r="K371" i="61"/>
  <c r="L371" i="61"/>
  <c r="M371" i="61"/>
  <c r="M363" i="61"/>
  <c r="L363" i="61"/>
  <c r="K363" i="61"/>
  <c r="J363" i="61"/>
  <c r="J342" i="61"/>
  <c r="K342" i="61"/>
  <c r="L342" i="61"/>
  <c r="M342" i="61"/>
  <c r="J343" i="61"/>
  <c r="K343" i="61"/>
  <c r="L343" i="61"/>
  <c r="M343" i="61"/>
  <c r="J344" i="61"/>
  <c r="K344" i="61"/>
  <c r="L344" i="61"/>
  <c r="M344" i="61"/>
  <c r="J345" i="61"/>
  <c r="K345" i="61"/>
  <c r="L345" i="61"/>
  <c r="M345" i="61"/>
  <c r="J346" i="61"/>
  <c r="K346" i="61"/>
  <c r="L346" i="61"/>
  <c r="M346" i="61"/>
  <c r="J347" i="61"/>
  <c r="K347" i="61"/>
  <c r="L347" i="61"/>
  <c r="M347" i="61"/>
  <c r="J348" i="61"/>
  <c r="K348" i="61"/>
  <c r="L348" i="61"/>
  <c r="M348" i="61"/>
  <c r="J349" i="61"/>
  <c r="K349" i="61"/>
  <c r="L349" i="61"/>
  <c r="M349" i="61"/>
  <c r="J350" i="61"/>
  <c r="K350" i="61"/>
  <c r="L350" i="61"/>
  <c r="M350" i="61"/>
  <c r="J351" i="61"/>
  <c r="K351" i="61"/>
  <c r="L351" i="61"/>
  <c r="M351" i="61"/>
  <c r="J352" i="61"/>
  <c r="K352" i="61"/>
  <c r="L352" i="61"/>
  <c r="M352" i="61"/>
  <c r="J353" i="61"/>
  <c r="K353" i="61"/>
  <c r="L353" i="61"/>
  <c r="M353" i="61"/>
  <c r="J354" i="61"/>
  <c r="K354" i="61"/>
  <c r="L354" i="61"/>
  <c r="M354" i="61"/>
  <c r="J355" i="61"/>
  <c r="K355" i="61"/>
  <c r="L355" i="61"/>
  <c r="M355" i="61"/>
  <c r="J356" i="61"/>
  <c r="K356" i="61"/>
  <c r="L356" i="61"/>
  <c r="M356" i="61"/>
  <c r="J357" i="61"/>
  <c r="K357" i="61"/>
  <c r="L357" i="61"/>
  <c r="M357" i="61"/>
  <c r="J358" i="61"/>
  <c r="K358" i="61"/>
  <c r="L358" i="61"/>
  <c r="M358" i="61"/>
  <c r="J359" i="61"/>
  <c r="K359" i="61"/>
  <c r="L359" i="61"/>
  <c r="M359" i="61"/>
  <c r="J360" i="61"/>
  <c r="K360" i="61"/>
  <c r="L360" i="61"/>
  <c r="M360" i="61"/>
  <c r="M341" i="61"/>
  <c r="L341" i="61"/>
  <c r="K341" i="61"/>
  <c r="J341" i="61"/>
  <c r="J325" i="61"/>
  <c r="K325" i="61"/>
  <c r="L325" i="61"/>
  <c r="M325" i="61"/>
  <c r="J326" i="61"/>
  <c r="K326" i="61"/>
  <c r="L326" i="61"/>
  <c r="M326" i="61"/>
  <c r="J327" i="61"/>
  <c r="K327" i="61"/>
  <c r="L327" i="61"/>
  <c r="M327" i="61"/>
  <c r="J328" i="61"/>
  <c r="K328" i="61"/>
  <c r="L328" i="61"/>
  <c r="M328" i="61"/>
  <c r="J329" i="61"/>
  <c r="K329" i="61"/>
  <c r="L329" i="61"/>
  <c r="M329" i="61"/>
  <c r="J330" i="61"/>
  <c r="K330" i="61"/>
  <c r="L330" i="61"/>
  <c r="M330" i="61"/>
  <c r="J331" i="61"/>
  <c r="K331" i="61"/>
  <c r="L331" i="61"/>
  <c r="M331" i="61"/>
  <c r="J332" i="61"/>
  <c r="K332" i="61"/>
  <c r="L332" i="61"/>
  <c r="M332" i="61"/>
  <c r="J333" i="61"/>
  <c r="K333" i="61"/>
  <c r="L333" i="61"/>
  <c r="M333" i="61"/>
  <c r="J334" i="61"/>
  <c r="K334" i="61"/>
  <c r="L334" i="61"/>
  <c r="M334" i="61"/>
  <c r="J335" i="61"/>
  <c r="K335" i="61"/>
  <c r="L335" i="61"/>
  <c r="M335" i="61"/>
  <c r="J336" i="61"/>
  <c r="K336" i="61"/>
  <c r="L336" i="61"/>
  <c r="M336" i="61"/>
  <c r="J337" i="61"/>
  <c r="K337" i="61"/>
  <c r="L337" i="61"/>
  <c r="M337" i="61"/>
  <c r="J338" i="61"/>
  <c r="K338" i="61"/>
  <c r="L338" i="61"/>
  <c r="M338" i="61"/>
  <c r="M324" i="61"/>
  <c r="L324" i="61"/>
  <c r="K324" i="61"/>
  <c r="J324" i="61"/>
  <c r="J313" i="61"/>
  <c r="K313" i="61"/>
  <c r="L313" i="61"/>
  <c r="M313" i="61"/>
  <c r="J314" i="61"/>
  <c r="K314" i="61"/>
  <c r="L314" i="61"/>
  <c r="M314" i="61"/>
  <c r="J315" i="61"/>
  <c r="K315" i="61"/>
  <c r="L315" i="61"/>
  <c r="M315" i="61"/>
  <c r="J316" i="61"/>
  <c r="K316" i="61"/>
  <c r="L316" i="61"/>
  <c r="M316" i="61"/>
  <c r="J317" i="61"/>
  <c r="K317" i="61"/>
  <c r="L317" i="61"/>
  <c r="M317" i="61"/>
  <c r="J318" i="61"/>
  <c r="K318" i="61"/>
  <c r="L318" i="61"/>
  <c r="M318" i="61"/>
  <c r="J319" i="61"/>
  <c r="K319" i="61"/>
  <c r="L319" i="61"/>
  <c r="M319" i="61"/>
  <c r="J320" i="61"/>
  <c r="K320" i="61"/>
  <c r="L320" i="61"/>
  <c r="M320" i="61"/>
  <c r="J321" i="61"/>
  <c r="K321" i="61"/>
  <c r="L321" i="61"/>
  <c r="M321" i="61"/>
  <c r="M312" i="61"/>
  <c r="L312" i="61"/>
  <c r="K312" i="61"/>
  <c r="J312" i="61"/>
  <c r="J299" i="61"/>
  <c r="K299" i="61"/>
  <c r="L299" i="61"/>
  <c r="M299" i="61"/>
  <c r="J300" i="61"/>
  <c r="K300" i="61"/>
  <c r="L300" i="61"/>
  <c r="M300" i="61"/>
  <c r="J301" i="61"/>
  <c r="K301" i="61"/>
  <c r="L301" i="61"/>
  <c r="M301" i="61"/>
  <c r="J302" i="61"/>
  <c r="K302" i="61"/>
  <c r="L302" i="61"/>
  <c r="M302" i="61"/>
  <c r="J303" i="61"/>
  <c r="K303" i="61"/>
  <c r="L303" i="61"/>
  <c r="M303" i="61"/>
  <c r="J304" i="61"/>
  <c r="K304" i="61"/>
  <c r="L304" i="61"/>
  <c r="M304" i="61"/>
  <c r="J305" i="61"/>
  <c r="K305" i="61"/>
  <c r="L305" i="61"/>
  <c r="M305" i="61"/>
  <c r="J306" i="61"/>
  <c r="K306" i="61"/>
  <c r="L306" i="61"/>
  <c r="M306" i="61"/>
  <c r="J307" i="61"/>
  <c r="K307" i="61"/>
  <c r="L307" i="61"/>
  <c r="M307" i="61"/>
  <c r="J308" i="61"/>
  <c r="K308" i="61"/>
  <c r="L308" i="61"/>
  <c r="M308" i="61"/>
  <c r="J309" i="61"/>
  <c r="K309" i="61"/>
  <c r="L309" i="61"/>
  <c r="M309" i="61"/>
  <c r="M298" i="61"/>
  <c r="L298" i="61"/>
  <c r="K298" i="61"/>
  <c r="J298" i="61"/>
  <c r="J293" i="61"/>
  <c r="K293" i="61"/>
  <c r="L293" i="61"/>
  <c r="M293" i="61"/>
  <c r="J294" i="61"/>
  <c r="K294" i="61"/>
  <c r="L294" i="61"/>
  <c r="M294" i="61"/>
  <c r="J295" i="61"/>
  <c r="K295" i="61"/>
  <c r="L295" i="61"/>
  <c r="M295" i="61"/>
  <c r="M292" i="61"/>
  <c r="L292" i="61"/>
  <c r="K292" i="61"/>
  <c r="J292" i="61"/>
  <c r="J285" i="61"/>
  <c r="K285" i="61"/>
  <c r="L285" i="61"/>
  <c r="M285" i="61"/>
  <c r="J286" i="61"/>
  <c r="K286" i="61"/>
  <c r="L286" i="61"/>
  <c r="M286" i="61"/>
  <c r="J287" i="61"/>
  <c r="K287" i="61"/>
  <c r="L287" i="61"/>
  <c r="M287" i="61"/>
  <c r="J288" i="61"/>
  <c r="K288" i="61"/>
  <c r="L288" i="61"/>
  <c r="M288" i="61"/>
  <c r="J289" i="61"/>
  <c r="K289" i="61"/>
  <c r="L289" i="61"/>
  <c r="M289" i="61"/>
  <c r="M284" i="61"/>
  <c r="L284" i="61"/>
  <c r="K284" i="61"/>
  <c r="J284" i="61"/>
  <c r="J269" i="61"/>
  <c r="K269" i="61"/>
  <c r="L269" i="61"/>
  <c r="M269" i="61"/>
  <c r="J270" i="61"/>
  <c r="K270" i="61"/>
  <c r="L270" i="61"/>
  <c r="M270" i="61"/>
  <c r="J271" i="61"/>
  <c r="K271" i="61"/>
  <c r="L271" i="61"/>
  <c r="M271" i="61"/>
  <c r="J272" i="61"/>
  <c r="K272" i="61"/>
  <c r="L272" i="61"/>
  <c r="M272" i="61"/>
  <c r="J273" i="61"/>
  <c r="K273" i="61"/>
  <c r="L273" i="61"/>
  <c r="M273" i="61"/>
  <c r="J274" i="61"/>
  <c r="K274" i="61"/>
  <c r="L274" i="61"/>
  <c r="M274" i="61"/>
  <c r="J275" i="61"/>
  <c r="K275" i="61"/>
  <c r="L275" i="61"/>
  <c r="M275" i="61"/>
  <c r="J276" i="61"/>
  <c r="K276" i="61"/>
  <c r="L276" i="61"/>
  <c r="M276" i="61"/>
  <c r="J277" i="61"/>
  <c r="K277" i="61"/>
  <c r="L277" i="61"/>
  <c r="M277" i="61"/>
  <c r="J278" i="61"/>
  <c r="K278" i="61"/>
  <c r="L278" i="61"/>
  <c r="M278" i="61"/>
  <c r="J279" i="61"/>
  <c r="K279" i="61"/>
  <c r="L279" i="61"/>
  <c r="M279" i="61"/>
  <c r="J280" i="61"/>
  <c r="K280" i="61"/>
  <c r="L280" i="61"/>
  <c r="M280" i="61"/>
  <c r="J281" i="61"/>
  <c r="K281" i="61"/>
  <c r="L281" i="61"/>
  <c r="M281" i="61"/>
  <c r="M268" i="61"/>
  <c r="L268" i="61"/>
  <c r="K268" i="61"/>
  <c r="J268" i="61"/>
  <c r="P266" i="61"/>
  <c r="J258" i="61"/>
  <c r="L258" i="61"/>
  <c r="M258" i="61"/>
  <c r="J259" i="61"/>
  <c r="K259" i="61"/>
  <c r="L259" i="61"/>
  <c r="M259" i="61"/>
  <c r="J260" i="61"/>
  <c r="K260" i="61"/>
  <c r="L260" i="61"/>
  <c r="M260" i="61"/>
  <c r="J261" i="61"/>
  <c r="K261" i="61"/>
  <c r="L261" i="61"/>
  <c r="M261" i="61"/>
  <c r="J262" i="61"/>
  <c r="K262" i="61"/>
  <c r="L262" i="61"/>
  <c r="M262" i="61"/>
  <c r="J263" i="61"/>
  <c r="K263" i="61"/>
  <c r="L263" i="61"/>
  <c r="M263" i="61"/>
  <c r="J264" i="61"/>
  <c r="K264" i="61"/>
  <c r="L264" i="61"/>
  <c r="M264" i="61"/>
  <c r="J265" i="61"/>
  <c r="K265" i="61"/>
  <c r="L265" i="61"/>
  <c r="M265" i="61"/>
  <c r="L257" i="61"/>
  <c r="K257" i="61"/>
  <c r="J257" i="61"/>
  <c r="J239" i="61"/>
  <c r="K239" i="61"/>
  <c r="L239" i="61"/>
  <c r="M239" i="61"/>
  <c r="J240" i="61"/>
  <c r="K240" i="61"/>
  <c r="L240" i="61"/>
  <c r="M240" i="61"/>
  <c r="J241" i="61"/>
  <c r="K241" i="61"/>
  <c r="L241" i="61"/>
  <c r="M241" i="61"/>
  <c r="J242" i="61"/>
  <c r="K242" i="61"/>
  <c r="L242" i="61"/>
  <c r="M242" i="61"/>
  <c r="J243" i="61"/>
  <c r="K243" i="61"/>
  <c r="L243" i="61"/>
  <c r="M243" i="61"/>
  <c r="J244" i="61"/>
  <c r="K244" i="61"/>
  <c r="L244" i="61"/>
  <c r="M244" i="61"/>
  <c r="J245" i="61"/>
  <c r="K245" i="61"/>
  <c r="L245" i="61"/>
  <c r="M245" i="61"/>
  <c r="J246" i="61"/>
  <c r="K246" i="61"/>
  <c r="L246" i="61"/>
  <c r="M246" i="61"/>
  <c r="J247" i="61"/>
  <c r="K247" i="61"/>
  <c r="L247" i="61"/>
  <c r="M247" i="61"/>
  <c r="J248" i="61"/>
  <c r="K248" i="61"/>
  <c r="L248" i="61"/>
  <c r="M248" i="61"/>
  <c r="J249" i="61"/>
  <c r="K249" i="61"/>
  <c r="L249" i="61"/>
  <c r="M249" i="61"/>
  <c r="J250" i="61"/>
  <c r="K250" i="61"/>
  <c r="L250" i="61"/>
  <c r="M250" i="61"/>
  <c r="J251" i="61"/>
  <c r="K251" i="61"/>
  <c r="L251" i="61"/>
  <c r="M251" i="61"/>
  <c r="J252" i="61"/>
  <c r="K252" i="61"/>
  <c r="L252" i="61"/>
  <c r="M252" i="61"/>
  <c r="J253" i="61"/>
  <c r="K253" i="61"/>
  <c r="L253" i="61"/>
  <c r="M253" i="61"/>
  <c r="J254" i="61"/>
  <c r="K254" i="61"/>
  <c r="L254" i="61"/>
  <c r="M254" i="61"/>
  <c r="M238" i="61"/>
  <c r="L238" i="61"/>
  <c r="K238" i="61"/>
  <c r="J238" i="61"/>
  <c r="J226" i="61"/>
  <c r="K226" i="61"/>
  <c r="L226" i="61"/>
  <c r="M226" i="61"/>
  <c r="J227" i="61"/>
  <c r="K227" i="61"/>
  <c r="L227" i="61"/>
  <c r="M227" i="61"/>
  <c r="J228" i="61"/>
  <c r="K228" i="61"/>
  <c r="L228" i="61"/>
  <c r="M228" i="61"/>
  <c r="J229" i="61"/>
  <c r="K229" i="61"/>
  <c r="L229" i="61"/>
  <c r="M229" i="61"/>
  <c r="J230" i="61"/>
  <c r="K230" i="61"/>
  <c r="L230" i="61"/>
  <c r="M230" i="61"/>
  <c r="J231" i="61"/>
  <c r="K231" i="61"/>
  <c r="L231" i="61"/>
  <c r="M231" i="61"/>
  <c r="J232" i="61"/>
  <c r="K232" i="61"/>
  <c r="L232" i="61"/>
  <c r="M232" i="61"/>
  <c r="J233" i="61"/>
  <c r="K233" i="61"/>
  <c r="L233" i="61"/>
  <c r="M233" i="61"/>
  <c r="J234" i="61"/>
  <c r="K234" i="61"/>
  <c r="L234" i="61"/>
  <c r="M234" i="61"/>
  <c r="J235" i="61"/>
  <c r="K235" i="61"/>
  <c r="L235" i="61"/>
  <c r="M235" i="61"/>
  <c r="M225" i="61"/>
  <c r="L225" i="61"/>
  <c r="K225" i="61"/>
  <c r="J225" i="61"/>
  <c r="J213" i="61"/>
  <c r="K213" i="61"/>
  <c r="L213" i="61"/>
  <c r="M213" i="61"/>
  <c r="J214" i="61"/>
  <c r="K214" i="61"/>
  <c r="L214" i="61"/>
  <c r="M214" i="61"/>
  <c r="J215" i="61"/>
  <c r="K215" i="61"/>
  <c r="L215" i="61"/>
  <c r="M215" i="61"/>
  <c r="J216" i="61"/>
  <c r="K216" i="61"/>
  <c r="L216" i="61"/>
  <c r="M216" i="61"/>
  <c r="J217" i="61"/>
  <c r="K217" i="61"/>
  <c r="L217" i="61"/>
  <c r="M217" i="61"/>
  <c r="J218" i="61"/>
  <c r="K218" i="61"/>
  <c r="L218" i="61"/>
  <c r="M218" i="61"/>
  <c r="J219" i="61"/>
  <c r="K219" i="61"/>
  <c r="L219" i="61"/>
  <c r="M219" i="61"/>
  <c r="J220" i="61"/>
  <c r="K220" i="61"/>
  <c r="L220" i="61"/>
  <c r="M220" i="61"/>
  <c r="J221" i="61"/>
  <c r="K221" i="61"/>
  <c r="L221" i="61"/>
  <c r="M221" i="61"/>
  <c r="J222" i="61"/>
  <c r="K222" i="61"/>
  <c r="L222" i="61"/>
  <c r="M222" i="61"/>
  <c r="M212" i="61"/>
  <c r="L212" i="61"/>
  <c r="K212" i="61"/>
  <c r="J212" i="61"/>
  <c r="J183" i="61"/>
  <c r="K183" i="61"/>
  <c r="L183" i="61"/>
  <c r="M183" i="61"/>
  <c r="J184" i="61"/>
  <c r="K184" i="61"/>
  <c r="L184" i="61"/>
  <c r="M184" i="61"/>
  <c r="J185" i="61"/>
  <c r="K185" i="61"/>
  <c r="L185" i="61"/>
  <c r="M185" i="61"/>
  <c r="J186" i="61"/>
  <c r="K186" i="61"/>
  <c r="L186" i="61"/>
  <c r="M186" i="61"/>
  <c r="J187" i="61"/>
  <c r="K187" i="61"/>
  <c r="L187" i="61"/>
  <c r="M187" i="61"/>
  <c r="J188" i="61"/>
  <c r="K188" i="61"/>
  <c r="L188" i="61"/>
  <c r="M188" i="61"/>
  <c r="J189" i="61"/>
  <c r="K189" i="61"/>
  <c r="L189" i="61"/>
  <c r="M189" i="61"/>
  <c r="J190" i="61"/>
  <c r="K190" i="61"/>
  <c r="L190" i="61"/>
  <c r="M190" i="61"/>
  <c r="J191" i="61"/>
  <c r="K191" i="61"/>
  <c r="L191" i="61"/>
  <c r="M191" i="61"/>
  <c r="J192" i="61"/>
  <c r="K192" i="61"/>
  <c r="L192" i="61"/>
  <c r="M192" i="61"/>
  <c r="J193" i="61"/>
  <c r="K193" i="61"/>
  <c r="L193" i="61"/>
  <c r="M193" i="61"/>
  <c r="J194" i="61"/>
  <c r="K194" i="61"/>
  <c r="L194" i="61"/>
  <c r="M194" i="61"/>
  <c r="J195" i="61"/>
  <c r="K195" i="61"/>
  <c r="L195" i="61"/>
  <c r="M195" i="61"/>
  <c r="J196" i="61"/>
  <c r="K196" i="61"/>
  <c r="L196" i="61"/>
  <c r="M196" i="61"/>
  <c r="J197" i="61"/>
  <c r="K197" i="61"/>
  <c r="L197" i="61"/>
  <c r="M197" i="61"/>
  <c r="J198" i="61"/>
  <c r="K198" i="61"/>
  <c r="L198" i="61"/>
  <c r="M198" i="61"/>
  <c r="J199" i="61"/>
  <c r="K199" i="61"/>
  <c r="L199" i="61"/>
  <c r="M199" i="61"/>
  <c r="J200" i="61"/>
  <c r="K200" i="61"/>
  <c r="L200" i="61"/>
  <c r="M200" i="61"/>
  <c r="J201" i="61"/>
  <c r="K201" i="61"/>
  <c r="L201" i="61"/>
  <c r="M201" i="61"/>
  <c r="J202" i="61"/>
  <c r="K202" i="61"/>
  <c r="L202" i="61"/>
  <c r="M202" i="61"/>
  <c r="J203" i="61"/>
  <c r="K203" i="61"/>
  <c r="L203" i="61"/>
  <c r="M203" i="61"/>
  <c r="J204" i="61"/>
  <c r="K204" i="61"/>
  <c r="L204" i="61"/>
  <c r="M204" i="61"/>
  <c r="J205" i="61"/>
  <c r="K205" i="61"/>
  <c r="L205" i="61"/>
  <c r="M205" i="61"/>
  <c r="J206" i="61"/>
  <c r="K206" i="61"/>
  <c r="L206" i="61"/>
  <c r="M206" i="61"/>
  <c r="J207" i="61"/>
  <c r="K207" i="61"/>
  <c r="L207" i="61"/>
  <c r="M207" i="61"/>
  <c r="J208" i="61"/>
  <c r="K208" i="61"/>
  <c r="L208" i="61"/>
  <c r="M208" i="61"/>
  <c r="J209" i="61"/>
  <c r="K209" i="61"/>
  <c r="L209" i="61"/>
  <c r="M209" i="61"/>
  <c r="M182" i="61"/>
  <c r="L182" i="61"/>
  <c r="K182" i="61"/>
  <c r="J182" i="61"/>
  <c r="AO5" i="30" l="1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140" i="30"/>
  <c r="AO141" i="30"/>
  <c r="AO142" i="30"/>
  <c r="AO143" i="30"/>
  <c r="AO144" i="30"/>
  <c r="AO145" i="30"/>
  <c r="AO146" i="30"/>
  <c r="AO147" i="30"/>
  <c r="AO148" i="30"/>
  <c r="AO149" i="30"/>
  <c r="AO150" i="30"/>
  <c r="AO151" i="30"/>
  <c r="AO152" i="30"/>
  <c r="AO153" i="30"/>
  <c r="AO154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140" i="30"/>
  <c r="AN141" i="30"/>
  <c r="AN142" i="30"/>
  <c r="AN143" i="30"/>
  <c r="AN144" i="30"/>
  <c r="AN145" i="30"/>
  <c r="AN146" i="30"/>
  <c r="AN147" i="30"/>
  <c r="AN148" i="30"/>
  <c r="AN149" i="30"/>
  <c r="AN150" i="30"/>
  <c r="AN151" i="30"/>
  <c r="AN152" i="30"/>
  <c r="AN153" i="30"/>
  <c r="AN154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140" i="30"/>
  <c r="AM141" i="30"/>
  <c r="AM142" i="30"/>
  <c r="AM143" i="30"/>
  <c r="AM144" i="30"/>
  <c r="AM145" i="30"/>
  <c r="AM146" i="30"/>
  <c r="AM147" i="30"/>
  <c r="AM148" i="30"/>
  <c r="AM149" i="30"/>
  <c r="AM150" i="30"/>
  <c r="AM151" i="30"/>
  <c r="AM152" i="30"/>
  <c r="AM153" i="30"/>
  <c r="AM154" i="30"/>
  <c r="AM4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140" i="30"/>
  <c r="AL141" i="30"/>
  <c r="AL142" i="30"/>
  <c r="AL143" i="30"/>
  <c r="AL144" i="30"/>
  <c r="AL145" i="30"/>
  <c r="AL146" i="30"/>
  <c r="AL147" i="30"/>
  <c r="AL148" i="30"/>
  <c r="AL149" i="30"/>
  <c r="AL150" i="30"/>
  <c r="AL151" i="30"/>
  <c r="AL152" i="30"/>
  <c r="AL153" i="30"/>
  <c r="AL154" i="30"/>
  <c r="AL119" i="30"/>
  <c r="AK120" i="30"/>
  <c r="AK121" i="30"/>
  <c r="AK122" i="30"/>
  <c r="AK123" i="30"/>
  <c r="AK124" i="30"/>
  <c r="AK125" i="30"/>
  <c r="AK126" i="30"/>
  <c r="AK127" i="30"/>
  <c r="AK128" i="30"/>
  <c r="AK129" i="30"/>
  <c r="AK130" i="30"/>
  <c r="AK131" i="30"/>
  <c r="AK132" i="30"/>
  <c r="AK133" i="30"/>
  <c r="AK134" i="30"/>
  <c r="AK135" i="30"/>
  <c r="AK136" i="30"/>
  <c r="AK137" i="30"/>
  <c r="AK138" i="30"/>
  <c r="AK139" i="30"/>
  <c r="AK140" i="30"/>
  <c r="AK141" i="30"/>
  <c r="AK142" i="30"/>
  <c r="AK143" i="30"/>
  <c r="AK144" i="30"/>
  <c r="AK145" i="30"/>
  <c r="AK146" i="30"/>
  <c r="AK147" i="30"/>
  <c r="AK148" i="30"/>
  <c r="AK149" i="30"/>
  <c r="AK150" i="30"/>
  <c r="AK151" i="30"/>
  <c r="AK152" i="30"/>
  <c r="AK153" i="30"/>
  <c r="AK154" i="30"/>
  <c r="AK119" i="30"/>
  <c r="AJ120" i="30"/>
  <c r="AJ121" i="30"/>
  <c r="AJ122" i="30"/>
  <c r="AJ123" i="30"/>
  <c r="AJ124" i="30"/>
  <c r="AJ125" i="30"/>
  <c r="AJ126" i="30"/>
  <c r="AJ127" i="30"/>
  <c r="AJ128" i="30"/>
  <c r="AJ129" i="30"/>
  <c r="AJ130" i="30"/>
  <c r="AJ131" i="30"/>
  <c r="AJ132" i="30"/>
  <c r="AJ133" i="30"/>
  <c r="AJ134" i="30"/>
  <c r="AJ135" i="30"/>
  <c r="AJ136" i="30"/>
  <c r="AJ137" i="30"/>
  <c r="AJ138" i="30"/>
  <c r="AJ139" i="30"/>
  <c r="AJ140" i="30"/>
  <c r="AJ141" i="30"/>
  <c r="AJ142" i="30"/>
  <c r="AJ143" i="30"/>
  <c r="AJ144" i="30"/>
  <c r="AJ145" i="30"/>
  <c r="AJ146" i="30"/>
  <c r="AJ147" i="30"/>
  <c r="AJ148" i="30"/>
  <c r="AJ149" i="30"/>
  <c r="AJ150" i="30"/>
  <c r="AJ151" i="30"/>
  <c r="AJ152" i="30"/>
  <c r="AJ153" i="30"/>
  <c r="AJ154" i="30"/>
  <c r="AJ119" i="30"/>
  <c r="AM5" i="32"/>
  <c r="AM6" i="32"/>
  <c r="AM7" i="32"/>
  <c r="AM8" i="32"/>
  <c r="AM9" i="32"/>
  <c r="AM10" i="32"/>
  <c r="AM11" i="32"/>
  <c r="AM12" i="32"/>
  <c r="AM13" i="32"/>
  <c r="AM14" i="32"/>
  <c r="AM15" i="32"/>
  <c r="AM16" i="32"/>
  <c r="AM17" i="32"/>
  <c r="AM18" i="32"/>
  <c r="AM19" i="32"/>
  <c r="AM20" i="32"/>
  <c r="AM21" i="32"/>
  <c r="AM22" i="32"/>
  <c r="AM23" i="32"/>
  <c r="AM24" i="32"/>
  <c r="AM25" i="32"/>
  <c r="AM26" i="32"/>
  <c r="AM27" i="32"/>
  <c r="AM28" i="32"/>
  <c r="AM29" i="32"/>
  <c r="AM30" i="32"/>
  <c r="AM31" i="32"/>
  <c r="AM32" i="32"/>
  <c r="AM33" i="32"/>
  <c r="AM34" i="32"/>
  <c r="AM35" i="32"/>
  <c r="AM36" i="32"/>
  <c r="AM37" i="32"/>
  <c r="AM38" i="32"/>
  <c r="AM39" i="32"/>
  <c r="AM40" i="32"/>
  <c r="AM41" i="32"/>
  <c r="AM42" i="32"/>
  <c r="AM43" i="32"/>
  <c r="AM44" i="32"/>
  <c r="AM45" i="32"/>
  <c r="AM46" i="32"/>
  <c r="AM47" i="32"/>
  <c r="AM48" i="32"/>
  <c r="AM49" i="32"/>
  <c r="AM50" i="32"/>
  <c r="AM51" i="32"/>
  <c r="AM52" i="32"/>
  <c r="AM53" i="32"/>
  <c r="AM54" i="32"/>
  <c r="AM55" i="32"/>
  <c r="AM56" i="32"/>
  <c r="AM57" i="32"/>
  <c r="AM58" i="32"/>
  <c r="AM59" i="32"/>
  <c r="AM60" i="32"/>
  <c r="AM61" i="32"/>
  <c r="AM62" i="32"/>
  <c r="AM63" i="32"/>
  <c r="AM64" i="32"/>
  <c r="AM65" i="32"/>
  <c r="AM66" i="32"/>
  <c r="AM67" i="32"/>
  <c r="AM68" i="32"/>
  <c r="AM69" i="32"/>
  <c r="AM70" i="32"/>
  <c r="AM71" i="32"/>
  <c r="AM72" i="32"/>
  <c r="AM73" i="32"/>
  <c r="AM74" i="32"/>
  <c r="AM75" i="32"/>
  <c r="AM76" i="32"/>
  <c r="AM77" i="32"/>
  <c r="AM78" i="32"/>
  <c r="AM79" i="32"/>
  <c r="AM80" i="32"/>
  <c r="AM81" i="32"/>
  <c r="AM82" i="32"/>
  <c r="AM83" i="32"/>
  <c r="AM84" i="32"/>
  <c r="AM85" i="32"/>
  <c r="AM86" i="32"/>
  <c r="AM87" i="32"/>
  <c r="AM88" i="32"/>
  <c r="AM89" i="32"/>
  <c r="AM90" i="32"/>
  <c r="AM91" i="32"/>
  <c r="AM92" i="32"/>
  <c r="AM93" i="32"/>
  <c r="AM94" i="32"/>
  <c r="AM95" i="32"/>
  <c r="AM96" i="32"/>
  <c r="AM97" i="32"/>
  <c r="AM98" i="32"/>
  <c r="AM99" i="32"/>
  <c r="AM100" i="32"/>
  <c r="AM101" i="32"/>
  <c r="AM102" i="32"/>
  <c r="AM103" i="32"/>
  <c r="AM104" i="32"/>
  <c r="AM105" i="32"/>
  <c r="AM106" i="32"/>
  <c r="AM107" i="32"/>
  <c r="AM108" i="32"/>
  <c r="AM109" i="32"/>
  <c r="AM110" i="32"/>
  <c r="AM111" i="32"/>
  <c r="AM112" i="32"/>
  <c r="AM113" i="32"/>
  <c r="AM114" i="32"/>
  <c r="AM115" i="32"/>
  <c r="AM116" i="32"/>
  <c r="AM117" i="32"/>
  <c r="AM118" i="32"/>
  <c r="AM119" i="32"/>
  <c r="AM120" i="32"/>
  <c r="AM121" i="32"/>
  <c r="AM122" i="32"/>
  <c r="AM123" i="32"/>
  <c r="AM124" i="32"/>
  <c r="AM125" i="32"/>
  <c r="AM126" i="32"/>
  <c r="AM127" i="32"/>
  <c r="AM128" i="32"/>
  <c r="AM129" i="32"/>
  <c r="AM130" i="32"/>
  <c r="AM131" i="32"/>
  <c r="AM132" i="32"/>
  <c r="AM133" i="32"/>
  <c r="AM134" i="32"/>
  <c r="AM135" i="32"/>
  <c r="AM136" i="32"/>
  <c r="AM137" i="32"/>
  <c r="AM138" i="32"/>
  <c r="AM139" i="32"/>
  <c r="AM140" i="32"/>
  <c r="AM141" i="32"/>
  <c r="AM142" i="32"/>
  <c r="AM143" i="32"/>
  <c r="AM144" i="32"/>
  <c r="AM145" i="32"/>
  <c r="AM146" i="32"/>
  <c r="AM147" i="32"/>
  <c r="AM148" i="32"/>
  <c r="AM149" i="32"/>
  <c r="AM150" i="32"/>
  <c r="AM151" i="32"/>
  <c r="AM152" i="32"/>
  <c r="AM153" i="32"/>
  <c r="AM154" i="32"/>
  <c r="AM155" i="32"/>
  <c r="AM156" i="32"/>
  <c r="AM157" i="32"/>
  <c r="AM158" i="32"/>
  <c r="AM159" i="32"/>
  <c r="AM160" i="32"/>
  <c r="AM161" i="32"/>
  <c r="AM162" i="32"/>
  <c r="AM163" i="32"/>
  <c r="AM164" i="32"/>
  <c r="AM165" i="32"/>
  <c r="AM166" i="32"/>
  <c r="AM167" i="32"/>
  <c r="AM168" i="32"/>
  <c r="AM169" i="32"/>
  <c r="AM170" i="32"/>
  <c r="AM171" i="32"/>
  <c r="AM172" i="32"/>
  <c r="AM173" i="32"/>
  <c r="AM174" i="32"/>
  <c r="AM175" i="32"/>
  <c r="AM176" i="32"/>
  <c r="AM177" i="32"/>
  <c r="AM178" i="32"/>
  <c r="AM179" i="32"/>
  <c r="AM180" i="32"/>
  <c r="AM181" i="32"/>
  <c r="AM182" i="32"/>
  <c r="AM183" i="32"/>
  <c r="AM184" i="32"/>
  <c r="AM185" i="32"/>
  <c r="AM186" i="32"/>
  <c r="AM187" i="32"/>
  <c r="AM188" i="32"/>
  <c r="AM189" i="32"/>
  <c r="AM190" i="32"/>
  <c r="AM191" i="32"/>
  <c r="AM192" i="32"/>
  <c r="AM4" i="32"/>
  <c r="AL5" i="32"/>
  <c r="AL6" i="32"/>
  <c r="AL7" i="32"/>
  <c r="AL8" i="32"/>
  <c r="AL9" i="32"/>
  <c r="AL10" i="32"/>
  <c r="AL11" i="32"/>
  <c r="AL12" i="32"/>
  <c r="AL13" i="32"/>
  <c r="AL14" i="32"/>
  <c r="AL15" i="32"/>
  <c r="AL16" i="32"/>
  <c r="AL17" i="32"/>
  <c r="AL18" i="32"/>
  <c r="AL19" i="32"/>
  <c r="AL20" i="32"/>
  <c r="AL21" i="32"/>
  <c r="AL22" i="32"/>
  <c r="AL23" i="32"/>
  <c r="AL24" i="32"/>
  <c r="AL25" i="32"/>
  <c r="AL26" i="32"/>
  <c r="AL27" i="32"/>
  <c r="AL28" i="32"/>
  <c r="AL29" i="32"/>
  <c r="AL30" i="32"/>
  <c r="AL31" i="32"/>
  <c r="AL32" i="32"/>
  <c r="AL33" i="32"/>
  <c r="AL34" i="32"/>
  <c r="AL35" i="32"/>
  <c r="AL36" i="32"/>
  <c r="AL37" i="32"/>
  <c r="AL38" i="32"/>
  <c r="AL39" i="32"/>
  <c r="AL40" i="32"/>
  <c r="AL41" i="32"/>
  <c r="AL42" i="32"/>
  <c r="AL43" i="32"/>
  <c r="AL44" i="32"/>
  <c r="AL45" i="32"/>
  <c r="AL46" i="32"/>
  <c r="AL47" i="32"/>
  <c r="AL48" i="32"/>
  <c r="AL49" i="32"/>
  <c r="AL50" i="32"/>
  <c r="AL51" i="32"/>
  <c r="AL52" i="32"/>
  <c r="AL53" i="32"/>
  <c r="AL54" i="32"/>
  <c r="AL55" i="32"/>
  <c r="AL56" i="32"/>
  <c r="AL57" i="32"/>
  <c r="AL58" i="32"/>
  <c r="AL59" i="32"/>
  <c r="AL60" i="32"/>
  <c r="AL61" i="32"/>
  <c r="AL62" i="32"/>
  <c r="AL63" i="32"/>
  <c r="AL64" i="32"/>
  <c r="AL65" i="32"/>
  <c r="AL66" i="32"/>
  <c r="AL67" i="32"/>
  <c r="AL68" i="32"/>
  <c r="AL69" i="32"/>
  <c r="AL70" i="32"/>
  <c r="AL71" i="32"/>
  <c r="AL72" i="32"/>
  <c r="AL73" i="32"/>
  <c r="AL74" i="32"/>
  <c r="AL75" i="32"/>
  <c r="AL76" i="32"/>
  <c r="AL77" i="32"/>
  <c r="AL78" i="32"/>
  <c r="AL79" i="32"/>
  <c r="AL80" i="32"/>
  <c r="AL81" i="32"/>
  <c r="AL82" i="32"/>
  <c r="AL83" i="32"/>
  <c r="AL84" i="32"/>
  <c r="AL85" i="32"/>
  <c r="AL86" i="32"/>
  <c r="AL87" i="32"/>
  <c r="AL88" i="32"/>
  <c r="AL89" i="32"/>
  <c r="AL90" i="32"/>
  <c r="AL91" i="32"/>
  <c r="AL92" i="32"/>
  <c r="AL93" i="32"/>
  <c r="AL94" i="32"/>
  <c r="AL95" i="32"/>
  <c r="AL96" i="32"/>
  <c r="AL97" i="32"/>
  <c r="AL98" i="32"/>
  <c r="AL99" i="32"/>
  <c r="AL100" i="32"/>
  <c r="AL101" i="32"/>
  <c r="AL102" i="32"/>
  <c r="AL103" i="32"/>
  <c r="AL104" i="32"/>
  <c r="AL105" i="32"/>
  <c r="AL106" i="32"/>
  <c r="AL107" i="32"/>
  <c r="AL108" i="32"/>
  <c r="AL109" i="32"/>
  <c r="AL110" i="32"/>
  <c r="AL111" i="32"/>
  <c r="AL112" i="32"/>
  <c r="AL113" i="32"/>
  <c r="AL114" i="32"/>
  <c r="AL115" i="32"/>
  <c r="AL116" i="32"/>
  <c r="AL117" i="32"/>
  <c r="AL118" i="32"/>
  <c r="AL119" i="32"/>
  <c r="AL120" i="32"/>
  <c r="AL121" i="32"/>
  <c r="AL122" i="32"/>
  <c r="AL123" i="32"/>
  <c r="AL124" i="32"/>
  <c r="AL125" i="32"/>
  <c r="AL126" i="32"/>
  <c r="AL127" i="32"/>
  <c r="AL128" i="32"/>
  <c r="AL129" i="32"/>
  <c r="AL130" i="32"/>
  <c r="AL131" i="32"/>
  <c r="AL132" i="32"/>
  <c r="AL133" i="32"/>
  <c r="AL134" i="32"/>
  <c r="AL135" i="32"/>
  <c r="AL136" i="32"/>
  <c r="AL137" i="32"/>
  <c r="AL138" i="32"/>
  <c r="AL139" i="32"/>
  <c r="AL140" i="32"/>
  <c r="AL141" i="32"/>
  <c r="AL142" i="32"/>
  <c r="AL143" i="32"/>
  <c r="AL144" i="32"/>
  <c r="AL145" i="32"/>
  <c r="AL146" i="32"/>
  <c r="AL147" i="32"/>
  <c r="AL148" i="32"/>
  <c r="AL149" i="32"/>
  <c r="AL150" i="32"/>
  <c r="AL151" i="32"/>
  <c r="AL152" i="32"/>
  <c r="AL153" i="32"/>
  <c r="AL154" i="32"/>
  <c r="AL155" i="32"/>
  <c r="AL156" i="32"/>
  <c r="AL157" i="32"/>
  <c r="AL158" i="32"/>
  <c r="AL159" i="32"/>
  <c r="AL160" i="32"/>
  <c r="AL161" i="32"/>
  <c r="AL162" i="32"/>
  <c r="AL163" i="32"/>
  <c r="AL164" i="32"/>
  <c r="AL165" i="32"/>
  <c r="AL166" i="32"/>
  <c r="AL167" i="32"/>
  <c r="AL168" i="32"/>
  <c r="AL169" i="32"/>
  <c r="AL170" i="32"/>
  <c r="AL171" i="32"/>
  <c r="AL172" i="32"/>
  <c r="AL173" i="32"/>
  <c r="AL174" i="32"/>
  <c r="AL175" i="32"/>
  <c r="AL176" i="32"/>
  <c r="AL177" i="32"/>
  <c r="AL178" i="32"/>
  <c r="AL179" i="32"/>
  <c r="AL180" i="32"/>
  <c r="AL181" i="32"/>
  <c r="AL182" i="32"/>
  <c r="AL183" i="32"/>
  <c r="AL184" i="32"/>
  <c r="AL185" i="32"/>
  <c r="AL186" i="32"/>
  <c r="AL187" i="32"/>
  <c r="AL188" i="32"/>
  <c r="AL189" i="32"/>
  <c r="AL190" i="32"/>
  <c r="AL191" i="32"/>
  <c r="AL192" i="32"/>
  <c r="AL4" i="32"/>
  <c r="AK5" i="32"/>
  <c r="AK6" i="32"/>
  <c r="AK7" i="32"/>
  <c r="AK8" i="32"/>
  <c r="AK9" i="32"/>
  <c r="AK10" i="32"/>
  <c r="AK11" i="32"/>
  <c r="AK12" i="32"/>
  <c r="AK13" i="32"/>
  <c r="AK14" i="32"/>
  <c r="AK15" i="32"/>
  <c r="AK16" i="32"/>
  <c r="AK17" i="32"/>
  <c r="AK18" i="32"/>
  <c r="AK19" i="32"/>
  <c r="AK20" i="32"/>
  <c r="AK21" i="32"/>
  <c r="AK22" i="32"/>
  <c r="AK23" i="32"/>
  <c r="AK24" i="32"/>
  <c r="AK25" i="32"/>
  <c r="AK26" i="32"/>
  <c r="AK27" i="32"/>
  <c r="AK28" i="32"/>
  <c r="AK29" i="32"/>
  <c r="AK30" i="32"/>
  <c r="AK31" i="32"/>
  <c r="AK32" i="32"/>
  <c r="AK33" i="32"/>
  <c r="AK34" i="32"/>
  <c r="AK35" i="32"/>
  <c r="AK36" i="32"/>
  <c r="AK37" i="32"/>
  <c r="AK38" i="32"/>
  <c r="AK39" i="32"/>
  <c r="AK40" i="32"/>
  <c r="AK41" i="32"/>
  <c r="AK42" i="32"/>
  <c r="AK43" i="32"/>
  <c r="AK44" i="32"/>
  <c r="AK45" i="32"/>
  <c r="AK46" i="32"/>
  <c r="AK47" i="32"/>
  <c r="AK48" i="32"/>
  <c r="AK49" i="32"/>
  <c r="AK50" i="32"/>
  <c r="AK51" i="32"/>
  <c r="AK52" i="32"/>
  <c r="AK53" i="32"/>
  <c r="AK54" i="32"/>
  <c r="AK55" i="32"/>
  <c r="AK56" i="32"/>
  <c r="AK57" i="32"/>
  <c r="AK58" i="32"/>
  <c r="AK59" i="32"/>
  <c r="AK60" i="32"/>
  <c r="AK61" i="32"/>
  <c r="AK62" i="32"/>
  <c r="AK63" i="32"/>
  <c r="AK64" i="32"/>
  <c r="AK65" i="32"/>
  <c r="AK66" i="32"/>
  <c r="AK67" i="32"/>
  <c r="AK68" i="32"/>
  <c r="AK69" i="32"/>
  <c r="AK70" i="32"/>
  <c r="AK71" i="32"/>
  <c r="AK72" i="32"/>
  <c r="AK73" i="32"/>
  <c r="AK74" i="32"/>
  <c r="AK75" i="32"/>
  <c r="AK76" i="32"/>
  <c r="AK77" i="32"/>
  <c r="AK78" i="32"/>
  <c r="AK79" i="32"/>
  <c r="AK80" i="32"/>
  <c r="AK81" i="32"/>
  <c r="AK82" i="32"/>
  <c r="AK83" i="32"/>
  <c r="AK84" i="32"/>
  <c r="AK85" i="32"/>
  <c r="AK86" i="32"/>
  <c r="AK87" i="32"/>
  <c r="AK88" i="32"/>
  <c r="AK89" i="32"/>
  <c r="AK90" i="32"/>
  <c r="AK91" i="32"/>
  <c r="AK92" i="32"/>
  <c r="AK93" i="32"/>
  <c r="AK94" i="32"/>
  <c r="AK95" i="32"/>
  <c r="AK96" i="32"/>
  <c r="AK97" i="32"/>
  <c r="AK98" i="32"/>
  <c r="AK99" i="32"/>
  <c r="AK100" i="32"/>
  <c r="AK101" i="32"/>
  <c r="AK102" i="32"/>
  <c r="AK103" i="32"/>
  <c r="AK104" i="32"/>
  <c r="AK105" i="32"/>
  <c r="AK106" i="32"/>
  <c r="AK107" i="32"/>
  <c r="AK108" i="32"/>
  <c r="AK109" i="32"/>
  <c r="AK110" i="32"/>
  <c r="AK111" i="32"/>
  <c r="AK112" i="32"/>
  <c r="AK113" i="32"/>
  <c r="AK114" i="32"/>
  <c r="AK115" i="32"/>
  <c r="AK116" i="32"/>
  <c r="AK117" i="32"/>
  <c r="AK118" i="32"/>
  <c r="AK119" i="32"/>
  <c r="AK120" i="32"/>
  <c r="AK121" i="32"/>
  <c r="AK122" i="32"/>
  <c r="AK123" i="32"/>
  <c r="AK124" i="32"/>
  <c r="AK125" i="32"/>
  <c r="AK126" i="32"/>
  <c r="AK127" i="32"/>
  <c r="AK128" i="32"/>
  <c r="AK129" i="32"/>
  <c r="AK130" i="32"/>
  <c r="AK131" i="32"/>
  <c r="AK132" i="32"/>
  <c r="AK133" i="32"/>
  <c r="AK134" i="32"/>
  <c r="AK135" i="32"/>
  <c r="AK136" i="32"/>
  <c r="AK137" i="32"/>
  <c r="AK138" i="32"/>
  <c r="AK139" i="32"/>
  <c r="AK140" i="32"/>
  <c r="AK141" i="32"/>
  <c r="AK142" i="32"/>
  <c r="AK143" i="32"/>
  <c r="AK144" i="32"/>
  <c r="AK145" i="32"/>
  <c r="AK146" i="32"/>
  <c r="AK147" i="32"/>
  <c r="AK148" i="32"/>
  <c r="AK149" i="32"/>
  <c r="AK150" i="32"/>
  <c r="AK151" i="32"/>
  <c r="AK152" i="32"/>
  <c r="AK153" i="32"/>
  <c r="AK154" i="32"/>
  <c r="AK155" i="32"/>
  <c r="AK156" i="32"/>
  <c r="AK157" i="32"/>
  <c r="AK158" i="32"/>
  <c r="AK159" i="32"/>
  <c r="AK160" i="32"/>
  <c r="AK161" i="32"/>
  <c r="AK162" i="32"/>
  <c r="AK163" i="32"/>
  <c r="AK164" i="32"/>
  <c r="AK165" i="32"/>
  <c r="AK166" i="32"/>
  <c r="AK167" i="32"/>
  <c r="AK168" i="32"/>
  <c r="AK169" i="32"/>
  <c r="AK170" i="32"/>
  <c r="AK171" i="32"/>
  <c r="AK172" i="32"/>
  <c r="AK173" i="32"/>
  <c r="AK174" i="32"/>
  <c r="AK175" i="32"/>
  <c r="AK176" i="32"/>
  <c r="AK177" i="32"/>
  <c r="AK178" i="32"/>
  <c r="AK179" i="32"/>
  <c r="AK180" i="32"/>
  <c r="AK181" i="32"/>
  <c r="AK182" i="32"/>
  <c r="AK183" i="32"/>
  <c r="AK184" i="32"/>
  <c r="AK185" i="32"/>
  <c r="AK186" i="32"/>
  <c r="AK187" i="32"/>
  <c r="AK188" i="32"/>
  <c r="AK189" i="32"/>
  <c r="AK190" i="32"/>
  <c r="AK191" i="32"/>
  <c r="AK192" i="32"/>
  <c r="AK4" i="32"/>
  <c r="AJ5" i="32"/>
  <c r="AJ6" i="32"/>
  <c r="AJ7" i="32"/>
  <c r="AJ8" i="32"/>
  <c r="AJ9" i="32"/>
  <c r="AJ10" i="32"/>
  <c r="AJ11" i="32"/>
  <c r="AJ12" i="32"/>
  <c r="AJ13" i="32"/>
  <c r="AJ14" i="32"/>
  <c r="AJ15" i="32"/>
  <c r="AJ16" i="32"/>
  <c r="AJ17" i="32"/>
  <c r="AJ18" i="32"/>
  <c r="AJ19" i="32"/>
  <c r="AJ20" i="32"/>
  <c r="AJ21" i="32"/>
  <c r="AJ22" i="32"/>
  <c r="AJ23" i="32"/>
  <c r="AJ24" i="32"/>
  <c r="AJ25" i="32"/>
  <c r="AJ26" i="32"/>
  <c r="AJ27" i="32"/>
  <c r="AJ28" i="32"/>
  <c r="AJ29" i="32"/>
  <c r="AJ30" i="32"/>
  <c r="AJ31" i="32"/>
  <c r="AJ32" i="32"/>
  <c r="AJ33" i="32"/>
  <c r="AJ34" i="32"/>
  <c r="AJ35" i="32"/>
  <c r="AJ36" i="32"/>
  <c r="AJ37" i="32"/>
  <c r="AJ38" i="32"/>
  <c r="AJ39" i="32"/>
  <c r="AJ40" i="32"/>
  <c r="AJ41" i="32"/>
  <c r="AJ42" i="32"/>
  <c r="AJ43" i="32"/>
  <c r="AJ44" i="32"/>
  <c r="AJ45" i="32"/>
  <c r="AJ46" i="32"/>
  <c r="AJ47" i="32"/>
  <c r="AJ48" i="32"/>
  <c r="AJ49" i="32"/>
  <c r="AJ50" i="32"/>
  <c r="AJ51" i="32"/>
  <c r="AJ52" i="32"/>
  <c r="AJ53" i="32"/>
  <c r="AJ54" i="32"/>
  <c r="AJ55" i="32"/>
  <c r="AJ56" i="32"/>
  <c r="AJ57" i="32"/>
  <c r="AJ58" i="32"/>
  <c r="AJ59" i="32"/>
  <c r="AJ60" i="32"/>
  <c r="AJ61" i="32"/>
  <c r="AJ62" i="32"/>
  <c r="AJ63" i="32"/>
  <c r="AJ64" i="32"/>
  <c r="AJ65" i="32"/>
  <c r="AJ66" i="32"/>
  <c r="AJ67" i="32"/>
  <c r="AJ68" i="32"/>
  <c r="AJ69" i="32"/>
  <c r="AJ70" i="32"/>
  <c r="AJ71" i="32"/>
  <c r="AJ72" i="32"/>
  <c r="AJ73" i="32"/>
  <c r="AJ74" i="32"/>
  <c r="AJ75" i="32"/>
  <c r="AJ76" i="32"/>
  <c r="AJ77" i="32"/>
  <c r="AJ78" i="32"/>
  <c r="AJ79" i="32"/>
  <c r="AJ80" i="32"/>
  <c r="AJ81" i="32"/>
  <c r="AJ82" i="32"/>
  <c r="AJ83" i="32"/>
  <c r="AJ84" i="32"/>
  <c r="AJ85" i="32"/>
  <c r="AJ86" i="32"/>
  <c r="AJ87" i="32"/>
  <c r="AJ88" i="32"/>
  <c r="AJ89" i="32"/>
  <c r="AJ90" i="32"/>
  <c r="AJ91" i="32"/>
  <c r="AJ92" i="32"/>
  <c r="AJ93" i="32"/>
  <c r="AJ94" i="32"/>
  <c r="AJ95" i="32"/>
  <c r="AJ96" i="32"/>
  <c r="AJ97" i="32"/>
  <c r="AJ98" i="32"/>
  <c r="AJ99" i="32"/>
  <c r="AJ100" i="32"/>
  <c r="AJ101" i="32"/>
  <c r="AJ102" i="32"/>
  <c r="AJ103" i="32"/>
  <c r="AJ104" i="32"/>
  <c r="AJ105" i="32"/>
  <c r="AJ106" i="32"/>
  <c r="AJ107" i="32"/>
  <c r="AJ108" i="32"/>
  <c r="AJ109" i="32"/>
  <c r="AJ110" i="32"/>
  <c r="AJ111" i="32"/>
  <c r="AJ112" i="32"/>
  <c r="AJ113" i="32"/>
  <c r="AJ114" i="32"/>
  <c r="AJ115" i="32"/>
  <c r="AJ116" i="32"/>
  <c r="AJ117" i="32"/>
  <c r="AJ118" i="32"/>
  <c r="AJ119" i="32"/>
  <c r="AJ120" i="32"/>
  <c r="AJ121" i="32"/>
  <c r="AJ122" i="32"/>
  <c r="AJ123" i="32"/>
  <c r="AJ124" i="32"/>
  <c r="AJ125" i="32"/>
  <c r="AJ126" i="32"/>
  <c r="AJ127" i="32"/>
  <c r="AJ128" i="32"/>
  <c r="AJ129" i="32"/>
  <c r="AJ130" i="32"/>
  <c r="AJ131" i="32"/>
  <c r="AJ132" i="32"/>
  <c r="AJ133" i="32"/>
  <c r="AJ134" i="32"/>
  <c r="AJ135" i="32"/>
  <c r="AJ136" i="32"/>
  <c r="AJ137" i="32"/>
  <c r="AJ138" i="32"/>
  <c r="AJ139" i="32"/>
  <c r="AJ140" i="32"/>
  <c r="AJ141" i="32"/>
  <c r="AJ142" i="32"/>
  <c r="AJ143" i="32"/>
  <c r="AJ144" i="32"/>
  <c r="AJ145" i="32"/>
  <c r="AJ146" i="32"/>
  <c r="AJ147" i="32"/>
  <c r="AJ148" i="32"/>
  <c r="AJ149" i="32"/>
  <c r="AJ150" i="32"/>
  <c r="AJ151" i="32"/>
  <c r="AJ152" i="32"/>
  <c r="AJ153" i="32"/>
  <c r="AJ154" i="32"/>
  <c r="AJ155" i="32"/>
  <c r="AJ156" i="32"/>
  <c r="AJ157" i="32"/>
  <c r="AJ158" i="32"/>
  <c r="AJ159" i="32"/>
  <c r="AJ160" i="32"/>
  <c r="AJ161" i="32"/>
  <c r="AJ162" i="32"/>
  <c r="AJ163" i="32"/>
  <c r="AJ164" i="32"/>
  <c r="AJ165" i="32"/>
  <c r="AJ166" i="32"/>
  <c r="AJ167" i="32"/>
  <c r="AJ168" i="32"/>
  <c r="AJ169" i="32"/>
  <c r="AJ170" i="32"/>
  <c r="AJ171" i="32"/>
  <c r="AJ172" i="32"/>
  <c r="AJ173" i="32"/>
  <c r="AJ174" i="32"/>
  <c r="AJ175" i="32"/>
  <c r="AJ176" i="32"/>
  <c r="AJ177" i="32"/>
  <c r="AJ178" i="32"/>
  <c r="AJ179" i="32"/>
  <c r="AJ180" i="32"/>
  <c r="AJ181" i="32"/>
  <c r="AJ182" i="32"/>
  <c r="AJ183" i="32"/>
  <c r="AJ184" i="32"/>
  <c r="AJ185" i="32"/>
  <c r="AJ186" i="32"/>
  <c r="AJ187" i="32"/>
  <c r="AJ188" i="32"/>
  <c r="AJ189" i="32"/>
  <c r="AJ190" i="32"/>
  <c r="AJ191" i="32"/>
  <c r="AJ192" i="32"/>
  <c r="AJ4" i="32"/>
  <c r="AI5" i="32"/>
  <c r="AI6" i="32"/>
  <c r="AI7" i="32"/>
  <c r="AI8" i="32"/>
  <c r="AI9" i="32"/>
  <c r="AI10" i="32"/>
  <c r="AI11" i="32"/>
  <c r="AI12" i="32"/>
  <c r="AI13" i="32"/>
  <c r="AI14" i="32"/>
  <c r="AI15" i="32"/>
  <c r="AI16" i="32"/>
  <c r="AI17" i="32"/>
  <c r="AI18" i="32"/>
  <c r="AI19" i="32"/>
  <c r="AI20" i="32"/>
  <c r="AI21" i="32"/>
  <c r="AI22" i="32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66" i="32"/>
  <c r="AI67" i="32"/>
  <c r="AI68" i="32"/>
  <c r="AI69" i="32"/>
  <c r="AI70" i="32"/>
  <c r="AI71" i="32"/>
  <c r="AI72" i="32"/>
  <c r="AI73" i="32"/>
  <c r="AI74" i="32"/>
  <c r="AI75" i="32"/>
  <c r="AI76" i="32"/>
  <c r="AI77" i="32"/>
  <c r="AI78" i="32"/>
  <c r="AI79" i="32"/>
  <c r="AI80" i="32"/>
  <c r="AI81" i="32"/>
  <c r="AI82" i="32"/>
  <c r="AI83" i="32"/>
  <c r="AI84" i="32"/>
  <c r="AI85" i="32"/>
  <c r="AI86" i="32"/>
  <c r="AI87" i="32"/>
  <c r="AI88" i="32"/>
  <c r="AI89" i="32"/>
  <c r="AI90" i="32"/>
  <c r="AI91" i="32"/>
  <c r="AI92" i="32"/>
  <c r="AI93" i="32"/>
  <c r="AI94" i="32"/>
  <c r="AI95" i="32"/>
  <c r="AI96" i="32"/>
  <c r="AI97" i="32"/>
  <c r="AI98" i="32"/>
  <c r="AI99" i="32"/>
  <c r="AI100" i="32"/>
  <c r="AI101" i="32"/>
  <c r="AI102" i="32"/>
  <c r="AI103" i="32"/>
  <c r="AI104" i="32"/>
  <c r="AI105" i="32"/>
  <c r="AI106" i="32"/>
  <c r="AI107" i="32"/>
  <c r="AI108" i="32"/>
  <c r="AI109" i="32"/>
  <c r="AI110" i="32"/>
  <c r="AI111" i="32"/>
  <c r="AI112" i="32"/>
  <c r="AI113" i="32"/>
  <c r="AI114" i="32"/>
  <c r="AI115" i="32"/>
  <c r="AI116" i="32"/>
  <c r="AI117" i="32"/>
  <c r="AI118" i="32"/>
  <c r="AI119" i="32"/>
  <c r="AI120" i="32"/>
  <c r="AI121" i="32"/>
  <c r="AI122" i="32"/>
  <c r="AI123" i="32"/>
  <c r="AI124" i="32"/>
  <c r="AI125" i="32"/>
  <c r="AI126" i="32"/>
  <c r="AI127" i="32"/>
  <c r="AI128" i="32"/>
  <c r="AI129" i="32"/>
  <c r="AI130" i="32"/>
  <c r="AI131" i="32"/>
  <c r="AI132" i="32"/>
  <c r="AI133" i="32"/>
  <c r="AI134" i="32"/>
  <c r="AI135" i="32"/>
  <c r="AI136" i="32"/>
  <c r="AI137" i="32"/>
  <c r="AI138" i="32"/>
  <c r="AI139" i="32"/>
  <c r="AI140" i="32"/>
  <c r="AI141" i="32"/>
  <c r="AI142" i="32"/>
  <c r="AI143" i="32"/>
  <c r="AI144" i="32"/>
  <c r="AI145" i="32"/>
  <c r="AI146" i="32"/>
  <c r="AI147" i="32"/>
  <c r="AI148" i="32"/>
  <c r="AI149" i="32"/>
  <c r="AI150" i="32"/>
  <c r="AI151" i="32"/>
  <c r="AI152" i="32"/>
  <c r="AI153" i="32"/>
  <c r="AI154" i="32"/>
  <c r="AI155" i="32"/>
  <c r="AI156" i="32"/>
  <c r="AI157" i="32"/>
  <c r="AI158" i="32"/>
  <c r="AI159" i="32"/>
  <c r="AI160" i="32"/>
  <c r="AI161" i="32"/>
  <c r="AI162" i="32"/>
  <c r="AI163" i="32"/>
  <c r="AI164" i="32"/>
  <c r="AI165" i="32"/>
  <c r="AI166" i="32"/>
  <c r="AI167" i="32"/>
  <c r="AI168" i="32"/>
  <c r="AI169" i="32"/>
  <c r="AI170" i="32"/>
  <c r="AI171" i="32"/>
  <c r="AI172" i="32"/>
  <c r="AI173" i="32"/>
  <c r="AI174" i="32"/>
  <c r="AI175" i="32"/>
  <c r="AI176" i="32"/>
  <c r="AI177" i="32"/>
  <c r="AI178" i="32"/>
  <c r="AI179" i="32"/>
  <c r="AI180" i="32"/>
  <c r="AI181" i="32"/>
  <c r="AI182" i="32"/>
  <c r="AI183" i="32"/>
  <c r="AI184" i="32"/>
  <c r="AI185" i="32"/>
  <c r="AI186" i="32"/>
  <c r="AI187" i="32"/>
  <c r="AI188" i="32"/>
  <c r="AI189" i="32"/>
  <c r="AI190" i="32"/>
  <c r="AI191" i="32"/>
  <c r="AI192" i="32"/>
  <c r="AI4" i="32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H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H190" i="32"/>
  <c r="AH191" i="32"/>
  <c r="AH192" i="32"/>
  <c r="AH4" i="32"/>
  <c r="AL5" i="34"/>
  <c r="AL6" i="34"/>
  <c r="AL7" i="34"/>
  <c r="AL8" i="34"/>
  <c r="AL9" i="34"/>
  <c r="AL10" i="34"/>
  <c r="AL11" i="34"/>
  <c r="AL12" i="34"/>
  <c r="AL13" i="34"/>
  <c r="AL14" i="34"/>
  <c r="AL15" i="34"/>
  <c r="AL16" i="34"/>
  <c r="AL17" i="34"/>
  <c r="AL18" i="34"/>
  <c r="AL19" i="34"/>
  <c r="AL20" i="34"/>
  <c r="AL21" i="34"/>
  <c r="AL22" i="34"/>
  <c r="AL23" i="34"/>
  <c r="AL24" i="34"/>
  <c r="AL25" i="34"/>
  <c r="AL26" i="34"/>
  <c r="AL27" i="34"/>
  <c r="AL28" i="34"/>
  <c r="AL29" i="34"/>
  <c r="AL30" i="34"/>
  <c r="AL31" i="34"/>
  <c r="AL32" i="34"/>
  <c r="AL33" i="34"/>
  <c r="AL34" i="34"/>
  <c r="AL35" i="34"/>
  <c r="AL36" i="34"/>
  <c r="AL37" i="34"/>
  <c r="AL38" i="34"/>
  <c r="AL39" i="34"/>
  <c r="AL40" i="34"/>
  <c r="AL41" i="34"/>
  <c r="AL42" i="34"/>
  <c r="AL43" i="34"/>
  <c r="AL44" i="34"/>
  <c r="AL45" i="34"/>
  <c r="AL46" i="34"/>
  <c r="AL47" i="34"/>
  <c r="AL48" i="34"/>
  <c r="AL49" i="34"/>
  <c r="AL50" i="34"/>
  <c r="AL51" i="34"/>
  <c r="AL52" i="34"/>
  <c r="AL53" i="34"/>
  <c r="AL54" i="34"/>
  <c r="AL55" i="34"/>
  <c r="AL56" i="34"/>
  <c r="AL57" i="34"/>
  <c r="AL58" i="34"/>
  <c r="AL59" i="34"/>
  <c r="AL60" i="34"/>
  <c r="AL61" i="34"/>
  <c r="AL62" i="34"/>
  <c r="AL63" i="34"/>
  <c r="AL64" i="34"/>
  <c r="AL65" i="34"/>
  <c r="AL66" i="34"/>
  <c r="AL67" i="34"/>
  <c r="AL68" i="34"/>
  <c r="AL69" i="34"/>
  <c r="AL70" i="34"/>
  <c r="AL71" i="34"/>
  <c r="AL72" i="34"/>
  <c r="AL73" i="34"/>
  <c r="AL74" i="34"/>
  <c r="AL75" i="34"/>
  <c r="AL76" i="34"/>
  <c r="AL77" i="34"/>
  <c r="AL78" i="34"/>
  <c r="AL79" i="34"/>
  <c r="AL80" i="34"/>
  <c r="AL81" i="34"/>
  <c r="AL82" i="34"/>
  <c r="AL83" i="34"/>
  <c r="AL84" i="34"/>
  <c r="AL85" i="34"/>
  <c r="AL86" i="34"/>
  <c r="AL4" i="34"/>
  <c r="AK5" i="34"/>
  <c r="AK6" i="34"/>
  <c r="AK7" i="34"/>
  <c r="AK8" i="34"/>
  <c r="AK9" i="34"/>
  <c r="AK10" i="34"/>
  <c r="AK11" i="34"/>
  <c r="AK12" i="34"/>
  <c r="AK13" i="34"/>
  <c r="AK14" i="34"/>
  <c r="AK15" i="34"/>
  <c r="AK16" i="34"/>
  <c r="AK17" i="34"/>
  <c r="AK18" i="34"/>
  <c r="AK19" i="34"/>
  <c r="AK20" i="34"/>
  <c r="AK21" i="34"/>
  <c r="AK22" i="34"/>
  <c r="AK23" i="34"/>
  <c r="AK24" i="34"/>
  <c r="AK25" i="34"/>
  <c r="AK26" i="34"/>
  <c r="AK27" i="34"/>
  <c r="AK28" i="34"/>
  <c r="AK29" i="34"/>
  <c r="AK30" i="34"/>
  <c r="AK31" i="34"/>
  <c r="AK32" i="34"/>
  <c r="AK33" i="34"/>
  <c r="AK34" i="34"/>
  <c r="AK35" i="34"/>
  <c r="AK36" i="34"/>
  <c r="AK37" i="34"/>
  <c r="AK38" i="34"/>
  <c r="AK39" i="34"/>
  <c r="AK40" i="34"/>
  <c r="AK41" i="34"/>
  <c r="AK42" i="34"/>
  <c r="AK43" i="34"/>
  <c r="AK44" i="34"/>
  <c r="AK45" i="34"/>
  <c r="AK46" i="34"/>
  <c r="AK47" i="34"/>
  <c r="AK48" i="34"/>
  <c r="AK49" i="34"/>
  <c r="AK50" i="34"/>
  <c r="AK51" i="34"/>
  <c r="AK52" i="34"/>
  <c r="AK53" i="34"/>
  <c r="AK54" i="34"/>
  <c r="AK55" i="34"/>
  <c r="AK56" i="34"/>
  <c r="AK57" i="34"/>
  <c r="AK58" i="34"/>
  <c r="AK59" i="34"/>
  <c r="AK60" i="34"/>
  <c r="AK61" i="34"/>
  <c r="AK62" i="34"/>
  <c r="AK63" i="34"/>
  <c r="AK64" i="34"/>
  <c r="AK65" i="34"/>
  <c r="AK66" i="34"/>
  <c r="AK67" i="34"/>
  <c r="AK68" i="34"/>
  <c r="AK69" i="34"/>
  <c r="AK70" i="34"/>
  <c r="AK71" i="34"/>
  <c r="AK72" i="34"/>
  <c r="AK73" i="34"/>
  <c r="AK74" i="34"/>
  <c r="AK75" i="34"/>
  <c r="AK76" i="34"/>
  <c r="AK77" i="34"/>
  <c r="AK78" i="34"/>
  <c r="AK79" i="34"/>
  <c r="AK80" i="34"/>
  <c r="AK81" i="34"/>
  <c r="AK82" i="34"/>
  <c r="AK83" i="34"/>
  <c r="AK84" i="34"/>
  <c r="AK85" i="34"/>
  <c r="AK86" i="34"/>
  <c r="AK4" i="34"/>
  <c r="AJ5" i="34"/>
  <c r="AJ6" i="34"/>
  <c r="AJ7" i="34"/>
  <c r="AJ8" i="34"/>
  <c r="AJ9" i="34"/>
  <c r="AJ10" i="34"/>
  <c r="AJ11" i="34"/>
  <c r="AJ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4" i="34"/>
  <c r="AI5" i="34"/>
  <c r="AI6" i="34"/>
  <c r="AI7" i="34"/>
  <c r="AI8" i="34"/>
  <c r="AI9" i="34"/>
  <c r="AI10" i="34"/>
  <c r="AI11" i="34"/>
  <c r="AI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4" i="34"/>
  <c r="AH5" i="34"/>
  <c r="AH6" i="34"/>
  <c r="AH7" i="34"/>
  <c r="AH8" i="34"/>
  <c r="AH9" i="34"/>
  <c r="AH10" i="34"/>
  <c r="AH11" i="34"/>
  <c r="AH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4" i="34"/>
  <c r="AG5" i="34"/>
  <c r="AG6" i="34"/>
  <c r="AG7" i="34"/>
  <c r="AG8" i="34"/>
  <c r="AG9" i="34"/>
  <c r="AG10" i="34"/>
  <c r="AG11" i="34"/>
  <c r="AG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4" i="34"/>
  <c r="AM5" i="39" l="1"/>
  <c r="AM6" i="39"/>
  <c r="AM7" i="39"/>
  <c r="AM8" i="39"/>
  <c r="AM9" i="39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AM62" i="39"/>
  <c r="AM63" i="39"/>
  <c r="AM64" i="39"/>
  <c r="AM65" i="39"/>
  <c r="AM66" i="39"/>
  <c r="AM67" i="39"/>
  <c r="AM68" i="39"/>
  <c r="AM69" i="39"/>
  <c r="AM70" i="39"/>
  <c r="AM71" i="39"/>
  <c r="AM72" i="39"/>
  <c r="AM73" i="39"/>
  <c r="AM74" i="39"/>
  <c r="AM75" i="39"/>
  <c r="AM76" i="39"/>
  <c r="AM77" i="39"/>
  <c r="AM78" i="39"/>
  <c r="AM79" i="39"/>
  <c r="AM80" i="39"/>
  <c r="AM81" i="39"/>
  <c r="AM82" i="39"/>
  <c r="AM83" i="39"/>
  <c r="AM84" i="39"/>
  <c r="AM85" i="39"/>
  <c r="AM86" i="39"/>
  <c r="AM87" i="39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AM100" i="39"/>
  <c r="AM101" i="39"/>
  <c r="AM102" i="39"/>
  <c r="AM103" i="39"/>
  <c r="AM104" i="39"/>
  <c r="AM105" i="39"/>
  <c r="AM106" i="39"/>
  <c r="AM107" i="39"/>
  <c r="AM108" i="39"/>
  <c r="AM109" i="39"/>
  <c r="AM110" i="39"/>
  <c r="AM111" i="39"/>
  <c r="AM112" i="39"/>
  <c r="AM113" i="39"/>
  <c r="AM114" i="39"/>
  <c r="AM115" i="39"/>
  <c r="AM116" i="39"/>
  <c r="AM117" i="39"/>
  <c r="AM118" i="39"/>
  <c r="AM119" i="39"/>
  <c r="AM120" i="39"/>
  <c r="AM121" i="39"/>
  <c r="AM122" i="39"/>
  <c r="AM123" i="39"/>
  <c r="AM124" i="39"/>
  <c r="AM125" i="39"/>
  <c r="AM126" i="39"/>
  <c r="AM127" i="39"/>
  <c r="AM128" i="39"/>
  <c r="AM129" i="39"/>
  <c r="AM130" i="39"/>
  <c r="AM4" i="39"/>
  <c r="AL5" i="39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AL64" i="39"/>
  <c r="AL65" i="39"/>
  <c r="AL66" i="39"/>
  <c r="AL67" i="39"/>
  <c r="AL68" i="39"/>
  <c r="AL69" i="39"/>
  <c r="AL70" i="39"/>
  <c r="AL71" i="39"/>
  <c r="AL72" i="39"/>
  <c r="AL73" i="39"/>
  <c r="AL74" i="39"/>
  <c r="AL75" i="39"/>
  <c r="AL76" i="39"/>
  <c r="AL77" i="39"/>
  <c r="AL78" i="39"/>
  <c r="AL79" i="39"/>
  <c r="AL80" i="39"/>
  <c r="AL81" i="39"/>
  <c r="AL82" i="39"/>
  <c r="AL83" i="39"/>
  <c r="AL84" i="39"/>
  <c r="AL85" i="39"/>
  <c r="AL86" i="39"/>
  <c r="AL87" i="39"/>
  <c r="AL88" i="39"/>
  <c r="AL89" i="39"/>
  <c r="AL90" i="39"/>
  <c r="AL91" i="39"/>
  <c r="AL92" i="39"/>
  <c r="AL93" i="39"/>
  <c r="AL94" i="39"/>
  <c r="AL95" i="39"/>
  <c r="AL96" i="39"/>
  <c r="AL97" i="39"/>
  <c r="AL98" i="39"/>
  <c r="AL99" i="39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L4" i="39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4" i="39"/>
  <c r="AJ5" i="39"/>
  <c r="AJ6" i="39"/>
  <c r="AJ7" i="39"/>
  <c r="AJ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J21" i="39"/>
  <c r="AJ22" i="39"/>
  <c r="AJ23" i="39"/>
  <c r="AJ24" i="39"/>
  <c r="AJ25" i="39"/>
  <c r="AJ26" i="39"/>
  <c r="AJ27" i="39"/>
  <c r="AJ28" i="39"/>
  <c r="AJ29" i="39"/>
  <c r="AJ30" i="39"/>
  <c r="AJ31" i="39"/>
  <c r="AJ32" i="39"/>
  <c r="AJ33" i="39"/>
  <c r="AJ34" i="39"/>
  <c r="AJ35" i="39"/>
  <c r="AJ36" i="39"/>
  <c r="AJ37" i="39"/>
  <c r="AJ38" i="39"/>
  <c r="AJ39" i="39"/>
  <c r="AJ40" i="39"/>
  <c r="AJ41" i="39"/>
  <c r="AJ42" i="39"/>
  <c r="AJ43" i="39"/>
  <c r="AJ44" i="39"/>
  <c r="AJ45" i="39"/>
  <c r="AJ46" i="39"/>
  <c r="AJ47" i="39"/>
  <c r="AJ48" i="39"/>
  <c r="AJ49" i="39"/>
  <c r="AJ50" i="39"/>
  <c r="AJ51" i="39"/>
  <c r="AJ52" i="39"/>
  <c r="AJ53" i="39"/>
  <c r="AJ54" i="39"/>
  <c r="AJ55" i="39"/>
  <c r="AJ56" i="39"/>
  <c r="AJ57" i="39"/>
  <c r="AJ58" i="39"/>
  <c r="AJ59" i="39"/>
  <c r="AJ60" i="39"/>
  <c r="AJ61" i="39"/>
  <c r="AJ62" i="39"/>
  <c r="AJ63" i="39"/>
  <c r="AJ64" i="39"/>
  <c r="AJ65" i="39"/>
  <c r="AJ66" i="39"/>
  <c r="AJ67" i="39"/>
  <c r="AJ68" i="39"/>
  <c r="AJ69" i="39"/>
  <c r="AJ70" i="39"/>
  <c r="AJ71" i="39"/>
  <c r="AJ72" i="39"/>
  <c r="AJ73" i="39"/>
  <c r="AJ74" i="39"/>
  <c r="AJ75" i="39"/>
  <c r="AJ76" i="39"/>
  <c r="AJ77" i="39"/>
  <c r="AJ78" i="39"/>
  <c r="AJ79" i="39"/>
  <c r="AJ80" i="39"/>
  <c r="AJ81" i="39"/>
  <c r="AJ82" i="39"/>
  <c r="AJ83" i="39"/>
  <c r="AJ84" i="39"/>
  <c r="AJ85" i="39"/>
  <c r="AJ86" i="39"/>
  <c r="AJ87" i="39"/>
  <c r="AJ88" i="39"/>
  <c r="AJ89" i="39"/>
  <c r="AJ90" i="39"/>
  <c r="AJ91" i="39"/>
  <c r="AJ92" i="39"/>
  <c r="AJ93" i="39"/>
  <c r="AJ94" i="39"/>
  <c r="AJ95" i="39"/>
  <c r="AJ96" i="39"/>
  <c r="AJ97" i="39"/>
  <c r="AJ98" i="39"/>
  <c r="AJ99" i="39"/>
  <c r="AJ100" i="39"/>
  <c r="AJ101" i="39"/>
  <c r="AJ102" i="39"/>
  <c r="AJ103" i="39"/>
  <c r="AJ104" i="39"/>
  <c r="AJ105" i="39"/>
  <c r="AJ106" i="39"/>
  <c r="AJ107" i="39"/>
  <c r="AJ108" i="39"/>
  <c r="AJ109" i="39"/>
  <c r="AJ110" i="39"/>
  <c r="AJ111" i="39"/>
  <c r="AJ112" i="39"/>
  <c r="AJ113" i="39"/>
  <c r="AJ114" i="39"/>
  <c r="AJ115" i="39"/>
  <c r="AJ116" i="39"/>
  <c r="AJ117" i="39"/>
  <c r="AJ118" i="39"/>
  <c r="AJ119" i="39"/>
  <c r="AJ120" i="39"/>
  <c r="AJ121" i="39"/>
  <c r="AJ122" i="39"/>
  <c r="AJ123" i="39"/>
  <c r="AJ124" i="39"/>
  <c r="AJ125" i="39"/>
  <c r="AJ126" i="39"/>
  <c r="AJ127" i="39"/>
  <c r="AJ128" i="39"/>
  <c r="AJ129" i="39"/>
  <c r="AJ130" i="39"/>
  <c r="AJ4" i="39"/>
  <c r="AI5" i="39"/>
  <c r="AI6" i="39"/>
  <c r="AI7" i="39"/>
  <c r="AI8" i="39"/>
  <c r="AI9" i="39"/>
  <c r="AI10" i="39"/>
  <c r="AI11" i="39"/>
  <c r="AI12" i="39"/>
  <c r="AI13" i="39"/>
  <c r="AI14" i="39"/>
  <c r="AI15" i="39"/>
  <c r="AI16" i="39"/>
  <c r="AI17" i="39"/>
  <c r="AI18" i="39"/>
  <c r="AI19" i="39"/>
  <c r="AI20" i="39"/>
  <c r="AI21" i="39"/>
  <c r="AI22" i="39"/>
  <c r="AI23" i="39"/>
  <c r="AI24" i="39"/>
  <c r="AI25" i="39"/>
  <c r="AI26" i="39"/>
  <c r="AI27" i="39"/>
  <c r="AI28" i="39"/>
  <c r="AI29" i="39"/>
  <c r="AI30" i="39"/>
  <c r="AI31" i="39"/>
  <c r="AI32" i="39"/>
  <c r="AI33" i="39"/>
  <c r="AI34" i="39"/>
  <c r="AI35" i="39"/>
  <c r="AI36" i="39"/>
  <c r="AI37" i="39"/>
  <c r="AI38" i="39"/>
  <c r="AI39" i="39"/>
  <c r="AI40" i="39"/>
  <c r="AI41" i="39"/>
  <c r="AI42" i="39"/>
  <c r="AI43" i="39"/>
  <c r="AI44" i="39"/>
  <c r="AI45" i="39"/>
  <c r="AI46" i="39"/>
  <c r="AI47" i="39"/>
  <c r="AI48" i="39"/>
  <c r="AI49" i="39"/>
  <c r="AI50" i="39"/>
  <c r="AI51" i="39"/>
  <c r="AI52" i="39"/>
  <c r="AI53" i="39"/>
  <c r="AI54" i="39"/>
  <c r="AI55" i="39"/>
  <c r="AI56" i="39"/>
  <c r="AI57" i="39"/>
  <c r="AI58" i="39"/>
  <c r="AI59" i="39"/>
  <c r="AI60" i="39"/>
  <c r="AI61" i="39"/>
  <c r="AI62" i="39"/>
  <c r="AI63" i="39"/>
  <c r="AI64" i="39"/>
  <c r="AI65" i="39"/>
  <c r="AI66" i="39"/>
  <c r="AI67" i="39"/>
  <c r="AI68" i="39"/>
  <c r="AI69" i="39"/>
  <c r="AI70" i="39"/>
  <c r="AI71" i="39"/>
  <c r="AI72" i="39"/>
  <c r="AI73" i="39"/>
  <c r="AI74" i="39"/>
  <c r="AI75" i="39"/>
  <c r="AI76" i="39"/>
  <c r="AI77" i="39"/>
  <c r="AI78" i="39"/>
  <c r="AI79" i="39"/>
  <c r="AI80" i="39"/>
  <c r="AI81" i="39"/>
  <c r="AI82" i="39"/>
  <c r="AI83" i="39"/>
  <c r="AI84" i="39"/>
  <c r="AI85" i="39"/>
  <c r="AI86" i="39"/>
  <c r="AI87" i="39"/>
  <c r="AI88" i="39"/>
  <c r="AI89" i="39"/>
  <c r="AI90" i="39"/>
  <c r="AI91" i="39"/>
  <c r="AI92" i="39"/>
  <c r="AI93" i="39"/>
  <c r="AI94" i="39"/>
  <c r="AI95" i="39"/>
  <c r="AI96" i="39"/>
  <c r="AI97" i="39"/>
  <c r="AI98" i="39"/>
  <c r="AI99" i="39"/>
  <c r="AI100" i="39"/>
  <c r="AI101" i="39"/>
  <c r="AI102" i="39"/>
  <c r="AI103" i="39"/>
  <c r="AI104" i="39"/>
  <c r="AI105" i="39"/>
  <c r="AI106" i="39"/>
  <c r="AI107" i="39"/>
  <c r="AI108" i="39"/>
  <c r="AI109" i="39"/>
  <c r="AI110" i="39"/>
  <c r="AI111" i="39"/>
  <c r="AI112" i="39"/>
  <c r="AI113" i="39"/>
  <c r="AI114" i="39"/>
  <c r="AI115" i="39"/>
  <c r="AI116" i="39"/>
  <c r="AI117" i="39"/>
  <c r="AI118" i="39"/>
  <c r="AI119" i="39"/>
  <c r="AI120" i="39"/>
  <c r="AI121" i="39"/>
  <c r="AI122" i="39"/>
  <c r="AI123" i="39"/>
  <c r="AI124" i="39"/>
  <c r="AI125" i="39"/>
  <c r="AI126" i="39"/>
  <c r="AI127" i="39"/>
  <c r="AI128" i="39"/>
  <c r="AI129" i="39"/>
  <c r="AI130" i="39"/>
  <c r="AI4" i="39"/>
  <c r="AH5" i="39"/>
  <c r="AH6" i="39"/>
  <c r="AH7" i="39"/>
  <c r="AH8" i="39"/>
  <c r="AH9" i="39"/>
  <c r="AH10" i="39"/>
  <c r="AH11" i="39"/>
  <c r="AH12" i="39"/>
  <c r="AH13" i="39"/>
  <c r="AH14" i="39"/>
  <c r="AH15" i="39"/>
  <c r="AH16" i="39"/>
  <c r="AH17" i="39"/>
  <c r="AH18" i="39"/>
  <c r="AH19" i="39"/>
  <c r="AH20" i="39"/>
  <c r="AH21" i="39"/>
  <c r="AH22" i="39"/>
  <c r="AH23" i="39"/>
  <c r="AH24" i="39"/>
  <c r="AH25" i="39"/>
  <c r="AH26" i="39"/>
  <c r="AH27" i="39"/>
  <c r="AH28" i="39"/>
  <c r="AH29" i="39"/>
  <c r="AH30" i="39"/>
  <c r="AH31" i="39"/>
  <c r="AH32" i="39"/>
  <c r="AH33" i="39"/>
  <c r="AH34" i="39"/>
  <c r="AH35" i="39"/>
  <c r="AH36" i="39"/>
  <c r="AH37" i="39"/>
  <c r="AH38" i="39"/>
  <c r="AH39" i="39"/>
  <c r="AH40" i="39"/>
  <c r="AH41" i="39"/>
  <c r="AH42" i="39"/>
  <c r="AH43" i="39"/>
  <c r="AH44" i="39"/>
  <c r="AH45" i="39"/>
  <c r="AH46" i="39"/>
  <c r="AH47" i="39"/>
  <c r="AH48" i="39"/>
  <c r="AH49" i="39"/>
  <c r="AH50" i="39"/>
  <c r="AH51" i="39"/>
  <c r="AH52" i="39"/>
  <c r="AH53" i="39"/>
  <c r="AH54" i="39"/>
  <c r="AH55" i="39"/>
  <c r="AH56" i="39"/>
  <c r="AH57" i="39"/>
  <c r="AH58" i="39"/>
  <c r="AH59" i="39"/>
  <c r="AH60" i="39"/>
  <c r="AH61" i="39"/>
  <c r="AH62" i="39"/>
  <c r="AH63" i="39"/>
  <c r="AH64" i="39"/>
  <c r="AH65" i="39"/>
  <c r="AH66" i="39"/>
  <c r="AH67" i="39"/>
  <c r="AH68" i="39"/>
  <c r="AH69" i="39"/>
  <c r="AH70" i="39"/>
  <c r="AH71" i="39"/>
  <c r="AH72" i="39"/>
  <c r="AH73" i="39"/>
  <c r="AH74" i="39"/>
  <c r="AH75" i="39"/>
  <c r="AH76" i="39"/>
  <c r="AH77" i="39"/>
  <c r="AH78" i="39"/>
  <c r="AH79" i="39"/>
  <c r="AH80" i="39"/>
  <c r="AH81" i="39"/>
  <c r="AH82" i="39"/>
  <c r="AH83" i="39"/>
  <c r="AH84" i="39"/>
  <c r="AH85" i="39"/>
  <c r="AH86" i="39"/>
  <c r="AH87" i="39"/>
  <c r="AH88" i="39"/>
  <c r="AH89" i="39"/>
  <c r="AH90" i="39"/>
  <c r="AH91" i="39"/>
  <c r="AH92" i="39"/>
  <c r="AH93" i="39"/>
  <c r="AH94" i="39"/>
  <c r="AH95" i="39"/>
  <c r="AH96" i="39"/>
  <c r="AH97" i="39"/>
  <c r="AH98" i="39"/>
  <c r="AH99" i="39"/>
  <c r="AH100" i="39"/>
  <c r="AH101" i="39"/>
  <c r="AH102" i="39"/>
  <c r="AH103" i="39"/>
  <c r="AH104" i="39"/>
  <c r="AH105" i="39"/>
  <c r="AH106" i="39"/>
  <c r="AH107" i="39"/>
  <c r="AH108" i="39"/>
  <c r="AH109" i="39"/>
  <c r="AH110" i="39"/>
  <c r="AH111" i="39"/>
  <c r="AH112" i="39"/>
  <c r="AH113" i="39"/>
  <c r="AH114" i="39"/>
  <c r="AH115" i="39"/>
  <c r="AH116" i="39"/>
  <c r="AH117" i="39"/>
  <c r="AH118" i="39"/>
  <c r="AH119" i="39"/>
  <c r="AH120" i="39"/>
  <c r="AH121" i="39"/>
  <c r="AH122" i="39"/>
  <c r="AH123" i="39"/>
  <c r="AH124" i="39"/>
  <c r="AH125" i="39"/>
  <c r="AH126" i="39"/>
  <c r="AH127" i="39"/>
  <c r="AH128" i="39"/>
  <c r="AH129" i="39"/>
  <c r="AH130" i="39"/>
  <c r="AH4" i="39"/>
  <c r="AW5" i="16"/>
  <c r="AW6" i="16"/>
  <c r="AW7" i="16"/>
  <c r="AW8" i="16"/>
  <c r="AW9" i="16"/>
  <c r="AW10" i="16"/>
  <c r="AW11" i="16"/>
  <c r="AW12" i="16"/>
  <c r="AW13" i="16"/>
  <c r="AW14" i="16"/>
  <c r="AW16" i="16"/>
  <c r="AW17" i="16"/>
  <c r="AW18" i="16"/>
  <c r="AW19" i="16"/>
  <c r="AW20" i="16"/>
  <c r="AW21" i="16"/>
  <c r="AW22" i="16"/>
  <c r="AW23" i="16"/>
  <c r="AW24" i="16"/>
  <c r="AW25" i="16"/>
  <c r="AW26" i="16"/>
  <c r="AW27" i="16"/>
  <c r="AW28" i="16"/>
  <c r="AW29" i="16"/>
  <c r="AW30" i="16"/>
  <c r="AW31" i="16"/>
  <c r="AW32" i="16"/>
  <c r="AW33" i="16"/>
  <c r="AW34" i="16"/>
  <c r="AW35" i="16"/>
  <c r="AW36" i="16"/>
  <c r="AW37" i="16"/>
  <c r="AW38" i="16"/>
  <c r="AW39" i="16"/>
  <c r="AW40" i="16"/>
  <c r="AW41" i="16"/>
  <c r="AW42" i="16"/>
  <c r="AW43" i="16"/>
  <c r="AW44" i="16"/>
  <c r="AW45" i="16"/>
  <c r="AW46" i="16"/>
  <c r="AW47" i="16"/>
  <c r="AW48" i="16"/>
  <c r="AW49" i="16"/>
  <c r="AW50" i="16"/>
  <c r="AW51" i="16"/>
  <c r="AW52" i="16"/>
  <c r="AW53" i="16"/>
  <c r="AW54" i="16"/>
  <c r="AW55" i="16"/>
  <c r="AW56" i="16"/>
  <c r="AW57" i="16"/>
  <c r="AW58" i="16"/>
  <c r="AW59" i="16"/>
  <c r="AW60" i="16"/>
  <c r="AW61" i="16"/>
  <c r="AW62" i="16"/>
  <c r="AW63" i="16"/>
  <c r="AW64" i="16"/>
  <c r="AW65" i="16"/>
  <c r="AW66" i="16"/>
  <c r="AW67" i="16"/>
  <c r="AW68" i="16"/>
  <c r="AW69" i="16"/>
  <c r="AW70" i="16"/>
  <c r="AW71" i="16"/>
  <c r="AW72" i="16"/>
  <c r="AW73" i="16"/>
  <c r="AW74" i="16"/>
  <c r="AW75" i="16"/>
  <c r="AW76" i="16"/>
  <c r="AW77" i="16"/>
  <c r="AW78" i="16"/>
  <c r="AW79" i="16"/>
  <c r="AW80" i="16"/>
  <c r="AW81" i="16"/>
  <c r="AW82" i="16"/>
  <c r="M257" i="61"/>
  <c r="AW84" i="16"/>
  <c r="AW85" i="16"/>
  <c r="AW86" i="16"/>
  <c r="AW87" i="16"/>
  <c r="AW88" i="16"/>
  <c r="AW89" i="16"/>
  <c r="AW90" i="16"/>
  <c r="AW91" i="16"/>
  <c r="AW92" i="16"/>
  <c r="AW93" i="16"/>
  <c r="AW94" i="16"/>
  <c r="AW95" i="16"/>
  <c r="AW96" i="16"/>
  <c r="AW97" i="16"/>
  <c r="AW98" i="16"/>
  <c r="AW99" i="16"/>
  <c r="AW100" i="16"/>
  <c r="AW101" i="16"/>
  <c r="AW102" i="16"/>
  <c r="AW103" i="16"/>
  <c r="AW104" i="16"/>
  <c r="AW105" i="16"/>
  <c r="AW106" i="16"/>
  <c r="AW107" i="16"/>
  <c r="AW108" i="16"/>
  <c r="AW109" i="16"/>
  <c r="AW110" i="16"/>
  <c r="AW111" i="16"/>
  <c r="AW112" i="16"/>
  <c r="AW113" i="16"/>
  <c r="AW114" i="16"/>
  <c r="AW115" i="16"/>
  <c r="AW116" i="16"/>
  <c r="AW117" i="16"/>
  <c r="AW118" i="16"/>
  <c r="AW119" i="16"/>
  <c r="AW120" i="16"/>
  <c r="AW121" i="16"/>
  <c r="AW122" i="16"/>
  <c r="AW123" i="16"/>
  <c r="AW124" i="16"/>
  <c r="AW125" i="16"/>
  <c r="AW126" i="16"/>
  <c r="AW127" i="16"/>
  <c r="AW128" i="16"/>
  <c r="AW129" i="16"/>
  <c r="AW130" i="16"/>
  <c r="AW131" i="16"/>
  <c r="AW132" i="16"/>
  <c r="AW133" i="16"/>
  <c r="AW134" i="16"/>
  <c r="AW135" i="16"/>
  <c r="AW136" i="16"/>
  <c r="AW137" i="16"/>
  <c r="AW138" i="16"/>
  <c r="AW139" i="16"/>
  <c r="AW140" i="16"/>
  <c r="AW141" i="16"/>
  <c r="AW142" i="16"/>
  <c r="AW143" i="16"/>
  <c r="AW144" i="16"/>
  <c r="AW145" i="16"/>
  <c r="AW146" i="16"/>
  <c r="AW147" i="16"/>
  <c r="AW148" i="16"/>
  <c r="AW149" i="16"/>
  <c r="AW150" i="16"/>
  <c r="AW151" i="16"/>
  <c r="AW152" i="16"/>
  <c r="AW153" i="16"/>
  <c r="AW154" i="16"/>
  <c r="AW155" i="16"/>
  <c r="AW156" i="16"/>
  <c r="AW157" i="16"/>
  <c r="AW158" i="16"/>
  <c r="AW159" i="16"/>
  <c r="AW160" i="16"/>
  <c r="AW161" i="16"/>
  <c r="AW162" i="16"/>
  <c r="AW163" i="16"/>
  <c r="AW164" i="16"/>
  <c r="AW165" i="16"/>
  <c r="AW166" i="16"/>
  <c r="AW167" i="16"/>
  <c r="AW168" i="16"/>
  <c r="AW169" i="16"/>
  <c r="AW170" i="16"/>
  <c r="AW171" i="16"/>
  <c r="AW172" i="16"/>
  <c r="AW173" i="16"/>
  <c r="AW174" i="16"/>
  <c r="AW175" i="16"/>
  <c r="AW176" i="16"/>
  <c r="AW177" i="16"/>
  <c r="AW178" i="16"/>
  <c r="AW179" i="16"/>
  <c r="AW180" i="16"/>
  <c r="AW181" i="16"/>
  <c r="AW182" i="16"/>
  <c r="AW183" i="16"/>
  <c r="AW184" i="16"/>
  <c r="AW185" i="16"/>
  <c r="AW186" i="16"/>
  <c r="AW187" i="16"/>
  <c r="AW188" i="16"/>
  <c r="AW189" i="16"/>
  <c r="AW190" i="16"/>
  <c r="AW191" i="16"/>
  <c r="AW192" i="16"/>
  <c r="AW193" i="16"/>
  <c r="AW194" i="16"/>
  <c r="AW195" i="16"/>
  <c r="AW196" i="16"/>
  <c r="AW197" i="16"/>
  <c r="AW198" i="16"/>
  <c r="AW199" i="16"/>
  <c r="AW200" i="16"/>
  <c r="AW201" i="16"/>
  <c r="AW202" i="16"/>
  <c r="AW203" i="16"/>
  <c r="AW204" i="16"/>
  <c r="AW205" i="16"/>
  <c r="AW206" i="16"/>
  <c r="AW207" i="16"/>
  <c r="AW208" i="16"/>
  <c r="AW209" i="16"/>
  <c r="AW210" i="16"/>
  <c r="AW211" i="16"/>
  <c r="AW212" i="16"/>
  <c r="AW213" i="16"/>
  <c r="AW214" i="16"/>
  <c r="AW215" i="16"/>
  <c r="AW216" i="16"/>
  <c r="AW217" i="16"/>
  <c r="AW218" i="16"/>
  <c r="AW219" i="16"/>
  <c r="AW220" i="16"/>
  <c r="AW221" i="16"/>
  <c r="AW222" i="16"/>
  <c r="AW223" i="16"/>
  <c r="AW224" i="16"/>
  <c r="AW225" i="16"/>
  <c r="AW226" i="16"/>
  <c r="AW227" i="16"/>
  <c r="AW228" i="16"/>
  <c r="AW229" i="16"/>
  <c r="AW4" i="16"/>
  <c r="AV5" i="16"/>
  <c r="AX5" i="16" s="1"/>
  <c r="AV6" i="16"/>
  <c r="AV7" i="16"/>
  <c r="AV8" i="16"/>
  <c r="AV9" i="16"/>
  <c r="AX9" i="16" s="1"/>
  <c r="AV10" i="16"/>
  <c r="AV11" i="16"/>
  <c r="AV12" i="16"/>
  <c r="AV13" i="16"/>
  <c r="AX13" i="16" s="1"/>
  <c r="AV14" i="16"/>
  <c r="AV16" i="16"/>
  <c r="AV17" i="16"/>
  <c r="AV18" i="16"/>
  <c r="AV19" i="16"/>
  <c r="AV20" i="16"/>
  <c r="AV21" i="16"/>
  <c r="AV22" i="16"/>
  <c r="AV23" i="16"/>
  <c r="AV24" i="16"/>
  <c r="AV25" i="16"/>
  <c r="AV26" i="16"/>
  <c r="AV27" i="16"/>
  <c r="AV28" i="16"/>
  <c r="AV29" i="16"/>
  <c r="AV30" i="16"/>
  <c r="AV31" i="16"/>
  <c r="AV32" i="16"/>
  <c r="AV33" i="16"/>
  <c r="AV34" i="16"/>
  <c r="AV35" i="16"/>
  <c r="AV36" i="16"/>
  <c r="AV37" i="16"/>
  <c r="AV38" i="16"/>
  <c r="AV39" i="16"/>
  <c r="AV40" i="16"/>
  <c r="AV41" i="16"/>
  <c r="AV42" i="16"/>
  <c r="AV43" i="16"/>
  <c r="AV44" i="16"/>
  <c r="AV45" i="16"/>
  <c r="AV46" i="16"/>
  <c r="AV47" i="16"/>
  <c r="AV48" i="16"/>
  <c r="AV49" i="16"/>
  <c r="AV50" i="16"/>
  <c r="AV51" i="16"/>
  <c r="AV52" i="16"/>
  <c r="AV53" i="16"/>
  <c r="AV54" i="16"/>
  <c r="AV55" i="16"/>
  <c r="AV56" i="16"/>
  <c r="AV57" i="16"/>
  <c r="AV58" i="16"/>
  <c r="AV59" i="16"/>
  <c r="AV60" i="16"/>
  <c r="AV61" i="16"/>
  <c r="AV62" i="16"/>
  <c r="AV63" i="16"/>
  <c r="AV64" i="16"/>
  <c r="AV65" i="16"/>
  <c r="AV66" i="16"/>
  <c r="AV67" i="16"/>
  <c r="AV68" i="16"/>
  <c r="AV69" i="16"/>
  <c r="AV70" i="16"/>
  <c r="AV71" i="16"/>
  <c r="AV72" i="16"/>
  <c r="AV73" i="16"/>
  <c r="AV74" i="16"/>
  <c r="AV75" i="16"/>
  <c r="AV76" i="16"/>
  <c r="AV77" i="16"/>
  <c r="AV78" i="16"/>
  <c r="AV79" i="16"/>
  <c r="AV80" i="16"/>
  <c r="AV81" i="16"/>
  <c r="AV82" i="16"/>
  <c r="AV84" i="16"/>
  <c r="AV85" i="16"/>
  <c r="AV86" i="16"/>
  <c r="AX86" i="16" s="1"/>
  <c r="AV87" i="16"/>
  <c r="AV88" i="16"/>
  <c r="AV89" i="16"/>
  <c r="AV90" i="16"/>
  <c r="AX90" i="16" s="1"/>
  <c r="AV91" i="16"/>
  <c r="AV92" i="16"/>
  <c r="AV93" i="16"/>
  <c r="AV94" i="16"/>
  <c r="AX94" i="16" s="1"/>
  <c r="AV95" i="16"/>
  <c r="AV96" i="16"/>
  <c r="AV97" i="16"/>
  <c r="AV98" i="16"/>
  <c r="AX98" i="16" s="1"/>
  <c r="AV99" i="16"/>
  <c r="AV100" i="16"/>
  <c r="AV101" i="16"/>
  <c r="AV102" i="16"/>
  <c r="AX102" i="16" s="1"/>
  <c r="AV103" i="16"/>
  <c r="AV104" i="16"/>
  <c r="AV105" i="16"/>
  <c r="AV106" i="16"/>
  <c r="AX106" i="16" s="1"/>
  <c r="AV107" i="16"/>
  <c r="AV108" i="16"/>
  <c r="AV109" i="16"/>
  <c r="AV110" i="16"/>
  <c r="AX110" i="16" s="1"/>
  <c r="AV111" i="16"/>
  <c r="AV112" i="16"/>
  <c r="AV113" i="16"/>
  <c r="AV114" i="16"/>
  <c r="AX114" i="16" s="1"/>
  <c r="AV115" i="16"/>
  <c r="AV116" i="16"/>
  <c r="AV117" i="16"/>
  <c r="AV118" i="16"/>
  <c r="AX118" i="16" s="1"/>
  <c r="AV119" i="16"/>
  <c r="AV120" i="16"/>
  <c r="AV121" i="16"/>
  <c r="AV122" i="16"/>
  <c r="AX122" i="16" s="1"/>
  <c r="AV123" i="16"/>
  <c r="AV124" i="16"/>
  <c r="AV125" i="16"/>
  <c r="AV126" i="16"/>
  <c r="AX126" i="16" s="1"/>
  <c r="AV127" i="16"/>
  <c r="AV128" i="16"/>
  <c r="AV129" i="16"/>
  <c r="AV130" i="16"/>
  <c r="AX130" i="16" s="1"/>
  <c r="AV131" i="16"/>
  <c r="AV132" i="16"/>
  <c r="AV133" i="16"/>
  <c r="AV134" i="16"/>
  <c r="AX134" i="16" s="1"/>
  <c r="AV135" i="16"/>
  <c r="AV136" i="16"/>
  <c r="AV137" i="16"/>
  <c r="AV138" i="16"/>
  <c r="AX138" i="16" s="1"/>
  <c r="AV139" i="16"/>
  <c r="AV140" i="16"/>
  <c r="AV141" i="16"/>
  <c r="AV142" i="16"/>
  <c r="AX142" i="16" s="1"/>
  <c r="AV143" i="16"/>
  <c r="AV144" i="16"/>
  <c r="AV145" i="16"/>
  <c r="AV146" i="16"/>
  <c r="AX146" i="16" s="1"/>
  <c r="AV147" i="16"/>
  <c r="AV148" i="16"/>
  <c r="AV149" i="16"/>
  <c r="AV150" i="16"/>
  <c r="AX150" i="16" s="1"/>
  <c r="AV151" i="16"/>
  <c r="AV152" i="16"/>
  <c r="AV153" i="16"/>
  <c r="AV154" i="16"/>
  <c r="AX154" i="16" s="1"/>
  <c r="AV155" i="16"/>
  <c r="AV156" i="16"/>
  <c r="AV157" i="16"/>
  <c r="AV158" i="16"/>
  <c r="AX158" i="16" s="1"/>
  <c r="AV159" i="16"/>
  <c r="AV160" i="16"/>
  <c r="AV161" i="16"/>
  <c r="AV162" i="16"/>
  <c r="AX162" i="16" s="1"/>
  <c r="AV163" i="16"/>
  <c r="AV164" i="16"/>
  <c r="AV165" i="16"/>
  <c r="AV166" i="16"/>
  <c r="AX166" i="16" s="1"/>
  <c r="AV167" i="16"/>
  <c r="AV168" i="16"/>
  <c r="AV169" i="16"/>
  <c r="AV170" i="16"/>
  <c r="AX170" i="16" s="1"/>
  <c r="AV171" i="16"/>
  <c r="AV172" i="16"/>
  <c r="AV173" i="16"/>
  <c r="AV174" i="16"/>
  <c r="AX174" i="16" s="1"/>
  <c r="AV175" i="16"/>
  <c r="AV176" i="16"/>
  <c r="AV177" i="16"/>
  <c r="AV178" i="16"/>
  <c r="AX178" i="16" s="1"/>
  <c r="AV179" i="16"/>
  <c r="AV180" i="16"/>
  <c r="AV181" i="16"/>
  <c r="AV182" i="16"/>
  <c r="AX182" i="16" s="1"/>
  <c r="AV183" i="16"/>
  <c r="AV184" i="16"/>
  <c r="AV185" i="16"/>
  <c r="AV186" i="16"/>
  <c r="AX186" i="16" s="1"/>
  <c r="AV187" i="16"/>
  <c r="AV188" i="16"/>
  <c r="AV189" i="16"/>
  <c r="AV190" i="16"/>
  <c r="AX190" i="16" s="1"/>
  <c r="AV191" i="16"/>
  <c r="AV192" i="16"/>
  <c r="AV193" i="16"/>
  <c r="AV194" i="16"/>
  <c r="AX194" i="16" s="1"/>
  <c r="AV195" i="16"/>
  <c r="AV196" i="16"/>
  <c r="AV197" i="16"/>
  <c r="AV198" i="16"/>
  <c r="AX198" i="16" s="1"/>
  <c r="AV199" i="16"/>
  <c r="AV200" i="16"/>
  <c r="AV201" i="16"/>
  <c r="AV202" i="16"/>
  <c r="AX202" i="16" s="1"/>
  <c r="AV203" i="16"/>
  <c r="AV204" i="16"/>
  <c r="AV205" i="16"/>
  <c r="AV206" i="16"/>
  <c r="AX206" i="16" s="1"/>
  <c r="AV207" i="16"/>
  <c r="AV208" i="16"/>
  <c r="AV209" i="16"/>
  <c r="AV210" i="16"/>
  <c r="AX210" i="16" s="1"/>
  <c r="AV211" i="16"/>
  <c r="AV212" i="16"/>
  <c r="AV213" i="16"/>
  <c r="AV214" i="16"/>
  <c r="AX214" i="16" s="1"/>
  <c r="AV215" i="16"/>
  <c r="AV216" i="16"/>
  <c r="AV217" i="16"/>
  <c r="AV218" i="16"/>
  <c r="AX218" i="16" s="1"/>
  <c r="AV219" i="16"/>
  <c r="AV220" i="16"/>
  <c r="AV221" i="16"/>
  <c r="AV222" i="16"/>
  <c r="AX222" i="16" s="1"/>
  <c r="AV223" i="16"/>
  <c r="AV224" i="16"/>
  <c r="AV225" i="16"/>
  <c r="AV226" i="16"/>
  <c r="AX226" i="16" s="1"/>
  <c r="AV227" i="16"/>
  <c r="AV228" i="16"/>
  <c r="AV229" i="16"/>
  <c r="AV4" i="16"/>
  <c r="AX4" i="16" s="1"/>
  <c r="AT5" i="16"/>
  <c r="AT6" i="16"/>
  <c r="AT7" i="16"/>
  <c r="AT8" i="16"/>
  <c r="AT9" i="16"/>
  <c r="AT10" i="16"/>
  <c r="AT11" i="16"/>
  <c r="AT12" i="16"/>
  <c r="AT13" i="16"/>
  <c r="AT14" i="16"/>
  <c r="AT16" i="16"/>
  <c r="AT17" i="16"/>
  <c r="AT18" i="16"/>
  <c r="AT19" i="16"/>
  <c r="AT20" i="16"/>
  <c r="AT21" i="16"/>
  <c r="AT22" i="16"/>
  <c r="AT23" i="16"/>
  <c r="AT24" i="16"/>
  <c r="AT25" i="16"/>
  <c r="AT26" i="16"/>
  <c r="AT27" i="16"/>
  <c r="AT28" i="16"/>
  <c r="AT29" i="16"/>
  <c r="AT30" i="16"/>
  <c r="AT31" i="16"/>
  <c r="AT32" i="16"/>
  <c r="AT33" i="16"/>
  <c r="AT34" i="16"/>
  <c r="AT35" i="16"/>
  <c r="AT36" i="16"/>
  <c r="AT37" i="16"/>
  <c r="AT38" i="16"/>
  <c r="AT39" i="16"/>
  <c r="AT40" i="16"/>
  <c r="AT41" i="16"/>
  <c r="AT42" i="16"/>
  <c r="AT43" i="16"/>
  <c r="AT44" i="16"/>
  <c r="AT45" i="16"/>
  <c r="AT46" i="16"/>
  <c r="AT47" i="16"/>
  <c r="AT48" i="16"/>
  <c r="AT49" i="16"/>
  <c r="AT50" i="16"/>
  <c r="AT51" i="16"/>
  <c r="AT52" i="16"/>
  <c r="AT53" i="16"/>
  <c r="AT54" i="16"/>
  <c r="AT55" i="16"/>
  <c r="AT56" i="16"/>
  <c r="AT57" i="16"/>
  <c r="AT58" i="16"/>
  <c r="AT59" i="16"/>
  <c r="AT60" i="16"/>
  <c r="AT61" i="16"/>
  <c r="AT62" i="16"/>
  <c r="AT63" i="16"/>
  <c r="AT64" i="16"/>
  <c r="AT65" i="16"/>
  <c r="AT66" i="16"/>
  <c r="AT67" i="16"/>
  <c r="AT68" i="16"/>
  <c r="AT69" i="16"/>
  <c r="AT70" i="16"/>
  <c r="AT71" i="16"/>
  <c r="AT72" i="16"/>
  <c r="AT73" i="16"/>
  <c r="AT74" i="16"/>
  <c r="AT75" i="16"/>
  <c r="AT76" i="16"/>
  <c r="AT77" i="16"/>
  <c r="AT78" i="16"/>
  <c r="AT79" i="16"/>
  <c r="AT80" i="16"/>
  <c r="AT81" i="16"/>
  <c r="AT82" i="16"/>
  <c r="AT84" i="16"/>
  <c r="AT85" i="16"/>
  <c r="AT86" i="16"/>
  <c r="AT87" i="16"/>
  <c r="AT88" i="16"/>
  <c r="AT89" i="16"/>
  <c r="AT90" i="16"/>
  <c r="AT91" i="16"/>
  <c r="AT92" i="16"/>
  <c r="AT93" i="16"/>
  <c r="AT94" i="16"/>
  <c r="AT95" i="16"/>
  <c r="AT96" i="16"/>
  <c r="AT97" i="16"/>
  <c r="AT98" i="16"/>
  <c r="AT99" i="16"/>
  <c r="AT100" i="16"/>
  <c r="AT101" i="16"/>
  <c r="AT102" i="16"/>
  <c r="AT103" i="16"/>
  <c r="AT104" i="16"/>
  <c r="AT105" i="16"/>
  <c r="AT106" i="16"/>
  <c r="AT107" i="16"/>
  <c r="AT108" i="16"/>
  <c r="AT109" i="16"/>
  <c r="AT110" i="16"/>
  <c r="AT111" i="16"/>
  <c r="AT112" i="16"/>
  <c r="AT113" i="16"/>
  <c r="AT114" i="16"/>
  <c r="AT115" i="16"/>
  <c r="AT116" i="16"/>
  <c r="AT117" i="16"/>
  <c r="AT118" i="16"/>
  <c r="AT119" i="16"/>
  <c r="AT120" i="16"/>
  <c r="AT121" i="16"/>
  <c r="AT122" i="16"/>
  <c r="AT123" i="16"/>
  <c r="AT124" i="16"/>
  <c r="AT125" i="16"/>
  <c r="AT126" i="16"/>
  <c r="AT127" i="16"/>
  <c r="AT128" i="16"/>
  <c r="AT129" i="16"/>
  <c r="AT130" i="16"/>
  <c r="AT131" i="16"/>
  <c r="AT132" i="16"/>
  <c r="AT133" i="16"/>
  <c r="AT134" i="16"/>
  <c r="AT135" i="16"/>
  <c r="AT136" i="16"/>
  <c r="AT137" i="16"/>
  <c r="AT138" i="16"/>
  <c r="AT139" i="16"/>
  <c r="AT140" i="16"/>
  <c r="AT141" i="16"/>
  <c r="AT142" i="16"/>
  <c r="AT143" i="16"/>
  <c r="AT144" i="16"/>
  <c r="AT145" i="16"/>
  <c r="AT146" i="16"/>
  <c r="AT147" i="16"/>
  <c r="AT148" i="16"/>
  <c r="AT149" i="16"/>
  <c r="AT150" i="16"/>
  <c r="AT151" i="16"/>
  <c r="AT152" i="16"/>
  <c r="AT153" i="16"/>
  <c r="AT154" i="16"/>
  <c r="AT155" i="16"/>
  <c r="AT156" i="16"/>
  <c r="AT157" i="16"/>
  <c r="AT158" i="16"/>
  <c r="AT159" i="16"/>
  <c r="AT160" i="16"/>
  <c r="AT161" i="16"/>
  <c r="AT162" i="16"/>
  <c r="AT163" i="16"/>
  <c r="AT164" i="16"/>
  <c r="AT165" i="16"/>
  <c r="AT166" i="16"/>
  <c r="AT167" i="16"/>
  <c r="AT168" i="16"/>
  <c r="AT169" i="16"/>
  <c r="AT170" i="16"/>
  <c r="AT171" i="16"/>
  <c r="AT172" i="16"/>
  <c r="AT173" i="16"/>
  <c r="AT174" i="16"/>
  <c r="AT175" i="16"/>
  <c r="AT176" i="16"/>
  <c r="AT177" i="16"/>
  <c r="AT178" i="16"/>
  <c r="AT179" i="16"/>
  <c r="AT180" i="16"/>
  <c r="AT181" i="16"/>
  <c r="AT182" i="16"/>
  <c r="AT183" i="16"/>
  <c r="AT184" i="16"/>
  <c r="AT185" i="16"/>
  <c r="AT186" i="16"/>
  <c r="AT187" i="16"/>
  <c r="AT188" i="16"/>
  <c r="AT189" i="16"/>
  <c r="AT190" i="16"/>
  <c r="AT191" i="16"/>
  <c r="AT192" i="16"/>
  <c r="AT193" i="16"/>
  <c r="AT194" i="16"/>
  <c r="AT195" i="16"/>
  <c r="AT196" i="16"/>
  <c r="AT197" i="16"/>
  <c r="AT198" i="16"/>
  <c r="AT199" i="16"/>
  <c r="AT200" i="16"/>
  <c r="AT201" i="16"/>
  <c r="AT202" i="16"/>
  <c r="AT203" i="16"/>
  <c r="AT204" i="16"/>
  <c r="AT205" i="16"/>
  <c r="AT206" i="16"/>
  <c r="AT207" i="16"/>
  <c r="AT208" i="16"/>
  <c r="AT209" i="16"/>
  <c r="AT210" i="16"/>
  <c r="AT211" i="16"/>
  <c r="AT212" i="16"/>
  <c r="AT213" i="16"/>
  <c r="AT214" i="16"/>
  <c r="AT215" i="16"/>
  <c r="AT216" i="16"/>
  <c r="AT217" i="16"/>
  <c r="AT218" i="16"/>
  <c r="AT219" i="16"/>
  <c r="AT220" i="16"/>
  <c r="AT221" i="16"/>
  <c r="AT222" i="16"/>
  <c r="AT223" i="16"/>
  <c r="AT224" i="16"/>
  <c r="AT225" i="16"/>
  <c r="AT226" i="16"/>
  <c r="AT227" i="16"/>
  <c r="AT228" i="16"/>
  <c r="AT229" i="16"/>
  <c r="AT4" i="16"/>
  <c r="AS5" i="16"/>
  <c r="AS6" i="16"/>
  <c r="AS7" i="16"/>
  <c r="AU7" i="16" s="1"/>
  <c r="AS8" i="16"/>
  <c r="AS9" i="16"/>
  <c r="AS10" i="16"/>
  <c r="AS11" i="16"/>
  <c r="AU11" i="16" s="1"/>
  <c r="AS12" i="16"/>
  <c r="AS13" i="16"/>
  <c r="AS14" i="16"/>
  <c r="AS16" i="16"/>
  <c r="AU16" i="16" s="1"/>
  <c r="AS17" i="16"/>
  <c r="AS18" i="16"/>
  <c r="AS19" i="16"/>
  <c r="AS20" i="16"/>
  <c r="AU20" i="16" s="1"/>
  <c r="AS21" i="16"/>
  <c r="AS22" i="16"/>
  <c r="AS23" i="16"/>
  <c r="AS24" i="16"/>
  <c r="AU24" i="16" s="1"/>
  <c r="AS25" i="16"/>
  <c r="AS26" i="16"/>
  <c r="AS27" i="16"/>
  <c r="AS28" i="16"/>
  <c r="AU28" i="16" s="1"/>
  <c r="AS29" i="16"/>
  <c r="AS30" i="16"/>
  <c r="AS31" i="16"/>
  <c r="AS32" i="16"/>
  <c r="AU32" i="16" s="1"/>
  <c r="AS33" i="16"/>
  <c r="AS34" i="16"/>
  <c r="AS35" i="16"/>
  <c r="AS36" i="16"/>
  <c r="AU36" i="16" s="1"/>
  <c r="AS37" i="16"/>
  <c r="AS38" i="16"/>
  <c r="AS39" i="16"/>
  <c r="AS40" i="16"/>
  <c r="AU40" i="16" s="1"/>
  <c r="AS41" i="16"/>
  <c r="AS42" i="16"/>
  <c r="AS43" i="16"/>
  <c r="AS44" i="16"/>
  <c r="AU44" i="16" s="1"/>
  <c r="AS45" i="16"/>
  <c r="AS46" i="16"/>
  <c r="AS47" i="16"/>
  <c r="AS48" i="16"/>
  <c r="AU48" i="16" s="1"/>
  <c r="AS49" i="16"/>
  <c r="AS50" i="16"/>
  <c r="AS51" i="16"/>
  <c r="AS52" i="16"/>
  <c r="AU52" i="16" s="1"/>
  <c r="AS53" i="16"/>
  <c r="AS54" i="16"/>
  <c r="AS55" i="16"/>
  <c r="AS56" i="16"/>
  <c r="AU56" i="16" s="1"/>
  <c r="AS57" i="16"/>
  <c r="AS58" i="16"/>
  <c r="AS59" i="16"/>
  <c r="AS60" i="16"/>
  <c r="AU60" i="16" s="1"/>
  <c r="AS61" i="16"/>
  <c r="AS62" i="16"/>
  <c r="AS63" i="16"/>
  <c r="AS64" i="16"/>
  <c r="AU64" i="16" s="1"/>
  <c r="AS65" i="16"/>
  <c r="AS66" i="16"/>
  <c r="AS67" i="16"/>
  <c r="AS68" i="16"/>
  <c r="AU68" i="16" s="1"/>
  <c r="AS69" i="16"/>
  <c r="AS70" i="16"/>
  <c r="AS71" i="16"/>
  <c r="AS72" i="16"/>
  <c r="AU72" i="16" s="1"/>
  <c r="AS73" i="16"/>
  <c r="AS74" i="16"/>
  <c r="AS75" i="16"/>
  <c r="AS76" i="16"/>
  <c r="AU76" i="16" s="1"/>
  <c r="AS77" i="16"/>
  <c r="AS78" i="16"/>
  <c r="AS79" i="16"/>
  <c r="AS80" i="16"/>
  <c r="AU80" i="16" s="1"/>
  <c r="AS81" i="16"/>
  <c r="AS82" i="16"/>
  <c r="AU84" i="16"/>
  <c r="K258" i="61" s="1"/>
  <c r="AS85" i="16"/>
  <c r="AS86" i="16"/>
  <c r="AS87" i="16"/>
  <c r="AS88" i="16"/>
  <c r="AU88" i="16" s="1"/>
  <c r="AS89" i="16"/>
  <c r="AS90" i="16"/>
  <c r="AS91" i="16"/>
  <c r="AS92" i="16"/>
  <c r="AU92" i="16" s="1"/>
  <c r="AS93" i="16"/>
  <c r="AS94" i="16"/>
  <c r="AS95" i="16"/>
  <c r="AS96" i="16"/>
  <c r="AU96" i="16" s="1"/>
  <c r="AS97" i="16"/>
  <c r="AS98" i="16"/>
  <c r="AS99" i="16"/>
  <c r="AS100" i="16"/>
  <c r="AU100" i="16" s="1"/>
  <c r="AS101" i="16"/>
  <c r="AS102" i="16"/>
  <c r="AS103" i="16"/>
  <c r="AS104" i="16"/>
  <c r="AU104" i="16" s="1"/>
  <c r="AS105" i="16"/>
  <c r="AS106" i="16"/>
  <c r="AS107" i="16"/>
  <c r="AS108" i="16"/>
  <c r="AU108" i="16" s="1"/>
  <c r="AS109" i="16"/>
  <c r="AS110" i="16"/>
  <c r="AS111" i="16"/>
  <c r="AS112" i="16"/>
  <c r="AU112" i="16" s="1"/>
  <c r="AS113" i="16"/>
  <c r="AS114" i="16"/>
  <c r="AS115" i="16"/>
  <c r="AS116" i="16"/>
  <c r="AU116" i="16" s="1"/>
  <c r="AS117" i="16"/>
  <c r="AS118" i="16"/>
  <c r="AU118" i="16" s="1"/>
  <c r="AS119" i="16"/>
  <c r="AS120" i="16"/>
  <c r="AU120" i="16" s="1"/>
  <c r="AS121" i="16"/>
  <c r="AS122" i="16"/>
  <c r="AS123" i="16"/>
  <c r="AS124" i="16"/>
  <c r="AU124" i="16" s="1"/>
  <c r="AS125" i="16"/>
  <c r="AS126" i="16"/>
  <c r="AU126" i="16" s="1"/>
  <c r="AS127" i="16"/>
  <c r="AS128" i="16"/>
  <c r="AU128" i="16" s="1"/>
  <c r="AS129" i="16"/>
  <c r="AS130" i="16"/>
  <c r="AS131" i="16"/>
  <c r="AS132" i="16"/>
  <c r="AU132" i="16" s="1"/>
  <c r="AS133" i="16"/>
  <c r="AS134" i="16"/>
  <c r="AU134" i="16" s="1"/>
  <c r="AS135" i="16"/>
  <c r="AS136" i="16"/>
  <c r="AU136" i="16" s="1"/>
  <c r="AS137" i="16"/>
  <c r="AS138" i="16"/>
  <c r="AS139" i="16"/>
  <c r="AS140" i="16"/>
  <c r="AU140" i="16" s="1"/>
  <c r="AS141" i="16"/>
  <c r="AS142" i="16"/>
  <c r="AU142" i="16" s="1"/>
  <c r="AS143" i="16"/>
  <c r="AS144" i="16"/>
  <c r="AU144" i="16" s="1"/>
  <c r="AS145" i="16"/>
  <c r="AS146" i="16"/>
  <c r="AS147" i="16"/>
  <c r="AS148" i="16"/>
  <c r="AU148" i="16" s="1"/>
  <c r="AS149" i="16"/>
  <c r="AS150" i="16"/>
  <c r="AU150" i="16" s="1"/>
  <c r="AS151" i="16"/>
  <c r="AS152" i="16"/>
  <c r="AU152" i="16" s="1"/>
  <c r="AS153" i="16"/>
  <c r="AS154" i="16"/>
  <c r="AS155" i="16"/>
  <c r="AS156" i="16"/>
  <c r="AU156" i="16" s="1"/>
  <c r="AS157" i="16"/>
  <c r="AS158" i="16"/>
  <c r="AU158" i="16" s="1"/>
  <c r="AS159" i="16"/>
  <c r="AS160" i="16"/>
  <c r="AU160" i="16" s="1"/>
  <c r="AS161" i="16"/>
  <c r="AS162" i="16"/>
  <c r="AS163" i="16"/>
  <c r="AS164" i="16"/>
  <c r="AU164" i="16" s="1"/>
  <c r="AS165" i="16"/>
  <c r="AS166" i="16"/>
  <c r="AU166" i="16" s="1"/>
  <c r="AS167" i="16"/>
  <c r="AS168" i="16"/>
  <c r="AU168" i="16" s="1"/>
  <c r="AS169" i="16"/>
  <c r="AS170" i="16"/>
  <c r="AS171" i="16"/>
  <c r="AS172" i="16"/>
  <c r="AU172" i="16" s="1"/>
  <c r="AS173" i="16"/>
  <c r="AS174" i="16"/>
  <c r="AU174" i="16" s="1"/>
  <c r="AS175" i="16"/>
  <c r="AS176" i="16"/>
  <c r="AU176" i="16" s="1"/>
  <c r="AS177" i="16"/>
  <c r="AS178" i="16"/>
  <c r="AS179" i="16"/>
  <c r="AS180" i="16"/>
  <c r="AU180" i="16" s="1"/>
  <c r="AS181" i="16"/>
  <c r="AS182" i="16"/>
  <c r="AU182" i="16" s="1"/>
  <c r="AS183" i="16"/>
  <c r="AS184" i="16"/>
  <c r="AU184" i="16" s="1"/>
  <c r="AS185" i="16"/>
  <c r="AS186" i="16"/>
  <c r="AS187" i="16"/>
  <c r="AS188" i="16"/>
  <c r="AU188" i="16" s="1"/>
  <c r="AS189" i="16"/>
  <c r="AS190" i="16"/>
  <c r="AU190" i="16" s="1"/>
  <c r="AS191" i="16"/>
  <c r="AS192" i="16"/>
  <c r="AU192" i="16" s="1"/>
  <c r="AS193" i="16"/>
  <c r="AS194" i="16"/>
  <c r="AS195" i="16"/>
  <c r="AS196" i="16"/>
  <c r="AU196" i="16" s="1"/>
  <c r="AS197" i="16"/>
  <c r="AS198" i="16"/>
  <c r="AU198" i="16" s="1"/>
  <c r="AS199" i="16"/>
  <c r="AS200" i="16"/>
  <c r="AU200" i="16" s="1"/>
  <c r="AS201" i="16"/>
  <c r="AS202" i="16"/>
  <c r="AS203" i="16"/>
  <c r="AS204" i="16"/>
  <c r="AU204" i="16" s="1"/>
  <c r="AS205" i="16"/>
  <c r="AS206" i="16"/>
  <c r="AU206" i="16" s="1"/>
  <c r="AS207" i="16"/>
  <c r="AS208" i="16"/>
  <c r="AU208" i="16" s="1"/>
  <c r="AS209" i="16"/>
  <c r="AS210" i="16"/>
  <c r="AS211" i="16"/>
  <c r="AS212" i="16"/>
  <c r="AU212" i="16" s="1"/>
  <c r="AS213" i="16"/>
  <c r="AS214" i="16"/>
  <c r="AU214" i="16" s="1"/>
  <c r="AS215" i="16"/>
  <c r="AS216" i="16"/>
  <c r="AU216" i="16" s="1"/>
  <c r="AS217" i="16"/>
  <c r="AS218" i="16"/>
  <c r="AS219" i="16"/>
  <c r="AS220" i="16"/>
  <c r="AU220" i="16" s="1"/>
  <c r="AS221" i="16"/>
  <c r="AS222" i="16"/>
  <c r="AU222" i="16" s="1"/>
  <c r="AS223" i="16"/>
  <c r="AS224" i="16"/>
  <c r="AU224" i="16" s="1"/>
  <c r="AS225" i="16"/>
  <c r="AS226" i="16"/>
  <c r="AS227" i="16"/>
  <c r="AS228" i="16"/>
  <c r="AU228" i="16" s="1"/>
  <c r="AS229" i="16"/>
  <c r="AS4" i="16"/>
  <c r="AU4" i="16" s="1"/>
  <c r="AQ5" i="15"/>
  <c r="AQ6" i="15"/>
  <c r="AQ7" i="15"/>
  <c r="AQ8" i="15"/>
  <c r="AQ9" i="15"/>
  <c r="AQ10" i="15"/>
  <c r="AQ11" i="15"/>
  <c r="AQ12" i="15"/>
  <c r="AQ13" i="15"/>
  <c r="AQ14" i="15"/>
  <c r="AQ15" i="15"/>
  <c r="AQ16" i="15"/>
  <c r="AQ17" i="15"/>
  <c r="AQ18" i="15"/>
  <c r="AQ19" i="15"/>
  <c r="AQ20" i="15"/>
  <c r="AQ21" i="15"/>
  <c r="AQ22" i="15"/>
  <c r="AQ23" i="15"/>
  <c r="AQ24" i="15"/>
  <c r="AQ25" i="15"/>
  <c r="AQ26" i="15"/>
  <c r="AQ27" i="15"/>
  <c r="AQ28" i="15"/>
  <c r="AQ29" i="15"/>
  <c r="AQ30" i="15"/>
  <c r="AQ31" i="15"/>
  <c r="AQ32" i="15"/>
  <c r="AQ33" i="15"/>
  <c r="AQ34" i="15"/>
  <c r="AQ35" i="15"/>
  <c r="AQ36" i="15"/>
  <c r="AQ37" i="15"/>
  <c r="AQ38" i="15"/>
  <c r="AQ39" i="15"/>
  <c r="AQ40" i="15"/>
  <c r="AQ41" i="15"/>
  <c r="AQ42" i="15"/>
  <c r="AQ43" i="15"/>
  <c r="AQ44" i="15"/>
  <c r="AQ45" i="15"/>
  <c r="AQ46" i="15"/>
  <c r="AQ47" i="15"/>
  <c r="AQ48" i="15"/>
  <c r="AQ49" i="15"/>
  <c r="AQ50" i="15"/>
  <c r="AQ51" i="15"/>
  <c r="AQ52" i="15"/>
  <c r="AQ53" i="15"/>
  <c r="AQ54" i="15"/>
  <c r="AQ55" i="15"/>
  <c r="AQ56" i="15"/>
  <c r="AQ57" i="15"/>
  <c r="AQ58" i="15"/>
  <c r="AQ59" i="15"/>
  <c r="AQ60" i="15"/>
  <c r="AQ61" i="15"/>
  <c r="AQ62" i="15"/>
  <c r="AQ63" i="15"/>
  <c r="AQ64" i="15"/>
  <c r="AQ65" i="15"/>
  <c r="AQ66" i="15"/>
  <c r="AQ67" i="15"/>
  <c r="AQ68" i="15"/>
  <c r="AQ69" i="15"/>
  <c r="AQ70" i="15"/>
  <c r="AQ71" i="15"/>
  <c r="AQ72" i="15"/>
  <c r="AQ73" i="15"/>
  <c r="AQ74" i="15"/>
  <c r="AQ75" i="15"/>
  <c r="AQ76" i="15"/>
  <c r="AQ77" i="15"/>
  <c r="AQ78" i="15"/>
  <c r="AQ79" i="15"/>
  <c r="AQ80" i="15"/>
  <c r="AQ81" i="15"/>
  <c r="AQ82" i="15"/>
  <c r="AQ83" i="15"/>
  <c r="AQ84" i="15"/>
  <c r="AQ85" i="15"/>
  <c r="AQ86" i="15"/>
  <c r="AQ4" i="15"/>
  <c r="AO5" i="15"/>
  <c r="AO6" i="15"/>
  <c r="AO7" i="15"/>
  <c r="AO8" i="15"/>
  <c r="AO9" i="15"/>
  <c r="AO10" i="15"/>
  <c r="AO11" i="15"/>
  <c r="AO12" i="15"/>
  <c r="AO13" i="15"/>
  <c r="AO14" i="15"/>
  <c r="AO15" i="15"/>
  <c r="AO16" i="15"/>
  <c r="AO17" i="15"/>
  <c r="AO18" i="15"/>
  <c r="AO19" i="15"/>
  <c r="AO20" i="15"/>
  <c r="AO21" i="15"/>
  <c r="AO22" i="15"/>
  <c r="AO23" i="15"/>
  <c r="AO24" i="15"/>
  <c r="AO25" i="15"/>
  <c r="AO26" i="15"/>
  <c r="AO27" i="15"/>
  <c r="AO28" i="15"/>
  <c r="AO29" i="15"/>
  <c r="AO30" i="15"/>
  <c r="AO31" i="15"/>
  <c r="AO32" i="15"/>
  <c r="AO33" i="15"/>
  <c r="AO34" i="15"/>
  <c r="AO35" i="15"/>
  <c r="AO36" i="15"/>
  <c r="AO37" i="15"/>
  <c r="AO38" i="15"/>
  <c r="AO39" i="15"/>
  <c r="AO40" i="15"/>
  <c r="AO41" i="15"/>
  <c r="AO42" i="15"/>
  <c r="AO43" i="15"/>
  <c r="AO44" i="15"/>
  <c r="AO45" i="15"/>
  <c r="AO46" i="15"/>
  <c r="AO47" i="15"/>
  <c r="AO48" i="15"/>
  <c r="AO49" i="15"/>
  <c r="AO50" i="15"/>
  <c r="AO51" i="15"/>
  <c r="AO52" i="15"/>
  <c r="AO53" i="15"/>
  <c r="AO54" i="15"/>
  <c r="AO55" i="15"/>
  <c r="AO56" i="15"/>
  <c r="AO57" i="15"/>
  <c r="AO58" i="15"/>
  <c r="AO59" i="15"/>
  <c r="AO60" i="15"/>
  <c r="AO61" i="15"/>
  <c r="AO62" i="15"/>
  <c r="AO63" i="15"/>
  <c r="AO64" i="15"/>
  <c r="AO65" i="15"/>
  <c r="AO66" i="15"/>
  <c r="AO67" i="15"/>
  <c r="AO68" i="15"/>
  <c r="AO69" i="15"/>
  <c r="AO70" i="15"/>
  <c r="AO71" i="15"/>
  <c r="AO72" i="15"/>
  <c r="AO73" i="15"/>
  <c r="AO74" i="15"/>
  <c r="AO75" i="15"/>
  <c r="AO76" i="15"/>
  <c r="AO77" i="15"/>
  <c r="AO78" i="15"/>
  <c r="AO79" i="15"/>
  <c r="AO80" i="15"/>
  <c r="AO81" i="15"/>
  <c r="AO82" i="15"/>
  <c r="AO83" i="15"/>
  <c r="AO84" i="15"/>
  <c r="AO85" i="15"/>
  <c r="AO86" i="15"/>
  <c r="AO4" i="15"/>
  <c r="AP5" i="15"/>
  <c r="AP6" i="15"/>
  <c r="AP7" i="15"/>
  <c r="AP8" i="15"/>
  <c r="AP9" i="15"/>
  <c r="AP10" i="15"/>
  <c r="AP11" i="15"/>
  <c r="AP12" i="15"/>
  <c r="AP13" i="15"/>
  <c r="AP14" i="15"/>
  <c r="AP15" i="15"/>
  <c r="AP16" i="15"/>
  <c r="AP17" i="15"/>
  <c r="AP18" i="15"/>
  <c r="AP19" i="15"/>
  <c r="AP20" i="15"/>
  <c r="AP21" i="15"/>
  <c r="AP22" i="15"/>
  <c r="AP23" i="15"/>
  <c r="AP24" i="15"/>
  <c r="AP25" i="15"/>
  <c r="AP26" i="15"/>
  <c r="AP27" i="15"/>
  <c r="AP28" i="15"/>
  <c r="AP29" i="15"/>
  <c r="AP30" i="15"/>
  <c r="AP31" i="15"/>
  <c r="AP32" i="15"/>
  <c r="AP33" i="15"/>
  <c r="AP34" i="15"/>
  <c r="AP35" i="15"/>
  <c r="AP36" i="15"/>
  <c r="AP37" i="15"/>
  <c r="AP38" i="15"/>
  <c r="AP39" i="15"/>
  <c r="AP40" i="15"/>
  <c r="AP41" i="15"/>
  <c r="AP42" i="15"/>
  <c r="AP43" i="15"/>
  <c r="AP44" i="15"/>
  <c r="AP45" i="15"/>
  <c r="AP46" i="15"/>
  <c r="AP47" i="15"/>
  <c r="AP48" i="15"/>
  <c r="AP49" i="15"/>
  <c r="AP50" i="15"/>
  <c r="AP51" i="15"/>
  <c r="AP52" i="15"/>
  <c r="AP53" i="15"/>
  <c r="AP54" i="15"/>
  <c r="AP55" i="15"/>
  <c r="AP56" i="15"/>
  <c r="AP57" i="15"/>
  <c r="AP58" i="15"/>
  <c r="AP59" i="15"/>
  <c r="AP60" i="15"/>
  <c r="AP61" i="15"/>
  <c r="AP62" i="15"/>
  <c r="AP63" i="15"/>
  <c r="AP64" i="15"/>
  <c r="AP65" i="15"/>
  <c r="AP66" i="15"/>
  <c r="AP67" i="15"/>
  <c r="AP68" i="15"/>
  <c r="AP69" i="15"/>
  <c r="AP70" i="15"/>
  <c r="AP71" i="15"/>
  <c r="AP72" i="15"/>
  <c r="AP73" i="15"/>
  <c r="AP74" i="15"/>
  <c r="AP75" i="15"/>
  <c r="AP76" i="15"/>
  <c r="AP77" i="15"/>
  <c r="AP78" i="15"/>
  <c r="AP79" i="15"/>
  <c r="AP80" i="15"/>
  <c r="AP81" i="15"/>
  <c r="AP82" i="15"/>
  <c r="AP83" i="15"/>
  <c r="AP84" i="15"/>
  <c r="AP85" i="15"/>
  <c r="AP86" i="15"/>
  <c r="AP4" i="15"/>
  <c r="AN5" i="15"/>
  <c r="AN6" i="15"/>
  <c r="AN7" i="15"/>
  <c r="AN8" i="15"/>
  <c r="AN9" i="15"/>
  <c r="AN10" i="15"/>
  <c r="AN11" i="15"/>
  <c r="AN12" i="15"/>
  <c r="AN13" i="15"/>
  <c r="AN14" i="15"/>
  <c r="AN15" i="15"/>
  <c r="AN16" i="15"/>
  <c r="AN17" i="15"/>
  <c r="AN18" i="15"/>
  <c r="AN19" i="15"/>
  <c r="AN20" i="15"/>
  <c r="AN21" i="15"/>
  <c r="AN22" i="15"/>
  <c r="AN23" i="15"/>
  <c r="AN24" i="15"/>
  <c r="AN25" i="15"/>
  <c r="AN26" i="15"/>
  <c r="AN27" i="15"/>
  <c r="AN28" i="15"/>
  <c r="AN29" i="15"/>
  <c r="AN30" i="15"/>
  <c r="AN31" i="15"/>
  <c r="AN32" i="15"/>
  <c r="AN33" i="15"/>
  <c r="AN34" i="15"/>
  <c r="AN35" i="15"/>
  <c r="AN36" i="15"/>
  <c r="AN37" i="15"/>
  <c r="AN38" i="15"/>
  <c r="AN39" i="15"/>
  <c r="AN40" i="15"/>
  <c r="AN41" i="15"/>
  <c r="AN42" i="15"/>
  <c r="AN43" i="15"/>
  <c r="AN44" i="15"/>
  <c r="AN45" i="15"/>
  <c r="AN46" i="15"/>
  <c r="AN47" i="15"/>
  <c r="AN48" i="15"/>
  <c r="AN49" i="15"/>
  <c r="AN50" i="15"/>
  <c r="AN51" i="15"/>
  <c r="AN52" i="15"/>
  <c r="AN53" i="15"/>
  <c r="AN54" i="15"/>
  <c r="AN55" i="15"/>
  <c r="AN56" i="15"/>
  <c r="AN57" i="15"/>
  <c r="AN58" i="15"/>
  <c r="AN59" i="15"/>
  <c r="AN60" i="15"/>
  <c r="AN61" i="15"/>
  <c r="AN62" i="15"/>
  <c r="AN63" i="15"/>
  <c r="AN64" i="15"/>
  <c r="AN65" i="15"/>
  <c r="AN66" i="15"/>
  <c r="AN67" i="15"/>
  <c r="AN68" i="15"/>
  <c r="AN69" i="15"/>
  <c r="AN70" i="15"/>
  <c r="AN71" i="15"/>
  <c r="AN72" i="15"/>
  <c r="AN73" i="15"/>
  <c r="AN74" i="15"/>
  <c r="AN75" i="15"/>
  <c r="AN76" i="15"/>
  <c r="AN77" i="15"/>
  <c r="AN78" i="15"/>
  <c r="AN79" i="15"/>
  <c r="AN80" i="15"/>
  <c r="AN81" i="15"/>
  <c r="AN82" i="15"/>
  <c r="AN83" i="15"/>
  <c r="AN84" i="15"/>
  <c r="AN85" i="15"/>
  <c r="AN86" i="15"/>
  <c r="AN4" i="15"/>
  <c r="AM5" i="15"/>
  <c r="AM6" i="15"/>
  <c r="AM7" i="15"/>
  <c r="AM8" i="15"/>
  <c r="AM9" i="15"/>
  <c r="AM10" i="15"/>
  <c r="AM11" i="15"/>
  <c r="AM12" i="15"/>
  <c r="AM13" i="15"/>
  <c r="AM14" i="15"/>
  <c r="AM15" i="15"/>
  <c r="AM16" i="15"/>
  <c r="AM17" i="15"/>
  <c r="AM18" i="15"/>
  <c r="AM19" i="15"/>
  <c r="AM20" i="15"/>
  <c r="AM21" i="15"/>
  <c r="AM22" i="15"/>
  <c r="AM23" i="15"/>
  <c r="AM24" i="15"/>
  <c r="AM25" i="15"/>
  <c r="AM26" i="15"/>
  <c r="AM27" i="15"/>
  <c r="AM28" i="15"/>
  <c r="AM29" i="15"/>
  <c r="AM30" i="15"/>
  <c r="AM31" i="15"/>
  <c r="AM32" i="15"/>
  <c r="AM33" i="15"/>
  <c r="AM34" i="15"/>
  <c r="AM35" i="15"/>
  <c r="AM36" i="15"/>
  <c r="AM37" i="15"/>
  <c r="AM38" i="15"/>
  <c r="AM39" i="15"/>
  <c r="AM40" i="15"/>
  <c r="AM41" i="15"/>
  <c r="AM42" i="15"/>
  <c r="AM43" i="15"/>
  <c r="AM44" i="15"/>
  <c r="AM45" i="15"/>
  <c r="AM46" i="15"/>
  <c r="AM47" i="15"/>
  <c r="AM48" i="15"/>
  <c r="AM49" i="15"/>
  <c r="AM50" i="15"/>
  <c r="AM51" i="15"/>
  <c r="AM52" i="15"/>
  <c r="AM53" i="15"/>
  <c r="AM54" i="15"/>
  <c r="AM55" i="15"/>
  <c r="AM56" i="15"/>
  <c r="AM57" i="15"/>
  <c r="AM58" i="15"/>
  <c r="AM59" i="15"/>
  <c r="AM60" i="15"/>
  <c r="AM61" i="15"/>
  <c r="AM62" i="15"/>
  <c r="AM63" i="15"/>
  <c r="AM64" i="15"/>
  <c r="AM65" i="15"/>
  <c r="AM66" i="15"/>
  <c r="AM67" i="15"/>
  <c r="AM68" i="15"/>
  <c r="AM69" i="15"/>
  <c r="AM70" i="15"/>
  <c r="AM71" i="15"/>
  <c r="AM72" i="15"/>
  <c r="AM73" i="15"/>
  <c r="AM74" i="15"/>
  <c r="AM75" i="15"/>
  <c r="AM76" i="15"/>
  <c r="AM77" i="15"/>
  <c r="AM78" i="15"/>
  <c r="AM79" i="15"/>
  <c r="AM80" i="15"/>
  <c r="AM81" i="15"/>
  <c r="AM82" i="15"/>
  <c r="AM83" i="15"/>
  <c r="AM84" i="15"/>
  <c r="AM85" i="15"/>
  <c r="AM86" i="15"/>
  <c r="AM4" i="15"/>
  <c r="AL5" i="15"/>
  <c r="AL6" i="15"/>
  <c r="AL7" i="15"/>
  <c r="AL8" i="15"/>
  <c r="AL9" i="15"/>
  <c r="AL10" i="15"/>
  <c r="AL11" i="15"/>
  <c r="AL12" i="15"/>
  <c r="AL13" i="15"/>
  <c r="AL14" i="15"/>
  <c r="AL15" i="15"/>
  <c r="AL16" i="15"/>
  <c r="AL17" i="15"/>
  <c r="AL18" i="15"/>
  <c r="AL19" i="15"/>
  <c r="AL20" i="15"/>
  <c r="AL21" i="15"/>
  <c r="AL22" i="15"/>
  <c r="AL23" i="15"/>
  <c r="AL24" i="15"/>
  <c r="AL25" i="15"/>
  <c r="AL26" i="15"/>
  <c r="AL27" i="15"/>
  <c r="AL28" i="15"/>
  <c r="AL29" i="15"/>
  <c r="AL30" i="15"/>
  <c r="AL31" i="15"/>
  <c r="AL32" i="15"/>
  <c r="AL33" i="15"/>
  <c r="AL34" i="15"/>
  <c r="AL35" i="15"/>
  <c r="AL36" i="15"/>
  <c r="AL37" i="15"/>
  <c r="AL38" i="15"/>
  <c r="AL39" i="15"/>
  <c r="AL40" i="15"/>
  <c r="AL41" i="15"/>
  <c r="AL42" i="15"/>
  <c r="AL43" i="15"/>
  <c r="AL44" i="15"/>
  <c r="AL45" i="15"/>
  <c r="AL46" i="15"/>
  <c r="AL47" i="15"/>
  <c r="AL48" i="15"/>
  <c r="AL49" i="15"/>
  <c r="AL50" i="15"/>
  <c r="AL51" i="15"/>
  <c r="AL52" i="15"/>
  <c r="AL53" i="15"/>
  <c r="AL54" i="15"/>
  <c r="AL55" i="15"/>
  <c r="AL56" i="15"/>
  <c r="AL57" i="15"/>
  <c r="AL58" i="15"/>
  <c r="AL59" i="15"/>
  <c r="AL60" i="15"/>
  <c r="AL61" i="15"/>
  <c r="AL62" i="15"/>
  <c r="AL63" i="15"/>
  <c r="AL64" i="15"/>
  <c r="AL65" i="15"/>
  <c r="AL66" i="15"/>
  <c r="AL67" i="15"/>
  <c r="AL68" i="15"/>
  <c r="AL69" i="15"/>
  <c r="AL70" i="15"/>
  <c r="AL71" i="15"/>
  <c r="AL72" i="15"/>
  <c r="AL73" i="15"/>
  <c r="AL74" i="15"/>
  <c r="AL75" i="15"/>
  <c r="AL76" i="15"/>
  <c r="AL77" i="15"/>
  <c r="AL78" i="15"/>
  <c r="AL79" i="15"/>
  <c r="AL80" i="15"/>
  <c r="AL81" i="15"/>
  <c r="AL82" i="15"/>
  <c r="AL83" i="15"/>
  <c r="AL84" i="15"/>
  <c r="AL85" i="15"/>
  <c r="AL86" i="15"/>
  <c r="AL4" i="15"/>
  <c r="AS5" i="19"/>
  <c r="AS6" i="19"/>
  <c r="AS7" i="19"/>
  <c r="AS8" i="19"/>
  <c r="AS9" i="19"/>
  <c r="AS10" i="19"/>
  <c r="AS11" i="19"/>
  <c r="AS12" i="19"/>
  <c r="AS13" i="19"/>
  <c r="AS14" i="19"/>
  <c r="AS15" i="19"/>
  <c r="AS16" i="19"/>
  <c r="AS17" i="19"/>
  <c r="AS18" i="19"/>
  <c r="AS19" i="19"/>
  <c r="AS20" i="19"/>
  <c r="AS21" i="19"/>
  <c r="AS22" i="19"/>
  <c r="AS23" i="19"/>
  <c r="AS24" i="19"/>
  <c r="AS25" i="19"/>
  <c r="AS26" i="19"/>
  <c r="AS27" i="19"/>
  <c r="AS28" i="19"/>
  <c r="AS29" i="19"/>
  <c r="AS30" i="19"/>
  <c r="AS31" i="19"/>
  <c r="AS32" i="19"/>
  <c r="AS33" i="19"/>
  <c r="AS34" i="19"/>
  <c r="AS35" i="19"/>
  <c r="AS36" i="19"/>
  <c r="AS37" i="19"/>
  <c r="AS38" i="19"/>
  <c r="AS39" i="19"/>
  <c r="AS40" i="19"/>
  <c r="AS41" i="19"/>
  <c r="AS42" i="19"/>
  <c r="AS43" i="19"/>
  <c r="AS44" i="19"/>
  <c r="AS45" i="19"/>
  <c r="AS46" i="19"/>
  <c r="AS47" i="19"/>
  <c r="AS48" i="19"/>
  <c r="AS49" i="19"/>
  <c r="AS50" i="19"/>
  <c r="AS51" i="19"/>
  <c r="AS52" i="19"/>
  <c r="AS53" i="19"/>
  <c r="AS54" i="19"/>
  <c r="AS55" i="19"/>
  <c r="AS56" i="19"/>
  <c r="AS57" i="19"/>
  <c r="AS58" i="19"/>
  <c r="AS59" i="19"/>
  <c r="AS60" i="19"/>
  <c r="AS61" i="19"/>
  <c r="AS62" i="19"/>
  <c r="AS63" i="19"/>
  <c r="AS64" i="19"/>
  <c r="AS65" i="19"/>
  <c r="AS66" i="19"/>
  <c r="AS67" i="19"/>
  <c r="AS68" i="19"/>
  <c r="AS69" i="19"/>
  <c r="AS70" i="19"/>
  <c r="AS4" i="19"/>
  <c r="AR5" i="19"/>
  <c r="AR6" i="19"/>
  <c r="AR7" i="19"/>
  <c r="AR8" i="19"/>
  <c r="AR9" i="19"/>
  <c r="AR10" i="19"/>
  <c r="AR11" i="19"/>
  <c r="AR12" i="19"/>
  <c r="AR13" i="19"/>
  <c r="AR14" i="19"/>
  <c r="AR15" i="19"/>
  <c r="AR16" i="19"/>
  <c r="AR17" i="19"/>
  <c r="AR18" i="19"/>
  <c r="AR19" i="19"/>
  <c r="AR20" i="19"/>
  <c r="AR21" i="19"/>
  <c r="AR22" i="19"/>
  <c r="AR23" i="19"/>
  <c r="AR24" i="19"/>
  <c r="AR25" i="19"/>
  <c r="AR26" i="19"/>
  <c r="AR27" i="19"/>
  <c r="AR28" i="19"/>
  <c r="AR29" i="19"/>
  <c r="AR30" i="19"/>
  <c r="AR31" i="19"/>
  <c r="AR32" i="19"/>
  <c r="AR33" i="19"/>
  <c r="AR34" i="19"/>
  <c r="AR35" i="19"/>
  <c r="AR36" i="19"/>
  <c r="AR37" i="19"/>
  <c r="AR38" i="19"/>
  <c r="AR39" i="19"/>
  <c r="AR40" i="19"/>
  <c r="AR41" i="19"/>
  <c r="AR42" i="19"/>
  <c r="AR43" i="19"/>
  <c r="AR44" i="19"/>
  <c r="AR45" i="19"/>
  <c r="AR46" i="19"/>
  <c r="AR47" i="19"/>
  <c r="AR48" i="19"/>
  <c r="AR49" i="19"/>
  <c r="AR50" i="19"/>
  <c r="AR51" i="19"/>
  <c r="AR52" i="19"/>
  <c r="AR53" i="19"/>
  <c r="AR54" i="19"/>
  <c r="AR55" i="19"/>
  <c r="AR56" i="19"/>
  <c r="AR57" i="19"/>
  <c r="AR58" i="19"/>
  <c r="AR59" i="19"/>
  <c r="AR60" i="19"/>
  <c r="AR61" i="19"/>
  <c r="AR62" i="19"/>
  <c r="AR63" i="19"/>
  <c r="AR64" i="19"/>
  <c r="AR65" i="19"/>
  <c r="AR66" i="19"/>
  <c r="AR67" i="19"/>
  <c r="AR68" i="19"/>
  <c r="AR69" i="19"/>
  <c r="AR70" i="19"/>
  <c r="AR4" i="19"/>
  <c r="AQ5" i="19"/>
  <c r="AQ6" i="19"/>
  <c r="AQ7" i="19"/>
  <c r="AQ8" i="19"/>
  <c r="AQ9" i="19"/>
  <c r="AQ10" i="19"/>
  <c r="AQ11" i="19"/>
  <c r="AQ12" i="19"/>
  <c r="AQ13" i="19"/>
  <c r="AQ14" i="19"/>
  <c r="AQ15" i="19"/>
  <c r="AQ16" i="19"/>
  <c r="AQ17" i="19"/>
  <c r="AQ18" i="19"/>
  <c r="AQ19" i="19"/>
  <c r="AQ20" i="19"/>
  <c r="AQ21" i="19"/>
  <c r="AQ22" i="19"/>
  <c r="AQ23" i="19"/>
  <c r="AQ24" i="19"/>
  <c r="AQ25" i="19"/>
  <c r="AQ26" i="19"/>
  <c r="AQ27" i="19"/>
  <c r="AQ28" i="19"/>
  <c r="AQ29" i="19"/>
  <c r="AQ30" i="19"/>
  <c r="AQ31" i="19"/>
  <c r="AQ32" i="19"/>
  <c r="AQ33" i="19"/>
  <c r="AQ34" i="19"/>
  <c r="AQ35" i="19"/>
  <c r="AQ36" i="19"/>
  <c r="AQ37" i="19"/>
  <c r="AQ38" i="19"/>
  <c r="AQ39" i="19"/>
  <c r="AQ40" i="19"/>
  <c r="AQ41" i="19"/>
  <c r="AQ42" i="19"/>
  <c r="AQ43" i="19"/>
  <c r="AQ44" i="19"/>
  <c r="AQ45" i="19"/>
  <c r="AQ46" i="19"/>
  <c r="AQ47" i="19"/>
  <c r="AQ48" i="19"/>
  <c r="AQ49" i="19"/>
  <c r="AQ50" i="19"/>
  <c r="AQ51" i="19"/>
  <c r="AQ52" i="19"/>
  <c r="AQ53" i="19"/>
  <c r="AQ54" i="19"/>
  <c r="AQ55" i="19"/>
  <c r="AQ56" i="19"/>
  <c r="AQ57" i="19"/>
  <c r="AQ58" i="19"/>
  <c r="AQ59" i="19"/>
  <c r="AQ60" i="19"/>
  <c r="AQ61" i="19"/>
  <c r="AQ62" i="19"/>
  <c r="AQ63" i="19"/>
  <c r="AQ64" i="19"/>
  <c r="AQ65" i="19"/>
  <c r="AQ66" i="19"/>
  <c r="AQ67" i="19"/>
  <c r="AQ68" i="19"/>
  <c r="AQ69" i="19"/>
  <c r="AQ70" i="19"/>
  <c r="AQ4" i="19"/>
  <c r="AP5" i="19"/>
  <c r="AP6" i="19"/>
  <c r="AP7" i="19"/>
  <c r="AP8" i="19"/>
  <c r="AP9" i="19"/>
  <c r="AP10" i="19"/>
  <c r="AP11" i="19"/>
  <c r="AP12" i="19"/>
  <c r="AP13" i="19"/>
  <c r="AP14" i="19"/>
  <c r="AP15" i="19"/>
  <c r="AP16" i="19"/>
  <c r="AP17" i="19"/>
  <c r="AP18" i="19"/>
  <c r="AP19" i="19"/>
  <c r="AP20" i="19"/>
  <c r="AP21" i="19"/>
  <c r="AP22" i="19"/>
  <c r="AP23" i="19"/>
  <c r="AP24" i="19"/>
  <c r="AP25" i="19"/>
  <c r="AP26" i="19"/>
  <c r="AP27" i="19"/>
  <c r="AP28" i="19"/>
  <c r="AP29" i="19"/>
  <c r="AP30" i="19"/>
  <c r="AP31" i="19"/>
  <c r="AP32" i="19"/>
  <c r="AP33" i="19"/>
  <c r="AP34" i="19"/>
  <c r="AP35" i="19"/>
  <c r="AP36" i="19"/>
  <c r="AP37" i="19"/>
  <c r="AP38" i="19"/>
  <c r="AP39" i="19"/>
  <c r="AP40" i="19"/>
  <c r="AP41" i="19"/>
  <c r="AP42" i="19"/>
  <c r="AP43" i="19"/>
  <c r="AP44" i="19"/>
  <c r="AP45" i="19"/>
  <c r="AP46" i="19"/>
  <c r="AP47" i="19"/>
  <c r="AP48" i="19"/>
  <c r="AP49" i="19"/>
  <c r="AP50" i="19"/>
  <c r="AP51" i="19"/>
  <c r="AP52" i="19"/>
  <c r="AP53" i="19"/>
  <c r="AP54" i="19"/>
  <c r="AP55" i="19"/>
  <c r="AP56" i="19"/>
  <c r="AP57" i="19"/>
  <c r="AP58" i="19"/>
  <c r="AP59" i="19"/>
  <c r="AP60" i="19"/>
  <c r="AP61" i="19"/>
  <c r="AP62" i="19"/>
  <c r="AP63" i="19"/>
  <c r="AP64" i="19"/>
  <c r="AP65" i="19"/>
  <c r="AP66" i="19"/>
  <c r="AP67" i="19"/>
  <c r="AP68" i="19"/>
  <c r="AP69" i="19"/>
  <c r="AP70" i="19"/>
  <c r="AP4" i="19"/>
  <c r="AO5" i="19"/>
  <c r="AO6" i="19"/>
  <c r="AO7" i="19"/>
  <c r="AO8" i="19"/>
  <c r="AO9" i="19"/>
  <c r="AO10" i="19"/>
  <c r="AO11" i="19"/>
  <c r="AO12" i="19"/>
  <c r="AO13" i="19"/>
  <c r="AO14" i="19"/>
  <c r="AO15" i="19"/>
  <c r="AO16" i="19"/>
  <c r="AO17" i="19"/>
  <c r="AO18" i="19"/>
  <c r="AO19" i="19"/>
  <c r="AO20" i="19"/>
  <c r="AO21" i="19"/>
  <c r="AO22" i="19"/>
  <c r="AO23" i="19"/>
  <c r="AO24" i="19"/>
  <c r="AO25" i="19"/>
  <c r="AO26" i="19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43" i="19"/>
  <c r="AO44" i="19"/>
  <c r="AO45" i="19"/>
  <c r="AO46" i="19"/>
  <c r="AO47" i="19"/>
  <c r="AO48" i="19"/>
  <c r="AO49" i="19"/>
  <c r="AO50" i="19"/>
  <c r="AO51" i="19"/>
  <c r="AO52" i="19"/>
  <c r="AO53" i="19"/>
  <c r="AO54" i="19"/>
  <c r="AO55" i="19"/>
  <c r="AO56" i="19"/>
  <c r="AO57" i="19"/>
  <c r="AO58" i="19"/>
  <c r="AO59" i="19"/>
  <c r="AO60" i="19"/>
  <c r="AO61" i="19"/>
  <c r="AO62" i="19"/>
  <c r="AO63" i="19"/>
  <c r="AO64" i="19"/>
  <c r="AO65" i="19"/>
  <c r="AO66" i="19"/>
  <c r="AO67" i="19"/>
  <c r="AO68" i="19"/>
  <c r="AO69" i="19"/>
  <c r="AO70" i="19"/>
  <c r="AO4" i="19"/>
  <c r="AN5" i="19"/>
  <c r="AN4" i="19"/>
  <c r="AN6" i="19"/>
  <c r="AN7" i="19"/>
  <c r="AN8" i="19"/>
  <c r="AN9" i="19"/>
  <c r="AN10" i="19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67" i="19"/>
  <c r="AN68" i="19"/>
  <c r="AN69" i="19"/>
  <c r="AN70" i="19"/>
  <c r="AX133" i="16" l="1"/>
  <c r="AU227" i="16"/>
  <c r="AU223" i="16"/>
  <c r="AU219" i="16"/>
  <c r="AU215" i="16"/>
  <c r="AU211" i="16"/>
  <c r="AU207" i="16"/>
  <c r="AU203" i="16"/>
  <c r="AU199" i="16"/>
  <c r="AU195" i="16"/>
  <c r="AU191" i="16"/>
  <c r="AU187" i="16"/>
  <c r="AU183" i="16"/>
  <c r="AU179" i="16"/>
  <c r="AU175" i="16"/>
  <c r="AU171" i="16"/>
  <c r="AU167" i="16"/>
  <c r="AU163" i="16"/>
  <c r="AU159" i="16"/>
  <c r="AU155" i="16"/>
  <c r="AU151" i="16"/>
  <c r="AU147" i="16"/>
  <c r="AU143" i="16"/>
  <c r="AU139" i="16"/>
  <c r="AU135" i="16"/>
  <c r="AU131" i="16"/>
  <c r="AU127" i="16"/>
  <c r="AU123" i="16"/>
  <c r="AU119" i="16"/>
  <c r="AU115" i="16"/>
  <c r="AU111" i="16"/>
  <c r="AU107" i="16"/>
  <c r="AU103" i="16"/>
  <c r="AU99" i="16"/>
  <c r="AU95" i="16"/>
  <c r="AU91" i="16"/>
  <c r="AU87" i="16"/>
  <c r="AU79" i="16"/>
  <c r="AU75" i="16"/>
  <c r="AU71" i="16"/>
  <c r="AU67" i="16"/>
  <c r="AU63" i="16"/>
  <c r="AU59" i="16"/>
  <c r="AU55" i="16"/>
  <c r="AU51" i="16"/>
  <c r="AU47" i="16"/>
  <c r="AU43" i="16"/>
  <c r="AU39" i="16"/>
  <c r="AU35" i="16"/>
  <c r="AU31" i="16"/>
  <c r="AU27" i="16"/>
  <c r="AU23" i="16"/>
  <c r="AU19" i="16"/>
  <c r="AU14" i="16"/>
  <c r="AU10" i="16"/>
  <c r="AU6" i="16"/>
  <c r="AX37" i="16"/>
  <c r="AX213" i="16"/>
  <c r="AX181" i="16"/>
  <c r="AX165" i="16"/>
  <c r="AX149" i="16"/>
  <c r="AX117" i="16"/>
  <c r="AX101" i="16"/>
  <c r="AX85" i="16"/>
  <c r="AX45" i="16"/>
  <c r="AX12" i="16"/>
  <c r="AX82" i="16"/>
  <c r="AX70" i="16"/>
  <c r="AX58" i="16"/>
  <c r="AX46" i="16"/>
  <c r="AX34" i="16"/>
  <c r="AX22" i="16"/>
  <c r="AX61" i="16"/>
  <c r="AX29" i="16"/>
  <c r="AX21" i="16"/>
  <c r="AX78" i="16"/>
  <c r="AX66" i="16"/>
  <c r="AX50" i="16"/>
  <c r="AX38" i="16"/>
  <c r="AX26" i="16"/>
  <c r="AX18" i="16"/>
  <c r="AX229" i="16"/>
  <c r="AX197" i="16"/>
  <c r="AX173" i="16"/>
  <c r="AX157" i="16"/>
  <c r="AX141" i="16"/>
  <c r="AX125" i="16"/>
  <c r="AX109" i="16"/>
  <c r="AX93" i="16"/>
  <c r="AX77" i="16"/>
  <c r="AX65" i="16"/>
  <c r="AX57" i="16"/>
  <c r="AX49" i="16"/>
  <c r="AX41" i="16"/>
  <c r="AX33" i="16"/>
  <c r="AX25" i="16"/>
  <c r="AX17" i="16"/>
  <c r="AX8" i="16"/>
  <c r="AX69" i="16"/>
  <c r="AX74" i="16"/>
  <c r="AX62" i="16"/>
  <c r="AX54" i="16"/>
  <c r="AX42" i="16"/>
  <c r="AX30" i="16"/>
  <c r="AU229" i="16"/>
  <c r="AU225" i="16"/>
  <c r="AU221" i="16"/>
  <c r="AU217" i="16"/>
  <c r="AU213" i="16"/>
  <c r="AU209" i="16"/>
  <c r="AU205" i="16"/>
  <c r="AU201" i="16"/>
  <c r="AU197" i="16"/>
  <c r="AU193" i="16"/>
  <c r="AU189" i="16"/>
  <c r="AU185" i="16"/>
  <c r="AU181" i="16"/>
  <c r="AU177" i="16"/>
  <c r="AU173" i="16"/>
  <c r="AU169" i="16"/>
  <c r="AU226" i="16"/>
  <c r="AU218" i="16"/>
  <c r="AU210" i="16"/>
  <c r="AU202" i="16"/>
  <c r="AU194" i="16"/>
  <c r="AU186" i="16"/>
  <c r="AU178" i="16"/>
  <c r="AU170" i="16"/>
  <c r="AU162" i="16"/>
  <c r="AU154" i="16"/>
  <c r="AU146" i="16"/>
  <c r="AU138" i="16"/>
  <c r="AU130" i="16"/>
  <c r="AU122" i="16"/>
  <c r="AX227" i="16"/>
  <c r="AX223" i="16"/>
  <c r="AX219" i="16"/>
  <c r="AX215" i="16"/>
  <c r="AX211" i="16"/>
  <c r="AX207" i="16"/>
  <c r="AX203" i="16"/>
  <c r="AX199" i="16"/>
  <c r="AX195" i="16"/>
  <c r="AX191" i="16"/>
  <c r="AX187" i="16"/>
  <c r="AX183" i="16"/>
  <c r="AX179" i="16"/>
  <c r="AX175" i="16"/>
  <c r="AX171" i="16"/>
  <c r="AX167" i="16"/>
  <c r="AX163" i="16"/>
  <c r="AX159" i="16"/>
  <c r="AX155" i="16"/>
  <c r="AX151" i="16"/>
  <c r="AX147" i="16"/>
  <c r="AX143" i="16"/>
  <c r="AX139" i="16"/>
  <c r="AX135" i="16"/>
  <c r="AX131" i="16"/>
  <c r="AX127" i="16"/>
  <c r="AX123" i="16"/>
  <c r="AX119" i="16"/>
  <c r="AX115" i="16"/>
  <c r="AX111" i="16"/>
  <c r="AX107" i="16"/>
  <c r="AX103" i="16"/>
  <c r="AX99" i="16"/>
  <c r="AX95" i="16"/>
  <c r="AX91" i="16"/>
  <c r="AX87" i="16"/>
  <c r="AX79" i="16"/>
  <c r="AX75" i="16"/>
  <c r="AX71" i="16"/>
  <c r="AX67" i="16"/>
  <c r="AX63" i="16"/>
  <c r="AX59" i="16"/>
  <c r="AX55" i="16"/>
  <c r="AX51" i="16"/>
  <c r="AX47" i="16"/>
  <c r="AX43" i="16"/>
  <c r="AX39" i="16"/>
  <c r="AX35" i="16"/>
  <c r="AX31" i="16"/>
  <c r="AX27" i="16"/>
  <c r="AX23" i="16"/>
  <c r="AX19" i="16"/>
  <c r="AX14" i="16"/>
  <c r="AX10" i="16"/>
  <c r="AX6" i="16"/>
  <c r="AX53" i="16"/>
  <c r="AU114" i="16"/>
  <c r="AU110" i="16"/>
  <c r="AU106" i="16"/>
  <c r="AU102" i="16"/>
  <c r="AU98" i="16"/>
  <c r="AU94" i="16"/>
  <c r="AU90" i="16"/>
  <c r="AU86" i="16"/>
  <c r="AU82" i="16"/>
  <c r="AU78" i="16"/>
  <c r="AU74" i="16"/>
  <c r="AU70" i="16"/>
  <c r="AU66" i="16"/>
  <c r="AU62" i="16"/>
  <c r="AU58" i="16"/>
  <c r="AU54" i="16"/>
  <c r="AU50" i="16"/>
  <c r="AU46" i="16"/>
  <c r="AU42" i="16"/>
  <c r="AU38" i="16"/>
  <c r="AU34" i="16"/>
  <c r="AU30" i="16"/>
  <c r="AU26" i="16"/>
  <c r="AU22" i="16"/>
  <c r="AU18" i="16"/>
  <c r="AU13" i="16"/>
  <c r="AU9" i="16"/>
  <c r="AU5" i="16"/>
  <c r="AX225" i="16"/>
  <c r="AX221" i="16"/>
  <c r="AX217" i="16"/>
  <c r="AX209" i="16"/>
  <c r="AX205" i="16"/>
  <c r="AX201" i="16"/>
  <c r="AX193" i="16"/>
  <c r="AX189" i="16"/>
  <c r="AX185" i="16"/>
  <c r="AX177" i="16"/>
  <c r="AX169" i="16"/>
  <c r="AX161" i="16"/>
  <c r="AX153" i="16"/>
  <c r="AX145" i="16"/>
  <c r="AX137" i="16"/>
  <c r="AX129" i="16"/>
  <c r="AX121" i="16"/>
  <c r="AX113" i="16"/>
  <c r="AX105" i="16"/>
  <c r="AX97" i="16"/>
  <c r="AX89" i="16"/>
  <c r="AX81" i="16"/>
  <c r="AX73" i="16"/>
  <c r="AU165" i="16"/>
  <c r="AU161" i="16"/>
  <c r="AU157" i="16"/>
  <c r="AU153" i="16"/>
  <c r="AU149" i="16"/>
  <c r="AU145" i="16"/>
  <c r="AU141" i="16"/>
  <c r="AU137" i="16"/>
  <c r="AU133" i="16"/>
  <c r="AU129" i="16"/>
  <c r="AU125" i="16"/>
  <c r="AU121" i="16"/>
  <c r="AU117" i="16"/>
  <c r="AX228" i="16"/>
  <c r="AX224" i="16"/>
  <c r="AX220" i="16"/>
  <c r="AX216" i="16"/>
  <c r="AX212" i="16"/>
  <c r="AX208" i="16"/>
  <c r="AX204" i="16"/>
  <c r="AX200" i="16"/>
  <c r="AX196" i="16"/>
  <c r="AX192" i="16"/>
  <c r="AX188" i="16"/>
  <c r="AX184" i="16"/>
  <c r="AX180" i="16"/>
  <c r="AX176" i="16"/>
  <c r="AX172" i="16"/>
  <c r="AX168" i="16"/>
  <c r="AX164" i="16"/>
  <c r="AX160" i="16"/>
  <c r="AX156" i="16"/>
  <c r="AX152" i="16"/>
  <c r="AX148" i="16"/>
  <c r="AX144" i="16"/>
  <c r="AX140" i="16"/>
  <c r="AX136" i="16"/>
  <c r="AX132" i="16"/>
  <c r="AX128" i="16"/>
  <c r="AX124" i="16"/>
  <c r="AX120" i="16"/>
  <c r="AX116" i="16"/>
  <c r="AX112" i="16"/>
  <c r="AX108" i="16"/>
  <c r="AX104" i="16"/>
  <c r="AX100" i="16"/>
  <c r="AX96" i="16"/>
  <c r="AX92" i="16"/>
  <c r="AX88" i="16"/>
  <c r="AX84" i="16"/>
  <c r="AX80" i="16"/>
  <c r="AX76" i="16"/>
  <c r="AX72" i="16"/>
  <c r="AX68" i="16"/>
  <c r="AX64" i="16"/>
  <c r="AX60" i="16"/>
  <c r="AX56" i="16"/>
  <c r="AX52" i="16"/>
  <c r="AX48" i="16"/>
  <c r="AX44" i="16"/>
  <c r="AX40" i="16"/>
  <c r="AX36" i="16"/>
  <c r="AX32" i="16"/>
  <c r="AX28" i="16"/>
  <c r="AX24" i="16"/>
  <c r="AX20" i="16"/>
  <c r="AX16" i="16"/>
  <c r="AX11" i="16"/>
  <c r="AX7" i="16"/>
  <c r="AU113" i="16"/>
  <c r="AU109" i="16"/>
  <c r="AU105" i="16"/>
  <c r="AU101" i="16"/>
  <c r="AU97" i="16"/>
  <c r="AU93" i="16"/>
  <c r="AU89" i="16"/>
  <c r="AU85" i="16"/>
  <c r="AU81" i="16"/>
  <c r="AU77" i="16"/>
  <c r="AU73" i="16"/>
  <c r="AU69" i="16"/>
  <c r="AU65" i="16"/>
  <c r="AU61" i="16"/>
  <c r="AU57" i="16"/>
  <c r="AU53" i="16"/>
  <c r="AU49" i="16"/>
  <c r="AU45" i="16"/>
  <c r="AU41" i="16"/>
  <c r="AU37" i="16"/>
  <c r="AU33" i="16"/>
  <c r="AU29" i="16"/>
  <c r="AU25" i="16"/>
  <c r="AU21" i="16"/>
  <c r="AU17" i="16"/>
  <c r="AU12" i="16"/>
  <c r="AU8" i="16"/>
  <c r="D21" i="78"/>
  <c r="D20" i="78"/>
  <c r="D19" i="78"/>
  <c r="D18" i="78"/>
  <c r="D17" i="78"/>
  <c r="D16" i="78"/>
  <c r="D15" i="78"/>
  <c r="D14" i="78"/>
  <c r="D13" i="78"/>
  <c r="D12" i="78"/>
  <c r="D11" i="78"/>
  <c r="D10" i="78"/>
  <c r="D9" i="78"/>
  <c r="D8" i="78"/>
  <c r="D7" i="78"/>
  <c r="D6" i="78"/>
  <c r="D5" i="78"/>
  <c r="D4" i="78"/>
  <c r="B18" i="11" l="1"/>
  <c r="T218" i="61" l="1"/>
  <c r="T219" i="61" s="1"/>
  <c r="F6" i="10" l="1"/>
  <c r="P683" i="61"/>
  <c r="AK5" i="30"/>
  <c r="AK6" i="30"/>
  <c r="AK7" i="30"/>
  <c r="AK8" i="30"/>
  <c r="AK9" i="30"/>
  <c r="AK10" i="30"/>
  <c r="AK11" i="30"/>
  <c r="AK12" i="30"/>
  <c r="AK13" i="30"/>
  <c r="AK14" i="30"/>
  <c r="AK15" i="30"/>
  <c r="AK16" i="30"/>
  <c r="AK17" i="30"/>
  <c r="AK18" i="30"/>
  <c r="AK19" i="30"/>
  <c r="AK20" i="30"/>
  <c r="AK21" i="30"/>
  <c r="AK22" i="30"/>
  <c r="AK23" i="30"/>
  <c r="AK24" i="30"/>
  <c r="AK25" i="30"/>
  <c r="AK26" i="30"/>
  <c r="AK27" i="30"/>
  <c r="AK28" i="30"/>
  <c r="AK29" i="30"/>
  <c r="AK30" i="30"/>
  <c r="AK31" i="30"/>
  <c r="AK32" i="30"/>
  <c r="AK33" i="30"/>
  <c r="AK34" i="30"/>
  <c r="AK35" i="30"/>
  <c r="AK36" i="30"/>
  <c r="AK37" i="30"/>
  <c r="AK38" i="30"/>
  <c r="AK39" i="30"/>
  <c r="AK40" i="30"/>
  <c r="AK41" i="30"/>
  <c r="AK42" i="30"/>
  <c r="AK43" i="30"/>
  <c r="AK44" i="30"/>
  <c r="AK45" i="30"/>
  <c r="AK46" i="30"/>
  <c r="AK47" i="30"/>
  <c r="AK48" i="30"/>
  <c r="AK49" i="30"/>
  <c r="AK50" i="30"/>
  <c r="AK51" i="30"/>
  <c r="AK52" i="30"/>
  <c r="AK53" i="30"/>
  <c r="AK54" i="30"/>
  <c r="AK55" i="30"/>
  <c r="AK56" i="30"/>
  <c r="AK57" i="30"/>
  <c r="AK58" i="30"/>
  <c r="AK59" i="30"/>
  <c r="AK60" i="30"/>
  <c r="AK61" i="30"/>
  <c r="AK62" i="30"/>
  <c r="AK63" i="30"/>
  <c r="AK64" i="30"/>
  <c r="AK65" i="30"/>
  <c r="AK66" i="30"/>
  <c r="AK67" i="30"/>
  <c r="AK68" i="30"/>
  <c r="AK69" i="30"/>
  <c r="AK70" i="30"/>
  <c r="AK71" i="30"/>
  <c r="AK72" i="30"/>
  <c r="AK73" i="30"/>
  <c r="AK74" i="30"/>
  <c r="AK75" i="30"/>
  <c r="AK76" i="30"/>
  <c r="AK77" i="30"/>
  <c r="AK78" i="30"/>
  <c r="AK79" i="30"/>
  <c r="AK80" i="30"/>
  <c r="AK81" i="30"/>
  <c r="AK82" i="30"/>
  <c r="AK83" i="30"/>
  <c r="AK84" i="30"/>
  <c r="AK85" i="30"/>
  <c r="AK86" i="30"/>
  <c r="AK87" i="30"/>
  <c r="AK88" i="30"/>
  <c r="AK89" i="30"/>
  <c r="AK90" i="30"/>
  <c r="AK91" i="30"/>
  <c r="AK92" i="30"/>
  <c r="AK93" i="30"/>
  <c r="AK94" i="30"/>
  <c r="AK95" i="30"/>
  <c r="AK96" i="30"/>
  <c r="AK97" i="30"/>
  <c r="AK98" i="30"/>
  <c r="AK99" i="30"/>
  <c r="AK100" i="30"/>
  <c r="AK101" i="30"/>
  <c r="AK102" i="30"/>
  <c r="AK103" i="30"/>
  <c r="AK104" i="30"/>
  <c r="AK105" i="30"/>
  <c r="AK106" i="30"/>
  <c r="AK107" i="30"/>
  <c r="AK108" i="30"/>
  <c r="AK109" i="30"/>
  <c r="AK110" i="30"/>
  <c r="AK111" i="30"/>
  <c r="AK112" i="30"/>
  <c r="AK113" i="30"/>
  <c r="AK114" i="30"/>
  <c r="AK115" i="30"/>
  <c r="AK116" i="30"/>
  <c r="AK117" i="30"/>
  <c r="AK118" i="30"/>
  <c r="AK4" i="30"/>
  <c r="AJ5" i="30"/>
  <c r="AL5" i="30" s="1"/>
  <c r="AJ6" i="30"/>
  <c r="AJ7" i="30"/>
  <c r="AL7" i="30" s="1"/>
  <c r="AJ8" i="30"/>
  <c r="AJ9" i="30"/>
  <c r="AL9" i="30" s="1"/>
  <c r="AJ10" i="30"/>
  <c r="AJ11" i="30"/>
  <c r="AL11" i="30" s="1"/>
  <c r="AJ12" i="30"/>
  <c r="AJ13" i="30"/>
  <c r="AL13" i="30" s="1"/>
  <c r="AJ14" i="30"/>
  <c r="AJ15" i="30"/>
  <c r="AL15" i="30" s="1"/>
  <c r="AJ16" i="30"/>
  <c r="AJ17" i="30"/>
  <c r="AL17" i="30" s="1"/>
  <c r="AJ18" i="30"/>
  <c r="AJ19" i="30"/>
  <c r="AL19" i="30" s="1"/>
  <c r="AJ20" i="30"/>
  <c r="AJ21" i="30"/>
  <c r="AL21" i="30" s="1"/>
  <c r="AJ22" i="30"/>
  <c r="AJ23" i="30"/>
  <c r="AL23" i="30" s="1"/>
  <c r="AJ24" i="30"/>
  <c r="AJ25" i="30"/>
  <c r="AL25" i="30" s="1"/>
  <c r="AJ26" i="30"/>
  <c r="AJ27" i="30"/>
  <c r="AL27" i="30" s="1"/>
  <c r="AJ28" i="30"/>
  <c r="AJ29" i="30"/>
  <c r="AL29" i="30" s="1"/>
  <c r="AJ30" i="30"/>
  <c r="AJ31" i="30"/>
  <c r="AL31" i="30" s="1"/>
  <c r="AJ32" i="30"/>
  <c r="AJ33" i="30"/>
  <c r="AL33" i="30" s="1"/>
  <c r="AJ34" i="30"/>
  <c r="AJ35" i="30"/>
  <c r="AL35" i="30" s="1"/>
  <c r="AJ36" i="30"/>
  <c r="AJ37" i="30"/>
  <c r="AL37" i="30" s="1"/>
  <c r="AJ38" i="30"/>
  <c r="AJ39" i="30"/>
  <c r="AL39" i="30" s="1"/>
  <c r="AJ40" i="30"/>
  <c r="AJ41" i="30"/>
  <c r="AL41" i="30" s="1"/>
  <c r="AJ42" i="30"/>
  <c r="AJ43" i="30"/>
  <c r="AL43" i="30" s="1"/>
  <c r="AJ44" i="30"/>
  <c r="AJ45" i="30"/>
  <c r="AL45" i="30" s="1"/>
  <c r="AJ46" i="30"/>
  <c r="AJ47" i="30"/>
  <c r="AL47" i="30" s="1"/>
  <c r="AJ48" i="30"/>
  <c r="AJ49" i="30"/>
  <c r="AL49" i="30" s="1"/>
  <c r="AJ50" i="30"/>
  <c r="AJ51" i="30"/>
  <c r="AL51" i="30" s="1"/>
  <c r="AJ52" i="30"/>
  <c r="AJ53" i="30"/>
  <c r="AL53" i="30" s="1"/>
  <c r="AJ54" i="30"/>
  <c r="AJ55" i="30"/>
  <c r="AL55" i="30" s="1"/>
  <c r="AJ56" i="30"/>
  <c r="AJ57" i="30"/>
  <c r="AL57" i="30" s="1"/>
  <c r="AJ58" i="30"/>
  <c r="AJ59" i="30"/>
  <c r="AL59" i="30" s="1"/>
  <c r="AJ60" i="30"/>
  <c r="AJ61" i="30"/>
  <c r="AL61" i="30" s="1"/>
  <c r="AJ62" i="30"/>
  <c r="AJ63" i="30"/>
  <c r="AL63" i="30" s="1"/>
  <c r="AJ64" i="30"/>
  <c r="AJ65" i="30"/>
  <c r="AL65" i="30" s="1"/>
  <c r="AJ66" i="30"/>
  <c r="AJ67" i="30"/>
  <c r="AL67" i="30" s="1"/>
  <c r="AJ68" i="30"/>
  <c r="AJ69" i="30"/>
  <c r="AL69" i="30" s="1"/>
  <c r="AJ70" i="30"/>
  <c r="AJ71" i="30"/>
  <c r="AL71" i="30" s="1"/>
  <c r="AJ72" i="30"/>
  <c r="AJ73" i="30"/>
  <c r="AL73" i="30" s="1"/>
  <c r="AJ74" i="30"/>
  <c r="AJ75" i="30"/>
  <c r="AL75" i="30" s="1"/>
  <c r="AJ76" i="30"/>
  <c r="AJ77" i="30"/>
  <c r="AL77" i="30" s="1"/>
  <c r="AJ78" i="30"/>
  <c r="AJ79" i="30"/>
  <c r="AL79" i="30" s="1"/>
  <c r="AJ80" i="30"/>
  <c r="AJ81" i="30"/>
  <c r="AL81" i="30" s="1"/>
  <c r="AJ82" i="30"/>
  <c r="AJ83" i="30"/>
  <c r="AL83" i="30" s="1"/>
  <c r="AJ84" i="30"/>
  <c r="AJ85" i="30"/>
  <c r="AL85" i="30" s="1"/>
  <c r="AJ86" i="30"/>
  <c r="AJ87" i="30"/>
  <c r="AL87" i="30" s="1"/>
  <c r="AJ88" i="30"/>
  <c r="AJ89" i="30"/>
  <c r="AL89" i="30" s="1"/>
  <c r="AJ90" i="30"/>
  <c r="AJ91" i="30"/>
  <c r="AL91" i="30" s="1"/>
  <c r="AJ92" i="30"/>
  <c r="AJ93" i="30"/>
  <c r="AL93" i="30" s="1"/>
  <c r="AJ94" i="30"/>
  <c r="AJ95" i="30"/>
  <c r="AL95" i="30" s="1"/>
  <c r="AJ96" i="30"/>
  <c r="AJ97" i="30"/>
  <c r="AL97" i="30" s="1"/>
  <c r="AJ98" i="30"/>
  <c r="AJ99" i="30"/>
  <c r="AL99" i="30" s="1"/>
  <c r="AJ100" i="30"/>
  <c r="AJ101" i="30"/>
  <c r="AL101" i="30" s="1"/>
  <c r="AJ102" i="30"/>
  <c r="AJ103" i="30"/>
  <c r="AL103" i="30" s="1"/>
  <c r="AJ104" i="30"/>
  <c r="AJ105" i="30"/>
  <c r="AL105" i="30" s="1"/>
  <c r="AJ106" i="30"/>
  <c r="AJ107" i="30"/>
  <c r="AL107" i="30" s="1"/>
  <c r="AJ108" i="30"/>
  <c r="AJ109" i="30"/>
  <c r="AL109" i="30" s="1"/>
  <c r="AJ110" i="30"/>
  <c r="AJ111" i="30"/>
  <c r="AL111" i="30" s="1"/>
  <c r="AJ112" i="30"/>
  <c r="AJ113" i="30"/>
  <c r="AL113" i="30" s="1"/>
  <c r="AJ114" i="30"/>
  <c r="AJ115" i="30"/>
  <c r="AL115" i="30" s="1"/>
  <c r="AJ116" i="30"/>
  <c r="AJ117" i="30"/>
  <c r="AL117" i="30" s="1"/>
  <c r="AJ118" i="30"/>
  <c r="AJ4" i="30"/>
  <c r="AL4" i="30" s="1"/>
  <c r="D13" i="32"/>
  <c r="AL116" i="30" l="1"/>
  <c r="AL104" i="30"/>
  <c r="AL92" i="30"/>
  <c r="AL88" i="30"/>
  <c r="AL84" i="30"/>
  <c r="AL80" i="30"/>
  <c r="AL76" i="30"/>
  <c r="AL72" i="30"/>
  <c r="AL68" i="30"/>
  <c r="AL64" i="30"/>
  <c r="AL60" i="30"/>
  <c r="AL56" i="30"/>
  <c r="AL52" i="30"/>
  <c r="AL48" i="30"/>
  <c r="AL44" i="30"/>
  <c r="AL40" i="30"/>
  <c r="AL36" i="30"/>
  <c r="AL32" i="30"/>
  <c r="AL28" i="30"/>
  <c r="AL24" i="30"/>
  <c r="AL20" i="30"/>
  <c r="AL16" i="30"/>
  <c r="AL12" i="30"/>
  <c r="AL8" i="30"/>
  <c r="AL108" i="30"/>
  <c r="AL96" i="30"/>
  <c r="AL112" i="30"/>
  <c r="AL100" i="30"/>
  <c r="AL118" i="30"/>
  <c r="AL114" i="30"/>
  <c r="AL110" i="30"/>
  <c r="AL106" i="30"/>
  <c r="AL102" i="30"/>
  <c r="AL98" i="30"/>
  <c r="AL94" i="30"/>
  <c r="AL90" i="30"/>
  <c r="AL86" i="30"/>
  <c r="AL82" i="30"/>
  <c r="AL78" i="30"/>
  <c r="AL74" i="30"/>
  <c r="AL70" i="30"/>
  <c r="AL66" i="30"/>
  <c r="AL62" i="30"/>
  <c r="AL58" i="30"/>
  <c r="AL54" i="30"/>
  <c r="AL50" i="30"/>
  <c r="AL46" i="30"/>
  <c r="AL42" i="30"/>
  <c r="AL38" i="30"/>
  <c r="AL34" i="30"/>
  <c r="AL30" i="30"/>
  <c r="AL26" i="30"/>
  <c r="AL22" i="30"/>
  <c r="AL18" i="30"/>
  <c r="AL14" i="30"/>
  <c r="AL10" i="30"/>
  <c r="AL6" i="30"/>
  <c r="AS3" i="16"/>
  <c r="AO3" i="19" l="1"/>
  <c r="AR3" i="19"/>
  <c r="AN3" i="19"/>
  <c r="AQ3" i="19"/>
  <c r="AG3" i="34" l="1"/>
  <c r="AS3" i="19" l="1"/>
  <c r="AP3" i="19"/>
  <c r="G36" i="11"/>
  <c r="F36" i="11" l="1"/>
  <c r="H36" i="11" s="1"/>
  <c r="N27" i="11"/>
  <c r="D5" i="32" l="1"/>
  <c r="D6" i="32"/>
  <c r="D7" i="32"/>
  <c r="D8" i="32"/>
  <c r="D4" i="32"/>
  <c r="D10" i="32"/>
  <c r="D11" i="32"/>
  <c r="D12" i="32"/>
  <c r="D14" i="32"/>
  <c r="D15" i="32"/>
  <c r="D16" i="32"/>
  <c r="D17" i="32"/>
  <c r="D18" i="32"/>
  <c r="D19" i="32"/>
  <c r="D20" i="32"/>
  <c r="D21" i="32"/>
  <c r="D9" i="32"/>
  <c r="H1066" i="61" l="1"/>
  <c r="H1060" i="61"/>
  <c r="H1053" i="61"/>
  <c r="H1040" i="61"/>
  <c r="H1029" i="61"/>
  <c r="H1009" i="61"/>
  <c r="H988" i="61"/>
  <c r="H976" i="61"/>
  <c r="H959" i="61"/>
  <c r="H948" i="61"/>
  <c r="H929" i="61"/>
  <c r="H918" i="61"/>
  <c r="H889" i="61"/>
  <c r="H879" i="61"/>
  <c r="H870" i="61"/>
  <c r="H862" i="61"/>
  <c r="H855" i="61"/>
  <c r="H849" i="61"/>
  <c r="H843" i="61"/>
  <c r="H821" i="61"/>
  <c r="H808" i="61"/>
  <c r="H796" i="61"/>
  <c r="H788" i="61"/>
  <c r="H768" i="61"/>
  <c r="H762" i="61"/>
  <c r="H751" i="61"/>
  <c r="H742" i="61"/>
  <c r="H726" i="61"/>
  <c r="H719" i="61"/>
  <c r="H711" i="61"/>
  <c r="H683" i="61"/>
  <c r="H676" i="61"/>
  <c r="H668" i="61"/>
  <c r="H659" i="61"/>
  <c r="H654" i="61"/>
  <c r="H647" i="61"/>
  <c r="H639" i="61"/>
  <c r="H622" i="61"/>
  <c r="H610" i="61"/>
  <c r="H589" i="61"/>
  <c r="H582" i="61"/>
  <c r="H572" i="61"/>
  <c r="H564" i="61"/>
  <c r="H557" i="61"/>
  <c r="H550" i="61"/>
  <c r="H531" i="61"/>
  <c r="H520" i="61"/>
  <c r="H512" i="61"/>
  <c r="H505" i="61"/>
  <c r="H490" i="61"/>
  <c r="H478" i="61"/>
  <c r="H462" i="61"/>
  <c r="H455" i="61"/>
  <c r="H432" i="61"/>
  <c r="H426" i="61"/>
  <c r="H417" i="61"/>
  <c r="H411" i="61"/>
  <c r="H400" i="61"/>
  <c r="H394" i="61"/>
  <c r="H387" i="61"/>
  <c r="H372" i="61"/>
  <c r="H361" i="61"/>
  <c r="H339" i="61"/>
  <c r="H322" i="61"/>
  <c r="H310" i="61"/>
  <c r="H296" i="61"/>
  <c r="H290" i="61"/>
  <c r="H282" i="61"/>
  <c r="H255" i="61"/>
  <c r="H266" i="61" s="1"/>
  <c r="H236" i="61"/>
  <c r="H223" i="61"/>
  <c r="H210" i="61"/>
  <c r="H178" i="61"/>
  <c r="H169" i="61"/>
  <c r="H154" i="61"/>
  <c r="H135" i="61"/>
  <c r="H119" i="61"/>
  <c r="H105" i="61"/>
  <c r="H81" i="61"/>
  <c r="H74" i="61"/>
  <c r="H66" i="61"/>
  <c r="H58" i="61"/>
  <c r="H52" i="61"/>
  <c r="H47" i="61"/>
  <c r="H34" i="61"/>
  <c r="H20" i="61"/>
  <c r="H82" i="61" l="1"/>
  <c r="H179" i="61"/>
  <c r="H684" i="61"/>
  <c r="H1067" i="61"/>
  <c r="H890" i="61"/>
  <c r="H590" i="61"/>
  <c r="H433" i="61"/>
  <c r="J585" i="61"/>
  <c r="J586" i="61"/>
  <c r="J587" i="61"/>
  <c r="J588" i="61"/>
  <c r="J584" i="61"/>
  <c r="J575" i="61"/>
  <c r="J576" i="61"/>
  <c r="J577" i="61"/>
  <c r="J578" i="61"/>
  <c r="J579" i="61"/>
  <c r="J580" i="61"/>
  <c r="J581" i="61"/>
  <c r="J574" i="61"/>
  <c r="J567" i="61"/>
  <c r="J568" i="61"/>
  <c r="J569" i="61"/>
  <c r="J570" i="61"/>
  <c r="J571" i="61"/>
  <c r="J566" i="61"/>
  <c r="J560" i="61"/>
  <c r="J561" i="61"/>
  <c r="J562" i="61"/>
  <c r="J563" i="61"/>
  <c r="J559" i="61"/>
  <c r="J553" i="61"/>
  <c r="J554" i="61"/>
  <c r="J555" i="61"/>
  <c r="J556" i="61"/>
  <c r="J552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49" i="61"/>
  <c r="J533" i="61"/>
  <c r="J523" i="61"/>
  <c r="J524" i="61"/>
  <c r="J525" i="61"/>
  <c r="J526" i="61"/>
  <c r="J527" i="61"/>
  <c r="J528" i="61"/>
  <c r="J529" i="61"/>
  <c r="J530" i="61"/>
  <c r="J522" i="61"/>
  <c r="J515" i="61"/>
  <c r="J516" i="61"/>
  <c r="J517" i="61"/>
  <c r="J518" i="61"/>
  <c r="J519" i="61"/>
  <c r="J514" i="61"/>
  <c r="J508" i="61"/>
  <c r="J509" i="61"/>
  <c r="J510" i="61"/>
  <c r="J511" i="61"/>
  <c r="J507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492" i="61"/>
  <c r="J481" i="61"/>
  <c r="J482" i="61"/>
  <c r="J483" i="61"/>
  <c r="J484" i="61"/>
  <c r="J485" i="61"/>
  <c r="J486" i="61"/>
  <c r="J487" i="61"/>
  <c r="J488" i="61"/>
  <c r="J489" i="61"/>
  <c r="J480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64" i="61"/>
  <c r="J458" i="61"/>
  <c r="J459" i="61"/>
  <c r="J460" i="61"/>
  <c r="J461" i="61"/>
  <c r="J457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54" i="61"/>
  <c r="J436" i="61"/>
  <c r="H1069" i="61" l="1"/>
  <c r="AH3" i="32" l="1"/>
  <c r="AL3" i="32" l="1"/>
  <c r="AM3" i="32"/>
  <c r="J1063" i="61" l="1"/>
  <c r="J1064" i="61"/>
  <c r="J1065" i="61"/>
  <c r="J1062" i="61"/>
  <c r="J1056" i="61"/>
  <c r="J1057" i="61"/>
  <c r="J1058" i="61"/>
  <c r="J1059" i="61"/>
  <c r="J1055" i="61"/>
  <c r="J1043" i="61"/>
  <c r="J1044" i="61"/>
  <c r="J1045" i="61"/>
  <c r="J1046" i="61"/>
  <c r="J1047" i="61"/>
  <c r="J1048" i="61"/>
  <c r="J1049" i="61"/>
  <c r="J1050" i="61"/>
  <c r="J1051" i="61"/>
  <c r="J1052" i="61"/>
  <c r="J1042" i="61"/>
  <c r="J1032" i="61"/>
  <c r="J1033" i="61"/>
  <c r="J1034" i="61"/>
  <c r="J1035" i="61"/>
  <c r="J1036" i="61"/>
  <c r="J1037" i="61"/>
  <c r="J1038" i="61"/>
  <c r="J1039" i="61"/>
  <c r="J1031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1028" i="61"/>
  <c r="J1011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1008" i="61"/>
  <c r="J990" i="61"/>
  <c r="J979" i="61"/>
  <c r="J980" i="61"/>
  <c r="J981" i="61"/>
  <c r="J982" i="61"/>
  <c r="J983" i="61"/>
  <c r="J984" i="61"/>
  <c r="J985" i="61"/>
  <c r="J986" i="61"/>
  <c r="J987" i="61"/>
  <c r="J978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75" i="61"/>
  <c r="J961" i="61"/>
  <c r="J958" i="61"/>
  <c r="J951" i="61"/>
  <c r="J952" i="61"/>
  <c r="J953" i="61"/>
  <c r="J954" i="61"/>
  <c r="J955" i="61"/>
  <c r="J956" i="61"/>
  <c r="J957" i="61"/>
  <c r="J950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47" i="61"/>
  <c r="J931" i="61"/>
  <c r="J921" i="61"/>
  <c r="J922" i="61"/>
  <c r="J923" i="61"/>
  <c r="J924" i="61"/>
  <c r="J925" i="61"/>
  <c r="J926" i="61"/>
  <c r="J927" i="61"/>
  <c r="J928" i="61"/>
  <c r="J920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917" i="61"/>
  <c r="J893" i="61"/>
  <c r="J882" i="61"/>
  <c r="J883" i="61"/>
  <c r="J884" i="61"/>
  <c r="J885" i="61"/>
  <c r="J886" i="61"/>
  <c r="J887" i="61"/>
  <c r="J888" i="61"/>
  <c r="J881" i="61"/>
  <c r="J873" i="61"/>
  <c r="J874" i="61"/>
  <c r="J875" i="61"/>
  <c r="J876" i="61"/>
  <c r="J877" i="61"/>
  <c r="J878" i="61"/>
  <c r="J872" i="61"/>
  <c r="J865" i="61"/>
  <c r="J866" i="61"/>
  <c r="J867" i="61"/>
  <c r="J868" i="61"/>
  <c r="J869" i="61"/>
  <c r="J864" i="61"/>
  <c r="J858" i="61"/>
  <c r="J859" i="61"/>
  <c r="J860" i="61"/>
  <c r="J861" i="61"/>
  <c r="J857" i="61"/>
  <c r="J852" i="61"/>
  <c r="J853" i="61"/>
  <c r="J854" i="61"/>
  <c r="J851" i="61"/>
  <c r="J846" i="61"/>
  <c r="J847" i="61"/>
  <c r="J848" i="61"/>
  <c r="J845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42" i="61"/>
  <c r="J823" i="61"/>
  <c r="J811" i="61"/>
  <c r="J812" i="61"/>
  <c r="J813" i="61"/>
  <c r="J814" i="61"/>
  <c r="J815" i="61"/>
  <c r="J816" i="61"/>
  <c r="J817" i="61"/>
  <c r="J818" i="61"/>
  <c r="J819" i="61"/>
  <c r="J820" i="61"/>
  <c r="J810" i="61"/>
  <c r="J799" i="61"/>
  <c r="J800" i="61"/>
  <c r="J801" i="61"/>
  <c r="J802" i="61"/>
  <c r="J803" i="61"/>
  <c r="J804" i="61"/>
  <c r="J805" i="61"/>
  <c r="J806" i="61"/>
  <c r="J807" i="61"/>
  <c r="J798" i="61"/>
  <c r="J791" i="61"/>
  <c r="J792" i="61"/>
  <c r="J793" i="61"/>
  <c r="J794" i="61"/>
  <c r="J795" i="61"/>
  <c r="J790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87" i="61"/>
  <c r="J770" i="61"/>
  <c r="J765" i="61"/>
  <c r="J766" i="61"/>
  <c r="J767" i="61"/>
  <c r="J764" i="61"/>
  <c r="J754" i="61"/>
  <c r="J755" i="61"/>
  <c r="J756" i="61"/>
  <c r="J757" i="61"/>
  <c r="J758" i="61"/>
  <c r="J759" i="61"/>
  <c r="J760" i="61"/>
  <c r="J761" i="61"/>
  <c r="J753" i="61"/>
  <c r="J745" i="61"/>
  <c r="J746" i="61"/>
  <c r="J747" i="61"/>
  <c r="J748" i="61"/>
  <c r="J749" i="61"/>
  <c r="J750" i="61"/>
  <c r="J744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41" i="61"/>
  <c r="J728" i="61"/>
  <c r="J722" i="61"/>
  <c r="J723" i="61"/>
  <c r="J724" i="61"/>
  <c r="J725" i="61"/>
  <c r="J721" i="61"/>
  <c r="J714" i="61"/>
  <c r="J715" i="61"/>
  <c r="J716" i="61"/>
  <c r="J717" i="61"/>
  <c r="J718" i="61"/>
  <c r="J713" i="61"/>
  <c r="J688" i="61"/>
  <c r="J689" i="61"/>
  <c r="J690" i="61"/>
  <c r="J691" i="61"/>
  <c r="J692" i="61"/>
  <c r="J693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710" i="61"/>
  <c r="J687" i="61"/>
  <c r="J679" i="61"/>
  <c r="J680" i="61"/>
  <c r="J681" i="61"/>
  <c r="J682" i="61"/>
  <c r="J678" i="61"/>
  <c r="J671" i="61"/>
  <c r="J672" i="61"/>
  <c r="J673" i="61"/>
  <c r="J674" i="61"/>
  <c r="J675" i="61"/>
  <c r="J670" i="61"/>
  <c r="J662" i="61"/>
  <c r="J663" i="61"/>
  <c r="J664" i="61"/>
  <c r="J665" i="61"/>
  <c r="J666" i="61"/>
  <c r="J667" i="61"/>
  <c r="J661" i="61"/>
  <c r="J657" i="61"/>
  <c r="J658" i="61"/>
  <c r="J656" i="61"/>
  <c r="J650" i="61"/>
  <c r="J651" i="61"/>
  <c r="J652" i="61"/>
  <c r="J653" i="61"/>
  <c r="J649" i="61"/>
  <c r="J642" i="61"/>
  <c r="J643" i="61"/>
  <c r="J644" i="61"/>
  <c r="J645" i="61"/>
  <c r="J646" i="61"/>
  <c r="J641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38" i="61"/>
  <c r="J624" i="61"/>
  <c r="J613" i="61"/>
  <c r="J614" i="61"/>
  <c r="J615" i="61"/>
  <c r="J616" i="61"/>
  <c r="J617" i="61"/>
  <c r="J618" i="61"/>
  <c r="J619" i="61"/>
  <c r="J620" i="61"/>
  <c r="J621" i="61"/>
  <c r="J612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609" i="61"/>
  <c r="J593" i="61"/>
  <c r="J742" i="61" l="1"/>
  <c r="J172" i="61"/>
  <c r="J173" i="61"/>
  <c r="J174" i="61"/>
  <c r="J175" i="61"/>
  <c r="J176" i="61"/>
  <c r="J177" i="61"/>
  <c r="J171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56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37" i="61"/>
  <c r="J122" i="61"/>
  <c r="J123" i="61"/>
  <c r="J124" i="61"/>
  <c r="J125" i="61"/>
  <c r="J126" i="61"/>
  <c r="J127" i="61"/>
  <c r="J128" i="61"/>
  <c r="J129" i="61"/>
  <c r="J130" i="61"/>
  <c r="J131" i="61"/>
  <c r="J132" i="61"/>
  <c r="J133" i="61"/>
  <c r="J134" i="61"/>
  <c r="J121" i="61"/>
  <c r="J109" i="61"/>
  <c r="J110" i="61"/>
  <c r="J111" i="61"/>
  <c r="J112" i="61"/>
  <c r="J113" i="61"/>
  <c r="J114" i="61"/>
  <c r="J115" i="61"/>
  <c r="J116" i="61"/>
  <c r="J117" i="61"/>
  <c r="J118" i="61"/>
  <c r="J108" i="61"/>
  <c r="J107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85" i="61"/>
  <c r="J77" i="61"/>
  <c r="J78" i="61"/>
  <c r="J79" i="61"/>
  <c r="J80" i="61"/>
  <c r="J76" i="61"/>
  <c r="J69" i="61"/>
  <c r="J70" i="61"/>
  <c r="J71" i="61"/>
  <c r="J72" i="61"/>
  <c r="J73" i="61"/>
  <c r="J68" i="61"/>
  <c r="J61" i="61"/>
  <c r="J62" i="61"/>
  <c r="J63" i="61"/>
  <c r="J64" i="61"/>
  <c r="J65" i="61"/>
  <c r="J60" i="61"/>
  <c r="J55" i="61"/>
  <c r="J56" i="61"/>
  <c r="J57" i="61"/>
  <c r="J54" i="61"/>
  <c r="J50" i="61"/>
  <c r="J51" i="61"/>
  <c r="J49" i="61"/>
  <c r="J37" i="61"/>
  <c r="J38" i="61"/>
  <c r="J39" i="61"/>
  <c r="J40" i="61"/>
  <c r="J41" i="61"/>
  <c r="J42" i="61"/>
  <c r="J43" i="61"/>
  <c r="J44" i="61"/>
  <c r="J45" i="61"/>
  <c r="J46" i="61"/>
  <c r="J36" i="61"/>
  <c r="J23" i="61"/>
  <c r="J24" i="61"/>
  <c r="J25" i="61"/>
  <c r="J26" i="61"/>
  <c r="J27" i="61"/>
  <c r="J28" i="61"/>
  <c r="J29" i="61"/>
  <c r="J30" i="61"/>
  <c r="J31" i="61"/>
  <c r="J32" i="61"/>
  <c r="J33" i="61"/>
  <c r="J22" i="61"/>
  <c r="J7" i="61"/>
  <c r="J8" i="61"/>
  <c r="J9" i="61"/>
  <c r="J10" i="61"/>
  <c r="J11" i="61"/>
  <c r="J12" i="61"/>
  <c r="J13" i="61"/>
  <c r="J14" i="61"/>
  <c r="J15" i="61"/>
  <c r="J16" i="61"/>
  <c r="J17" i="61"/>
  <c r="J18" i="61"/>
  <c r="J19" i="61"/>
  <c r="J6" i="61"/>
  <c r="K741" i="61" l="1"/>
  <c r="L741" i="61"/>
  <c r="M741" i="61"/>
  <c r="AN3" i="30"/>
  <c r="AM3" i="30"/>
  <c r="M745" i="61"/>
  <c r="M746" i="61"/>
  <c r="M748" i="61"/>
  <c r="M749" i="61"/>
  <c r="M750" i="61"/>
  <c r="L745" i="61"/>
  <c r="L746" i="61"/>
  <c r="L747" i="61"/>
  <c r="L750" i="61"/>
  <c r="M682" i="61"/>
  <c r="L682" i="61"/>
  <c r="R377" i="61" l="1"/>
  <c r="Q377" i="61"/>
  <c r="Q385" i="61"/>
  <c r="R385" i="61"/>
  <c r="R380" i="61"/>
  <c r="Q380" i="61"/>
  <c r="R376" i="61"/>
  <c r="Q376" i="61"/>
  <c r="R750" i="61"/>
  <c r="Q750" i="61"/>
  <c r="R741" i="61"/>
  <c r="Q741" i="61"/>
  <c r="R382" i="61"/>
  <c r="Q382" i="61"/>
  <c r="R384" i="61"/>
  <c r="Q384" i="61"/>
  <c r="R379" i="61"/>
  <c r="Q379" i="61"/>
  <c r="R375" i="61"/>
  <c r="Q375" i="61"/>
  <c r="R747" i="61"/>
  <c r="R745" i="61"/>
  <c r="Q745" i="61"/>
  <c r="R383" i="61"/>
  <c r="Q383" i="61"/>
  <c r="R378" i="61"/>
  <c r="Q378" i="61"/>
  <c r="R682" i="61"/>
  <c r="Q682" i="61"/>
  <c r="R746" i="61"/>
  <c r="Q746" i="61"/>
  <c r="AK3" i="30"/>
  <c r="AJ3" i="30"/>
  <c r="K747" i="61"/>
  <c r="K682" i="61"/>
  <c r="K749" i="61"/>
  <c r="K745" i="61"/>
  <c r="K750" i="61"/>
  <c r="K746" i="61"/>
  <c r="L748" i="61"/>
  <c r="M747" i="61"/>
  <c r="Q747" i="61" s="1"/>
  <c r="L749" i="61"/>
  <c r="K748" i="61"/>
  <c r="AK3" i="32"/>
  <c r="AI3" i="32"/>
  <c r="R748" i="61" l="1"/>
  <c r="Q748" i="61"/>
  <c r="R381" i="61"/>
  <c r="Q381" i="61"/>
  <c r="R749" i="61"/>
  <c r="Q749" i="61"/>
  <c r="R386" i="61"/>
  <c r="Q386" i="61"/>
  <c r="P622" i="61"/>
  <c r="F12" i="10"/>
  <c r="N1067" i="61" l="1"/>
  <c r="N433" i="61" l="1"/>
  <c r="O1067" i="61" l="1"/>
  <c r="P1066" i="61"/>
  <c r="P1060" i="61"/>
  <c r="P1053" i="61"/>
  <c r="P1040" i="61"/>
  <c r="P1029" i="61"/>
  <c r="P1009" i="61"/>
  <c r="P988" i="61"/>
  <c r="P976" i="61"/>
  <c r="P959" i="61"/>
  <c r="P948" i="61"/>
  <c r="P929" i="61"/>
  <c r="P918" i="61"/>
  <c r="O890" i="61"/>
  <c r="N890" i="61"/>
  <c r="P889" i="61"/>
  <c r="P879" i="61"/>
  <c r="P870" i="61"/>
  <c r="P862" i="61"/>
  <c r="P855" i="61"/>
  <c r="P849" i="61"/>
  <c r="P843" i="61"/>
  <c r="P821" i="61"/>
  <c r="P808" i="61"/>
  <c r="P796" i="61"/>
  <c r="P788" i="61"/>
  <c r="P768" i="61"/>
  <c r="P762" i="61"/>
  <c r="P751" i="61"/>
  <c r="P742" i="61"/>
  <c r="P726" i="61"/>
  <c r="P719" i="61"/>
  <c r="P711" i="61"/>
  <c r="O684" i="61"/>
  <c r="N684" i="61"/>
  <c r="P676" i="61"/>
  <c r="P668" i="61"/>
  <c r="P659" i="61"/>
  <c r="P654" i="61"/>
  <c r="P647" i="61"/>
  <c r="P639" i="61"/>
  <c r="P610" i="61"/>
  <c r="O590" i="61"/>
  <c r="N590" i="61"/>
  <c r="P589" i="61"/>
  <c r="P582" i="61"/>
  <c r="P572" i="61"/>
  <c r="P564" i="61"/>
  <c r="P557" i="61"/>
  <c r="P550" i="61"/>
  <c r="P531" i="61"/>
  <c r="P520" i="61"/>
  <c r="P512" i="61"/>
  <c r="P505" i="61"/>
  <c r="P490" i="61"/>
  <c r="P478" i="61"/>
  <c r="P462" i="61"/>
  <c r="P455" i="61"/>
  <c r="O433" i="61"/>
  <c r="P432" i="61"/>
  <c r="P426" i="61"/>
  <c r="P417" i="61"/>
  <c r="P411" i="61"/>
  <c r="P400" i="61"/>
  <c r="P394" i="61"/>
  <c r="P387" i="61"/>
  <c r="P372" i="61"/>
  <c r="P361" i="61"/>
  <c r="P339" i="61"/>
  <c r="P322" i="61"/>
  <c r="P310" i="61"/>
  <c r="P296" i="61"/>
  <c r="P290" i="61"/>
  <c r="P282" i="61"/>
  <c r="P255" i="61"/>
  <c r="P223" i="61"/>
  <c r="P210" i="61"/>
  <c r="O179" i="61"/>
  <c r="N179" i="61"/>
  <c r="P178" i="61"/>
  <c r="P169" i="61"/>
  <c r="P154" i="61"/>
  <c r="P135" i="61"/>
  <c r="P119" i="61"/>
  <c r="P105" i="61"/>
  <c r="O82" i="61"/>
  <c r="N82" i="61"/>
  <c r="P81" i="61"/>
  <c r="P74" i="61"/>
  <c r="P66" i="61"/>
  <c r="P58" i="61"/>
  <c r="P52" i="61"/>
  <c r="P47" i="61"/>
  <c r="P34" i="61"/>
  <c r="P20" i="61"/>
  <c r="K114" i="61"/>
  <c r="O1069" i="61" l="1"/>
  <c r="N1069" i="61"/>
  <c r="J52" i="61"/>
  <c r="P433" i="61"/>
  <c r="P1067" i="61"/>
  <c r="P684" i="61"/>
  <c r="P890" i="61"/>
  <c r="P590" i="61"/>
  <c r="P179" i="61"/>
  <c r="P82" i="61"/>
  <c r="J959" i="61"/>
  <c r="J282" i="61"/>
  <c r="J668" i="61"/>
  <c r="J1066" i="61"/>
  <c r="J322" i="61"/>
  <c r="J66" i="61"/>
  <c r="J394" i="61"/>
  <c r="J296" i="61"/>
  <c r="J74" i="61"/>
  <c r="J81" i="61"/>
  <c r="J310" i="61"/>
  <c r="J411" i="61"/>
  <c r="J768" i="61"/>
  <c r="J105" i="61"/>
  <c r="J432" i="61"/>
  <c r="J47" i="61"/>
  <c r="J210" i="61"/>
  <c r="J339" i="61"/>
  <c r="J647" i="61"/>
  <c r="J762" i="61"/>
  <c r="J862" i="61"/>
  <c r="J849" i="61"/>
  <c r="J889" i="61"/>
  <c r="J135" i="61"/>
  <c r="J223" i="61"/>
  <c r="J622" i="61"/>
  <c r="J639" i="61"/>
  <c r="J683" i="61"/>
  <c r="J34" i="61"/>
  <c r="J58" i="61"/>
  <c r="J154" i="61"/>
  <c r="J236" i="61"/>
  <c r="J290" i="61"/>
  <c r="J361" i="61"/>
  <c r="J426" i="61"/>
  <c r="J676" i="61"/>
  <c r="J788" i="61"/>
  <c r="J1040" i="61"/>
  <c r="J1053" i="61"/>
  <c r="J1060" i="61"/>
  <c r="J255" i="61"/>
  <c r="J266" i="61" s="1"/>
  <c r="J387" i="61"/>
  <c r="J400" i="61"/>
  <c r="J610" i="61"/>
  <c r="J711" i="61"/>
  <c r="J719" i="61"/>
  <c r="J751" i="61"/>
  <c r="J821" i="61"/>
  <c r="J929" i="61"/>
  <c r="J20" i="61"/>
  <c r="J119" i="61"/>
  <c r="J169" i="61"/>
  <c r="J178" i="61"/>
  <c r="J372" i="61"/>
  <c r="J417" i="61"/>
  <c r="J659" i="61"/>
  <c r="J726" i="61"/>
  <c r="J808" i="61"/>
  <c r="J843" i="61"/>
  <c r="J870" i="61"/>
  <c r="J879" i="61"/>
  <c r="J976" i="61"/>
  <c r="J988" i="61"/>
  <c r="J1029" i="61"/>
  <c r="J654" i="61"/>
  <c r="J796" i="61"/>
  <c r="J855" i="61"/>
  <c r="J948" i="61"/>
  <c r="J1009" i="61"/>
  <c r="J918" i="61"/>
  <c r="P1069" i="61" l="1"/>
  <c r="J433" i="61"/>
  <c r="J434" i="61" s="1"/>
  <c r="J82" i="61"/>
  <c r="J179" i="61"/>
  <c r="J180" i="61" s="1"/>
  <c r="J684" i="61"/>
  <c r="J685" i="61" s="1"/>
  <c r="J890" i="61"/>
  <c r="J891" i="61" s="1"/>
  <c r="J1067" i="61"/>
  <c r="J1068" i="61" s="1"/>
  <c r="J83" i="61" l="1"/>
  <c r="F10" i="10"/>
  <c r="F7" i="10"/>
  <c r="F9" i="10"/>
  <c r="K910" i="61" l="1"/>
  <c r="K687" i="61"/>
  <c r="K691" i="61"/>
  <c r="K695" i="61"/>
  <c r="K699" i="61"/>
  <c r="K703" i="61"/>
  <c r="K707" i="61"/>
  <c r="K713" i="61"/>
  <c r="K715" i="61"/>
  <c r="K724" i="61"/>
  <c r="K736" i="61"/>
  <c r="K744" i="61"/>
  <c r="K764" i="61"/>
  <c r="K770" i="61"/>
  <c r="K772" i="61"/>
  <c r="K776" i="61"/>
  <c r="K780" i="61"/>
  <c r="K784" i="61"/>
  <c r="K794" i="61"/>
  <c r="K798" i="61"/>
  <c r="K800" i="61"/>
  <c r="K804" i="61"/>
  <c r="K824" i="61"/>
  <c r="K828" i="61"/>
  <c r="K832" i="61"/>
  <c r="K836" i="61"/>
  <c r="K840" i="61"/>
  <c r="K846" i="61"/>
  <c r="K852" i="61"/>
  <c r="K868" i="61"/>
  <c r="K872" i="61"/>
  <c r="K884" i="61"/>
  <c r="K888" i="61"/>
  <c r="AJ3" i="32"/>
  <c r="K914" i="61" l="1"/>
  <c r="K1038" i="61"/>
  <c r="K924" i="61"/>
  <c r="K992" i="61"/>
  <c r="K984" i="61"/>
  <c r="K875" i="61"/>
  <c r="K815" i="61"/>
  <c r="K757" i="61"/>
  <c r="K881" i="61"/>
  <c r="K869" i="61"/>
  <c r="K859" i="61"/>
  <c r="K847" i="61"/>
  <c r="K837" i="61"/>
  <c r="K829" i="61"/>
  <c r="K819" i="61"/>
  <c r="K811" i="61"/>
  <c r="K801" i="61"/>
  <c r="K791" i="61"/>
  <c r="K781" i="61"/>
  <c r="K773" i="61"/>
  <c r="K761" i="61"/>
  <c r="K753" i="61"/>
  <c r="K740" i="61"/>
  <c r="K732" i="61"/>
  <c r="K722" i="61"/>
  <c r="K710" i="61"/>
  <c r="K702" i="61"/>
  <c r="K694" i="61"/>
  <c r="K860" i="61"/>
  <c r="K848" i="61"/>
  <c r="K838" i="61"/>
  <c r="K830" i="61"/>
  <c r="K820" i="61"/>
  <c r="K812" i="61"/>
  <c r="K792" i="61"/>
  <c r="K786" i="61"/>
  <c r="K782" i="61"/>
  <c r="K778" i="61"/>
  <c r="K774" i="61"/>
  <c r="K758" i="61"/>
  <c r="K754" i="61"/>
  <c r="K737" i="61"/>
  <c r="K729" i="61"/>
  <c r="L881" i="61"/>
  <c r="K878" i="61"/>
  <c r="K874" i="61"/>
  <c r="K864" i="61"/>
  <c r="K858" i="61"/>
  <c r="K818" i="61"/>
  <c r="K814" i="61"/>
  <c r="K810" i="61"/>
  <c r="K790" i="61"/>
  <c r="K766" i="61"/>
  <c r="K760" i="61"/>
  <c r="K756" i="61"/>
  <c r="K739" i="61"/>
  <c r="K735" i="61"/>
  <c r="K731" i="61"/>
  <c r="K725" i="61"/>
  <c r="K721" i="61"/>
  <c r="K709" i="61"/>
  <c r="K705" i="61"/>
  <c r="K701" i="61"/>
  <c r="K697" i="61"/>
  <c r="K693" i="61"/>
  <c r="K689" i="61"/>
  <c r="L699" i="61"/>
  <c r="L697" i="61"/>
  <c r="L886" i="61"/>
  <c r="L873" i="61"/>
  <c r="L869" i="61"/>
  <c r="L866" i="61"/>
  <c r="L851" i="61"/>
  <c r="L847" i="61"/>
  <c r="L842" i="61"/>
  <c r="L831" i="61"/>
  <c r="L829" i="61"/>
  <c r="L826" i="61"/>
  <c r="L813" i="61"/>
  <c r="L811" i="61"/>
  <c r="L806" i="61"/>
  <c r="L793" i="61"/>
  <c r="L791" i="61"/>
  <c r="L786" i="61"/>
  <c r="L775" i="61"/>
  <c r="L773" i="61"/>
  <c r="L770" i="61"/>
  <c r="L755" i="61"/>
  <c r="L753" i="61"/>
  <c r="L734" i="61"/>
  <c r="L732" i="61"/>
  <c r="L729" i="61"/>
  <c r="K853" i="61"/>
  <c r="K833" i="61"/>
  <c r="K795" i="61"/>
  <c r="K777" i="61"/>
  <c r="K716" i="61"/>
  <c r="K698" i="61"/>
  <c r="L1043" i="61"/>
  <c r="L1042" i="61"/>
  <c r="R1042" i="61" s="1"/>
  <c r="L1039" i="61"/>
  <c r="L1038" i="61"/>
  <c r="M1037" i="61"/>
  <c r="M1036" i="61"/>
  <c r="M1035" i="61"/>
  <c r="M1034" i="61"/>
  <c r="M1033" i="61"/>
  <c r="M1032" i="61"/>
  <c r="M1031" i="61"/>
  <c r="M1028" i="61"/>
  <c r="M1027" i="61"/>
  <c r="M1026" i="61"/>
  <c r="M1025" i="61"/>
  <c r="M1024" i="61"/>
  <c r="M1023" i="61"/>
  <c r="M1022" i="61"/>
  <c r="M1021" i="61"/>
  <c r="M1020" i="61"/>
  <c r="M1019" i="61"/>
  <c r="M1018" i="61"/>
  <c r="M1017" i="61"/>
  <c r="M1016" i="61"/>
  <c r="M1015" i="61"/>
  <c r="M1014" i="61"/>
  <c r="M1013" i="61"/>
  <c r="M1012" i="61"/>
  <c r="M1011" i="61"/>
  <c r="M1065" i="61"/>
  <c r="M1064" i="61"/>
  <c r="M1063" i="61"/>
  <c r="M1062" i="61"/>
  <c r="M1008" i="61"/>
  <c r="M1007" i="61"/>
  <c r="M1006" i="61"/>
  <c r="M1005" i="61"/>
  <c r="M1004" i="61"/>
  <c r="M1003" i="61"/>
  <c r="M1002" i="61"/>
  <c r="M1001" i="61"/>
  <c r="M1000" i="61"/>
  <c r="M999" i="61"/>
  <c r="M998" i="61"/>
  <c r="M997" i="61"/>
  <c r="M996" i="61"/>
  <c r="M995" i="61"/>
  <c r="M994" i="61"/>
  <c r="M993" i="61"/>
  <c r="M992" i="61"/>
  <c r="K887" i="61"/>
  <c r="K883" i="61"/>
  <c r="K877" i="61"/>
  <c r="K873" i="61"/>
  <c r="K867" i="61"/>
  <c r="K861" i="61"/>
  <c r="K857" i="61"/>
  <c r="K851" i="61"/>
  <c r="K845" i="61"/>
  <c r="K839" i="61"/>
  <c r="K835" i="61"/>
  <c r="K831" i="61"/>
  <c r="K827" i="61"/>
  <c r="K823" i="61"/>
  <c r="K817" i="61"/>
  <c r="K813" i="61"/>
  <c r="K807" i="61"/>
  <c r="K803" i="61"/>
  <c r="K799" i="61"/>
  <c r="K793" i="61"/>
  <c r="K787" i="61"/>
  <c r="K783" i="61"/>
  <c r="K779" i="61"/>
  <c r="K775" i="61"/>
  <c r="K771" i="61"/>
  <c r="K765" i="61"/>
  <c r="K759" i="61"/>
  <c r="K755" i="61"/>
  <c r="K738" i="61"/>
  <c r="K734" i="61"/>
  <c r="K730" i="61"/>
  <c r="K718" i="61"/>
  <c r="K714" i="61"/>
  <c r="K708" i="61"/>
  <c r="K704" i="61"/>
  <c r="K700" i="61"/>
  <c r="K696" i="61"/>
  <c r="K692" i="61"/>
  <c r="K688" i="61"/>
  <c r="M713" i="61"/>
  <c r="M709" i="61"/>
  <c r="L706" i="61"/>
  <c r="L704" i="61"/>
  <c r="M702" i="61"/>
  <c r="M700" i="61"/>
  <c r="M874" i="61"/>
  <c r="M852" i="61"/>
  <c r="M832" i="61"/>
  <c r="M814" i="61"/>
  <c r="M794" i="61"/>
  <c r="M776" i="61"/>
  <c r="M756" i="61"/>
  <c r="M735" i="61"/>
  <c r="L893" i="61"/>
  <c r="L915" i="61"/>
  <c r="L914" i="61"/>
  <c r="M913" i="61"/>
  <c r="M912" i="61"/>
  <c r="M911" i="61"/>
  <c r="M910" i="61"/>
  <c r="M909" i="61"/>
  <c r="M908" i="61"/>
  <c r="M907" i="61"/>
  <c r="M906" i="61"/>
  <c r="M905" i="61"/>
  <c r="M904" i="61"/>
  <c r="M903" i="61"/>
  <c r="M902" i="61"/>
  <c r="M901" i="61"/>
  <c r="M900" i="61"/>
  <c r="M899" i="61"/>
  <c r="M898" i="61"/>
  <c r="M897" i="61"/>
  <c r="M896" i="61"/>
  <c r="K886" i="61"/>
  <c r="K882" i="61"/>
  <c r="K876" i="61"/>
  <c r="K866" i="61"/>
  <c r="K854" i="61"/>
  <c r="K842" i="61"/>
  <c r="K834" i="61"/>
  <c r="K826" i="61"/>
  <c r="K816" i="61"/>
  <c r="K806" i="61"/>
  <c r="K802" i="61"/>
  <c r="K733" i="61"/>
  <c r="K723" i="61"/>
  <c r="K717" i="61"/>
  <c r="L717" i="61"/>
  <c r="L715" i="61"/>
  <c r="L883" i="61"/>
  <c r="L876" i="61"/>
  <c r="L861" i="61"/>
  <c r="L859" i="61"/>
  <c r="L854" i="61"/>
  <c r="L839" i="61"/>
  <c r="L837" i="61"/>
  <c r="L834" i="61"/>
  <c r="L823" i="61"/>
  <c r="L819" i="61"/>
  <c r="L816" i="61"/>
  <c r="L803" i="61"/>
  <c r="L801" i="61"/>
  <c r="L798" i="61"/>
  <c r="L783" i="61"/>
  <c r="L781" i="61"/>
  <c r="L778" i="61"/>
  <c r="L765" i="61"/>
  <c r="L761" i="61"/>
  <c r="L758" i="61"/>
  <c r="L740" i="61"/>
  <c r="L737" i="61"/>
  <c r="K885" i="61"/>
  <c r="K865" i="61"/>
  <c r="K841" i="61"/>
  <c r="K825" i="61"/>
  <c r="K805" i="61"/>
  <c r="K785" i="61"/>
  <c r="K767" i="61"/>
  <c r="K728" i="61"/>
  <c r="K706" i="61"/>
  <c r="K690" i="61"/>
  <c r="M957" i="61"/>
  <c r="M956" i="61"/>
  <c r="M955" i="61"/>
  <c r="M954" i="61"/>
  <c r="L724" i="61"/>
  <c r="M722" i="61"/>
  <c r="M718" i="61"/>
  <c r="M695" i="61"/>
  <c r="M693" i="61"/>
  <c r="L690" i="61"/>
  <c r="L688" i="61"/>
  <c r="M884" i="61"/>
  <c r="M864" i="61"/>
  <c r="M840" i="61"/>
  <c r="M824" i="61"/>
  <c r="M804" i="61"/>
  <c r="M784" i="61"/>
  <c r="M766" i="61"/>
  <c r="M725" i="61"/>
  <c r="K966" i="61"/>
  <c r="K962" i="61"/>
  <c r="L961" i="61"/>
  <c r="L958" i="61"/>
  <c r="L718" i="61"/>
  <c r="M714" i="61"/>
  <c r="L709" i="61"/>
  <c r="M705" i="61"/>
  <c r="L702" i="61"/>
  <c r="M698" i="61"/>
  <c r="L695" i="61"/>
  <c r="L693" i="61"/>
  <c r="M689" i="61"/>
  <c r="M887" i="61"/>
  <c r="M885" i="61"/>
  <c r="M882" i="61"/>
  <c r="M877" i="61"/>
  <c r="L874" i="61"/>
  <c r="M865" i="61"/>
  <c r="M860" i="61"/>
  <c r="M857" i="61"/>
  <c r="M853" i="61"/>
  <c r="M848" i="61"/>
  <c r="M841" i="61"/>
  <c r="M833" i="61"/>
  <c r="M830" i="61"/>
  <c r="M827" i="61"/>
  <c r="L824" i="61"/>
  <c r="M820" i="61"/>
  <c r="M817" i="61"/>
  <c r="M815" i="61"/>
  <c r="M812" i="61"/>
  <c r="M807" i="61"/>
  <c r="M805" i="61"/>
  <c r="M802" i="61"/>
  <c r="M799" i="61"/>
  <c r="L794" i="61"/>
  <c r="M787" i="61"/>
  <c r="L784" i="61"/>
  <c r="M782" i="61"/>
  <c r="M779" i="61"/>
  <c r="M777" i="61"/>
  <c r="M774" i="61"/>
  <c r="M771" i="61"/>
  <c r="M767" i="61"/>
  <c r="M764" i="61"/>
  <c r="M759" i="61"/>
  <c r="L756" i="61"/>
  <c r="M744" i="61"/>
  <c r="M738" i="61"/>
  <c r="M736" i="61"/>
  <c r="M733" i="61"/>
  <c r="M728" i="61"/>
  <c r="L725" i="61"/>
  <c r="L1036" i="61"/>
  <c r="L1035" i="61"/>
  <c r="L1033" i="61"/>
  <c r="L1031" i="61"/>
  <c r="L1028" i="61"/>
  <c r="L1026" i="61"/>
  <c r="L1024" i="61"/>
  <c r="L1022" i="61"/>
  <c r="L1020" i="61"/>
  <c r="L1019" i="61"/>
  <c r="L1017" i="61"/>
  <c r="L1016" i="61"/>
  <c r="L1014" i="61"/>
  <c r="L1011" i="61"/>
  <c r="L1064" i="61"/>
  <c r="L1062" i="61"/>
  <c r="L1008" i="61"/>
  <c r="L1006" i="61"/>
  <c r="L1004" i="61"/>
  <c r="L1002" i="61"/>
  <c r="L1000" i="61"/>
  <c r="L999" i="61"/>
  <c r="L997" i="61"/>
  <c r="L995" i="61"/>
  <c r="L993" i="61"/>
  <c r="M991" i="61"/>
  <c r="M987" i="61"/>
  <c r="M985" i="61"/>
  <c r="M983" i="61"/>
  <c r="L957" i="61"/>
  <c r="L955" i="61"/>
  <c r="L954" i="61"/>
  <c r="M953" i="61"/>
  <c r="M952" i="61"/>
  <c r="M951" i="61"/>
  <c r="M950" i="61"/>
  <c r="M947" i="61"/>
  <c r="M945" i="61"/>
  <c r="M944" i="61"/>
  <c r="M943" i="61"/>
  <c r="M942" i="61"/>
  <c r="M941" i="61"/>
  <c r="M940" i="61"/>
  <c r="M939" i="61"/>
  <c r="M938" i="61"/>
  <c r="M937" i="61"/>
  <c r="M936" i="61"/>
  <c r="M935" i="61"/>
  <c r="M934" i="61"/>
  <c r="M933" i="61"/>
  <c r="M932" i="61"/>
  <c r="M931" i="61"/>
  <c r="M928" i="61"/>
  <c r="M927" i="61"/>
  <c r="M926" i="61"/>
  <c r="M925" i="61"/>
  <c r="M924" i="61"/>
  <c r="M922" i="61"/>
  <c r="L913" i="61"/>
  <c r="L912" i="61"/>
  <c r="L911" i="61"/>
  <c r="L910" i="61"/>
  <c r="L909" i="61"/>
  <c r="L908" i="61"/>
  <c r="L907" i="61"/>
  <c r="L906" i="61"/>
  <c r="L905" i="61"/>
  <c r="L904" i="61"/>
  <c r="L903" i="61"/>
  <c r="L902" i="61"/>
  <c r="L901" i="61"/>
  <c r="L900" i="61"/>
  <c r="L899" i="61"/>
  <c r="L898" i="61"/>
  <c r="L897" i="61"/>
  <c r="L896" i="61"/>
  <c r="M895" i="61"/>
  <c r="M894" i="61"/>
  <c r="M723" i="61"/>
  <c r="M721" i="61"/>
  <c r="L716" i="61"/>
  <c r="L714" i="61"/>
  <c r="M710" i="61"/>
  <c r="M708" i="61"/>
  <c r="L707" i="61"/>
  <c r="L705" i="61"/>
  <c r="M703" i="61"/>
  <c r="M701" i="61"/>
  <c r="L698" i="61"/>
  <c r="L696" i="61"/>
  <c r="M694" i="61"/>
  <c r="M692" i="61"/>
  <c r="L691" i="61"/>
  <c r="L689" i="61"/>
  <c r="M687" i="61"/>
  <c r="M888" i="61"/>
  <c r="L887" i="61"/>
  <c r="L885" i="61"/>
  <c r="L882" i="61"/>
  <c r="M878" i="61"/>
  <c r="L877" i="61"/>
  <c r="L875" i="61"/>
  <c r="L872" i="61"/>
  <c r="M868" i="61"/>
  <c r="L867" i="61"/>
  <c r="L865" i="61"/>
  <c r="L860" i="61"/>
  <c r="M858" i="61"/>
  <c r="L857" i="61"/>
  <c r="L853" i="61"/>
  <c r="L848" i="61"/>
  <c r="M846" i="61"/>
  <c r="L845" i="61"/>
  <c r="L841" i="61"/>
  <c r="L838" i="61"/>
  <c r="M836" i="61"/>
  <c r="L835" i="61"/>
  <c r="L833" i="61"/>
  <c r="L830" i="61"/>
  <c r="M828" i="61"/>
  <c r="L827" i="61"/>
  <c r="L825" i="61"/>
  <c r="L820" i="61"/>
  <c r="M818" i="61"/>
  <c r="L817" i="61"/>
  <c r="L815" i="61"/>
  <c r="L812" i="61"/>
  <c r="M810" i="61"/>
  <c r="L807" i="61"/>
  <c r="L805" i="61"/>
  <c r="L802" i="61"/>
  <c r="M800" i="61"/>
  <c r="L799" i="61"/>
  <c r="L795" i="61"/>
  <c r="L792" i="61"/>
  <c r="M790" i="61"/>
  <c r="L787" i="61"/>
  <c r="L785" i="61"/>
  <c r="L782" i="61"/>
  <c r="M780" i="61"/>
  <c r="L779" i="61"/>
  <c r="L777" i="61"/>
  <c r="L774" i="61"/>
  <c r="M772" i="61"/>
  <c r="L771" i="61"/>
  <c r="L767" i="61"/>
  <c r="L764" i="61"/>
  <c r="M760" i="61"/>
  <c r="L759" i="61"/>
  <c r="L757" i="61"/>
  <c r="L754" i="61"/>
  <c r="L744" i="61"/>
  <c r="M739" i="61"/>
  <c r="L738" i="61"/>
  <c r="L736" i="61"/>
  <c r="L733" i="61"/>
  <c r="M731" i="61"/>
  <c r="L730" i="61"/>
  <c r="L728" i="61"/>
  <c r="M1059" i="61"/>
  <c r="M1058" i="61"/>
  <c r="M1057" i="61"/>
  <c r="M1056" i="61"/>
  <c r="M1055" i="61"/>
  <c r="M1052" i="61"/>
  <c r="M1051" i="61"/>
  <c r="M1050" i="61"/>
  <c r="M1049" i="61"/>
  <c r="M1048" i="61"/>
  <c r="M1047" i="61"/>
  <c r="M1046" i="61"/>
  <c r="M1045" i="61"/>
  <c r="M1044" i="61"/>
  <c r="L991" i="61"/>
  <c r="L990" i="61"/>
  <c r="L987" i="61"/>
  <c r="L986" i="61"/>
  <c r="L985" i="61"/>
  <c r="L984" i="61"/>
  <c r="L983" i="61"/>
  <c r="L982" i="61"/>
  <c r="M981" i="61"/>
  <c r="M980" i="61"/>
  <c r="M979" i="61"/>
  <c r="M978" i="61"/>
  <c r="M975" i="61"/>
  <c r="M974" i="61"/>
  <c r="M973" i="61"/>
  <c r="M972" i="61"/>
  <c r="M971" i="61"/>
  <c r="M970" i="61"/>
  <c r="M969" i="61"/>
  <c r="M968" i="61"/>
  <c r="M967" i="61"/>
  <c r="M966" i="61"/>
  <c r="M965" i="61"/>
  <c r="M964" i="61"/>
  <c r="M963" i="61"/>
  <c r="M962" i="61"/>
  <c r="L953" i="61"/>
  <c r="L952" i="61"/>
  <c r="L951" i="61"/>
  <c r="L950" i="61"/>
  <c r="L947" i="61"/>
  <c r="L946" i="61"/>
  <c r="L945" i="61"/>
  <c r="L944" i="61"/>
  <c r="L943" i="61"/>
  <c r="L942" i="61"/>
  <c r="L941" i="61"/>
  <c r="L940" i="61"/>
  <c r="L939" i="61"/>
  <c r="L938" i="61"/>
  <c r="L937" i="61"/>
  <c r="L936" i="61"/>
  <c r="L935" i="61"/>
  <c r="L934" i="61"/>
  <c r="L933" i="61"/>
  <c r="L932" i="61"/>
  <c r="L931" i="61"/>
  <c r="L928" i="61"/>
  <c r="L927" i="61"/>
  <c r="L926" i="61"/>
  <c r="L925" i="61"/>
  <c r="L924" i="61"/>
  <c r="L923" i="61"/>
  <c r="L922" i="61"/>
  <c r="M921" i="61"/>
  <c r="M920" i="61"/>
  <c r="M917" i="61"/>
  <c r="M916" i="61"/>
  <c r="L895" i="61"/>
  <c r="L894" i="61"/>
  <c r="M724" i="61"/>
  <c r="L723" i="61"/>
  <c r="L721" i="61"/>
  <c r="M717" i="61"/>
  <c r="M715" i="61"/>
  <c r="L710" i="61"/>
  <c r="L708" i="61"/>
  <c r="M706" i="61"/>
  <c r="M704" i="61"/>
  <c r="L703" i="61"/>
  <c r="L701" i="61"/>
  <c r="M699" i="61"/>
  <c r="M697" i="61"/>
  <c r="L694" i="61"/>
  <c r="L692" i="61"/>
  <c r="M690" i="61"/>
  <c r="M688" i="61"/>
  <c r="L687" i="61"/>
  <c r="L888" i="61"/>
  <c r="M886" i="61"/>
  <c r="M883" i="61"/>
  <c r="M881" i="61"/>
  <c r="L878" i="61"/>
  <c r="M876" i="61"/>
  <c r="M873" i="61"/>
  <c r="M869" i="61"/>
  <c r="L868" i="61"/>
  <c r="M866" i="61"/>
  <c r="M861" i="61"/>
  <c r="M859" i="61"/>
  <c r="L858" i="61"/>
  <c r="M854" i="61"/>
  <c r="M851" i="61"/>
  <c r="M847" i="61"/>
  <c r="L846" i="61"/>
  <c r="M842" i="61"/>
  <c r="M839" i="61"/>
  <c r="M837" i="61"/>
  <c r="L836" i="61"/>
  <c r="M834" i="61"/>
  <c r="M831" i="61"/>
  <c r="M829" i="61"/>
  <c r="L828" i="61"/>
  <c r="M826" i="61"/>
  <c r="M823" i="61"/>
  <c r="M819" i="61"/>
  <c r="L818" i="61"/>
  <c r="M816" i="61"/>
  <c r="M813" i="61"/>
  <c r="M811" i="61"/>
  <c r="L810" i="61"/>
  <c r="M806" i="61"/>
  <c r="M803" i="61"/>
  <c r="M801" i="61"/>
  <c r="L800" i="61"/>
  <c r="M798" i="61"/>
  <c r="M793" i="61"/>
  <c r="M791" i="61"/>
  <c r="L790" i="61"/>
  <c r="M786" i="61"/>
  <c r="M783" i="61"/>
  <c r="M781" i="61"/>
  <c r="L780" i="61"/>
  <c r="M778" i="61"/>
  <c r="M775" i="61"/>
  <c r="M773" i="61"/>
  <c r="L772" i="61"/>
  <c r="M770" i="61"/>
  <c r="M765" i="61"/>
  <c r="M761" i="61"/>
  <c r="L760" i="61"/>
  <c r="M758" i="61"/>
  <c r="M755" i="61"/>
  <c r="M753" i="61"/>
  <c r="M740" i="61"/>
  <c r="L739" i="61"/>
  <c r="M737" i="61"/>
  <c r="M734" i="61"/>
  <c r="M732" i="61"/>
  <c r="L731" i="61"/>
  <c r="M729" i="61"/>
  <c r="L1059" i="61"/>
  <c r="L1058" i="61"/>
  <c r="L1057" i="61"/>
  <c r="L1056" i="61"/>
  <c r="L1055" i="61"/>
  <c r="L1052" i="61"/>
  <c r="L1051" i="61"/>
  <c r="L1050" i="61"/>
  <c r="L1049" i="61"/>
  <c r="L1048" i="61"/>
  <c r="L1047" i="61"/>
  <c r="L1046" i="61"/>
  <c r="L1045" i="61"/>
  <c r="L1044" i="61"/>
  <c r="M1043" i="61"/>
  <c r="M1042" i="61"/>
  <c r="M1039" i="61"/>
  <c r="M1038" i="61"/>
  <c r="L981" i="61"/>
  <c r="L980" i="61"/>
  <c r="L979" i="61"/>
  <c r="L978" i="61"/>
  <c r="L975" i="61"/>
  <c r="L974" i="61"/>
  <c r="L973" i="61"/>
  <c r="L972" i="61"/>
  <c r="L971" i="61"/>
  <c r="L970" i="61"/>
  <c r="L969" i="61"/>
  <c r="L968" i="61"/>
  <c r="L967" i="61"/>
  <c r="L966" i="61"/>
  <c r="L965" i="61"/>
  <c r="L964" i="61"/>
  <c r="L963" i="61"/>
  <c r="L962" i="61"/>
  <c r="M961" i="61"/>
  <c r="M958" i="61"/>
  <c r="L921" i="61"/>
  <c r="L920" i="61"/>
  <c r="L917" i="61"/>
  <c r="L916" i="61"/>
  <c r="M915" i="61"/>
  <c r="M914" i="61"/>
  <c r="L722" i="61"/>
  <c r="M716" i="61"/>
  <c r="L713" i="61"/>
  <c r="M707" i="61"/>
  <c r="L700" i="61"/>
  <c r="M696" i="61"/>
  <c r="M691" i="61"/>
  <c r="L884" i="61"/>
  <c r="M875" i="61"/>
  <c r="M872" i="61"/>
  <c r="M867" i="61"/>
  <c r="L864" i="61"/>
  <c r="L852" i="61"/>
  <c r="M845" i="61"/>
  <c r="L840" i="61"/>
  <c r="M838" i="61"/>
  <c r="M835" i="61"/>
  <c r="L832" i="61"/>
  <c r="M825" i="61"/>
  <c r="L814" i="61"/>
  <c r="L804" i="61"/>
  <c r="M795" i="61"/>
  <c r="M792" i="61"/>
  <c r="M785" i="61"/>
  <c r="L776" i="61"/>
  <c r="L766" i="61"/>
  <c r="M757" i="61"/>
  <c r="M754" i="61"/>
  <c r="L735" i="61"/>
  <c r="M730" i="61"/>
  <c r="M893" i="61"/>
  <c r="L1037" i="61"/>
  <c r="L1034" i="61"/>
  <c r="L1032" i="61"/>
  <c r="L1027" i="61"/>
  <c r="L1025" i="61"/>
  <c r="L1023" i="61"/>
  <c r="L1021" i="61"/>
  <c r="L1018" i="61"/>
  <c r="L1015" i="61"/>
  <c r="L1013" i="61"/>
  <c r="L1012" i="61"/>
  <c r="L1065" i="61"/>
  <c r="L1063" i="61"/>
  <c r="L1007" i="61"/>
  <c r="L1005" i="61"/>
  <c r="L1003" i="61"/>
  <c r="L1001" i="61"/>
  <c r="L998" i="61"/>
  <c r="L996" i="61"/>
  <c r="L994" i="61"/>
  <c r="L992" i="61"/>
  <c r="M990" i="61"/>
  <c r="M986" i="61"/>
  <c r="M984" i="61"/>
  <c r="M982" i="61"/>
  <c r="L956" i="61"/>
  <c r="M946" i="61"/>
  <c r="M923" i="61"/>
  <c r="AO3" i="30"/>
  <c r="K616" i="61"/>
  <c r="K620" i="61"/>
  <c r="K651" i="61"/>
  <c r="R1005" i="61" l="1"/>
  <c r="Q1005" i="61"/>
  <c r="R832" i="61"/>
  <c r="Q832" i="61"/>
  <c r="R968" i="61"/>
  <c r="Q968" i="61"/>
  <c r="R1048" i="61"/>
  <c r="Q1048" i="61"/>
  <c r="R760" i="61"/>
  <c r="Q760" i="61"/>
  <c r="R780" i="61"/>
  <c r="Q780" i="61"/>
  <c r="R800" i="61"/>
  <c r="Q800" i="61"/>
  <c r="R818" i="61"/>
  <c r="Q818" i="61"/>
  <c r="R846" i="61"/>
  <c r="Q846" i="61"/>
  <c r="R868" i="61"/>
  <c r="Q868" i="61"/>
  <c r="R888" i="61"/>
  <c r="Q888" i="61"/>
  <c r="R701" i="61"/>
  <c r="Q701" i="61"/>
  <c r="R708" i="61"/>
  <c r="Q708" i="61"/>
  <c r="R895" i="61"/>
  <c r="Q895" i="61"/>
  <c r="R925" i="61"/>
  <c r="Q925" i="61"/>
  <c r="R931" i="61"/>
  <c r="Q931" i="61"/>
  <c r="R935" i="61"/>
  <c r="Q935" i="61"/>
  <c r="R939" i="61"/>
  <c r="Q939" i="61"/>
  <c r="R943" i="61"/>
  <c r="Q943" i="61"/>
  <c r="R947" i="61"/>
  <c r="Q947" i="61"/>
  <c r="R953" i="61"/>
  <c r="Q953" i="61"/>
  <c r="R908" i="61"/>
  <c r="Q908" i="61"/>
  <c r="R954" i="61"/>
  <c r="Q954" i="61"/>
  <c r="R1002" i="61"/>
  <c r="Q1002" i="61"/>
  <c r="R874" i="61"/>
  <c r="Q874" i="61"/>
  <c r="R801" i="61"/>
  <c r="Q801" i="61"/>
  <c r="R994" i="61"/>
  <c r="Q994" i="61"/>
  <c r="R1003" i="61"/>
  <c r="Q1003" i="61"/>
  <c r="R1065" i="61"/>
  <c r="Q1065" i="61"/>
  <c r="R1018" i="61"/>
  <c r="Q1018" i="61"/>
  <c r="R1027" i="61"/>
  <c r="Q1027" i="61"/>
  <c r="R840" i="61"/>
  <c r="Q840" i="61"/>
  <c r="R713" i="61"/>
  <c r="Q713" i="61"/>
  <c r="R921" i="61"/>
  <c r="Q921" i="61"/>
  <c r="R963" i="61"/>
  <c r="Q963" i="61"/>
  <c r="R967" i="61"/>
  <c r="Q967" i="61"/>
  <c r="R971" i="61"/>
  <c r="Q971" i="61"/>
  <c r="R975" i="61"/>
  <c r="Q975" i="61"/>
  <c r="R981" i="61"/>
  <c r="Q981" i="61"/>
  <c r="R1047" i="61"/>
  <c r="Q1047" i="61"/>
  <c r="Q1051" i="61"/>
  <c r="R1051" i="61"/>
  <c r="R1057" i="61"/>
  <c r="Q1057" i="61"/>
  <c r="R731" i="61"/>
  <c r="Q731" i="61"/>
  <c r="R739" i="61"/>
  <c r="Q739" i="61"/>
  <c r="R894" i="61"/>
  <c r="Q894" i="61"/>
  <c r="Q924" i="61"/>
  <c r="R924" i="61"/>
  <c r="R928" i="61"/>
  <c r="Q928" i="61"/>
  <c r="R934" i="61"/>
  <c r="Q934" i="61"/>
  <c r="R938" i="61"/>
  <c r="Q938" i="61"/>
  <c r="Q942" i="61"/>
  <c r="R942" i="61"/>
  <c r="R946" i="61"/>
  <c r="Q946" i="61"/>
  <c r="R952" i="61"/>
  <c r="Q952" i="61"/>
  <c r="R982" i="61"/>
  <c r="Q982" i="61"/>
  <c r="R986" i="61"/>
  <c r="Q986" i="61"/>
  <c r="R759" i="61"/>
  <c r="Q759" i="61"/>
  <c r="R771" i="61"/>
  <c r="Q771" i="61"/>
  <c r="R779" i="61"/>
  <c r="Q779" i="61"/>
  <c r="R787" i="61"/>
  <c r="Q787" i="61"/>
  <c r="R799" i="61"/>
  <c r="Q799" i="61"/>
  <c r="R807" i="61"/>
  <c r="Q807" i="61"/>
  <c r="R817" i="61"/>
  <c r="Q817" i="61"/>
  <c r="R827" i="61"/>
  <c r="Q827" i="61"/>
  <c r="R835" i="61"/>
  <c r="Q835" i="61"/>
  <c r="R845" i="61"/>
  <c r="Q845" i="61"/>
  <c r="R857" i="61"/>
  <c r="Q857" i="61"/>
  <c r="R867" i="61"/>
  <c r="Q867" i="61"/>
  <c r="R877" i="61"/>
  <c r="Q877" i="61"/>
  <c r="R887" i="61"/>
  <c r="Q887" i="61"/>
  <c r="R691" i="61"/>
  <c r="Q691" i="61"/>
  <c r="Q698" i="61"/>
  <c r="R698" i="61"/>
  <c r="R707" i="61"/>
  <c r="Q707" i="61"/>
  <c r="R716" i="61"/>
  <c r="Q716" i="61"/>
  <c r="R899" i="61"/>
  <c r="Q899" i="61"/>
  <c r="R903" i="61"/>
  <c r="Q903" i="61"/>
  <c r="R907" i="61"/>
  <c r="Q907" i="61"/>
  <c r="R911" i="61"/>
  <c r="Q911" i="61"/>
  <c r="R993" i="61"/>
  <c r="Q993" i="61"/>
  <c r="R1000" i="61"/>
  <c r="Q1000" i="61"/>
  <c r="R1008" i="61"/>
  <c r="Q1008" i="61"/>
  <c r="R1014" i="61"/>
  <c r="Q1014" i="61"/>
  <c r="R1020" i="61"/>
  <c r="Q1020" i="61"/>
  <c r="R1028" i="61"/>
  <c r="Q1028" i="61"/>
  <c r="R1036" i="61"/>
  <c r="Q1036" i="61"/>
  <c r="R784" i="61"/>
  <c r="Q784" i="61"/>
  <c r="R695" i="61"/>
  <c r="Q695" i="61"/>
  <c r="R709" i="61"/>
  <c r="Q709" i="61"/>
  <c r="Q961" i="61"/>
  <c r="R961" i="61"/>
  <c r="R690" i="61"/>
  <c r="Q690" i="61"/>
  <c r="R737" i="61"/>
  <c r="Q737" i="61"/>
  <c r="R765" i="61"/>
  <c r="Q765" i="61"/>
  <c r="R798" i="61"/>
  <c r="Q798" i="61"/>
  <c r="R819" i="61"/>
  <c r="Q819" i="61"/>
  <c r="R839" i="61"/>
  <c r="Q839" i="61"/>
  <c r="R876" i="61"/>
  <c r="Q876" i="61"/>
  <c r="R914" i="61"/>
  <c r="Q914" i="61"/>
  <c r="R729" i="61"/>
  <c r="Q729" i="61"/>
  <c r="Q755" i="61"/>
  <c r="R755" i="61"/>
  <c r="R786" i="61"/>
  <c r="Q786" i="61"/>
  <c r="R811" i="61"/>
  <c r="Q811" i="61"/>
  <c r="Q831" i="61"/>
  <c r="R831" i="61"/>
  <c r="Q866" i="61"/>
  <c r="R866" i="61"/>
  <c r="Q697" i="61"/>
  <c r="R697" i="61"/>
  <c r="R881" i="61"/>
  <c r="Q881" i="61"/>
  <c r="R996" i="61"/>
  <c r="Q996" i="61"/>
  <c r="R1021" i="61"/>
  <c r="Q1021" i="61"/>
  <c r="R916" i="61"/>
  <c r="Q916" i="61"/>
  <c r="R964" i="61"/>
  <c r="Q964" i="61"/>
  <c r="R978" i="61"/>
  <c r="Q978" i="61"/>
  <c r="R1044" i="61"/>
  <c r="Q1044" i="61"/>
  <c r="R1058" i="61"/>
  <c r="Q1058" i="61"/>
  <c r="R772" i="61"/>
  <c r="Q772" i="61"/>
  <c r="R790" i="61"/>
  <c r="Q790" i="61"/>
  <c r="R810" i="61"/>
  <c r="Q810" i="61"/>
  <c r="R836" i="61"/>
  <c r="Q836" i="61"/>
  <c r="R858" i="61"/>
  <c r="Q858" i="61"/>
  <c r="R878" i="61"/>
  <c r="Q878" i="61"/>
  <c r="R692" i="61"/>
  <c r="Q692" i="61"/>
  <c r="R721" i="61"/>
  <c r="Q721" i="61"/>
  <c r="R733" i="61"/>
  <c r="Q733" i="61"/>
  <c r="R900" i="61"/>
  <c r="Q900" i="61"/>
  <c r="R1062" i="61"/>
  <c r="Q1062" i="61"/>
  <c r="R1031" i="61"/>
  <c r="Q1031" i="61"/>
  <c r="R724" i="61"/>
  <c r="Q724" i="61"/>
  <c r="R740" i="61"/>
  <c r="Q740" i="61"/>
  <c r="R854" i="61"/>
  <c r="Q854" i="61"/>
  <c r="R915" i="61"/>
  <c r="Q915" i="61"/>
  <c r="Q1043" i="61"/>
  <c r="R1043" i="61"/>
  <c r="R732" i="61"/>
  <c r="Q732" i="61"/>
  <c r="R770" i="61"/>
  <c r="Q770" i="61"/>
  <c r="R791" i="61"/>
  <c r="Q791" i="61"/>
  <c r="Q813" i="61"/>
  <c r="R813" i="61"/>
  <c r="Q842" i="61"/>
  <c r="R842" i="61"/>
  <c r="R869" i="61"/>
  <c r="Q869" i="61"/>
  <c r="R699" i="61"/>
  <c r="Q699" i="61"/>
  <c r="R956" i="61"/>
  <c r="Q956" i="61"/>
  <c r="R1023" i="61"/>
  <c r="Q1023" i="61"/>
  <c r="R804" i="61"/>
  <c r="Q804" i="61"/>
  <c r="R722" i="61"/>
  <c r="Q722" i="61"/>
  <c r="R917" i="61"/>
  <c r="Q917" i="61"/>
  <c r="R965" i="61"/>
  <c r="Q965" i="61"/>
  <c r="R969" i="61"/>
  <c r="Q969" i="61"/>
  <c r="R973" i="61"/>
  <c r="Q973" i="61"/>
  <c r="R979" i="61"/>
  <c r="Q979" i="61"/>
  <c r="R1045" i="61"/>
  <c r="Q1045" i="61"/>
  <c r="R1049" i="61"/>
  <c r="Q1049" i="61"/>
  <c r="R1055" i="61"/>
  <c r="Q1055" i="61"/>
  <c r="R1059" i="61"/>
  <c r="Q1059" i="61"/>
  <c r="R687" i="61"/>
  <c r="Q687" i="61"/>
  <c r="R694" i="61"/>
  <c r="Q694" i="61"/>
  <c r="R703" i="61"/>
  <c r="Q703" i="61"/>
  <c r="R710" i="61"/>
  <c r="Q710" i="61"/>
  <c r="R723" i="61"/>
  <c r="Q723" i="61"/>
  <c r="R922" i="61"/>
  <c r="Q922" i="61"/>
  <c r="R926" i="61"/>
  <c r="Q926" i="61"/>
  <c r="R932" i="61"/>
  <c r="Q932" i="61"/>
  <c r="R936" i="61"/>
  <c r="Q936" i="61"/>
  <c r="R940" i="61"/>
  <c r="Q940" i="61"/>
  <c r="R944" i="61"/>
  <c r="Q944" i="61"/>
  <c r="R950" i="61"/>
  <c r="Q950" i="61"/>
  <c r="R984" i="61"/>
  <c r="Q984" i="61"/>
  <c r="R990" i="61"/>
  <c r="Q990" i="61"/>
  <c r="R728" i="61"/>
  <c r="Q728" i="61"/>
  <c r="Q736" i="61"/>
  <c r="R736" i="61"/>
  <c r="R754" i="61"/>
  <c r="Q754" i="61"/>
  <c r="R764" i="61"/>
  <c r="Q764" i="61"/>
  <c r="R774" i="61"/>
  <c r="Q774" i="61"/>
  <c r="R782" i="61"/>
  <c r="Q782" i="61"/>
  <c r="R792" i="61"/>
  <c r="Q792" i="61"/>
  <c r="R802" i="61"/>
  <c r="Q802" i="61"/>
  <c r="R812" i="61"/>
  <c r="Q812" i="61"/>
  <c r="R820" i="61"/>
  <c r="Q820" i="61"/>
  <c r="R830" i="61"/>
  <c r="Q830" i="61"/>
  <c r="R838" i="61"/>
  <c r="Q838" i="61"/>
  <c r="R848" i="61"/>
  <c r="Q848" i="61"/>
  <c r="R860" i="61"/>
  <c r="Q860" i="61"/>
  <c r="R872" i="61"/>
  <c r="Q872" i="61"/>
  <c r="R882" i="61"/>
  <c r="Q882" i="61"/>
  <c r="R897" i="61"/>
  <c r="Q897" i="61"/>
  <c r="R901" i="61"/>
  <c r="Q901" i="61"/>
  <c r="R905" i="61"/>
  <c r="Q905" i="61"/>
  <c r="R909" i="61"/>
  <c r="Q909" i="61"/>
  <c r="Q913" i="61"/>
  <c r="R913" i="61"/>
  <c r="R955" i="61"/>
  <c r="Q955" i="61"/>
  <c r="Q997" i="61"/>
  <c r="R997" i="61"/>
  <c r="R1004" i="61"/>
  <c r="Q1004" i="61"/>
  <c r="R1064" i="61"/>
  <c r="Q1064" i="61"/>
  <c r="R1017" i="61"/>
  <c r="Q1017" i="61"/>
  <c r="R1024" i="61"/>
  <c r="Q1024" i="61"/>
  <c r="R1033" i="61"/>
  <c r="Q1033" i="61"/>
  <c r="R794" i="61"/>
  <c r="Q794" i="61"/>
  <c r="R702" i="61"/>
  <c r="Q702" i="61"/>
  <c r="R718" i="61"/>
  <c r="Q718" i="61"/>
  <c r="R758" i="61"/>
  <c r="Q758" i="61"/>
  <c r="R781" i="61"/>
  <c r="Q781" i="61"/>
  <c r="R803" i="61"/>
  <c r="Q803" i="61"/>
  <c r="R834" i="61"/>
  <c r="Q834" i="61"/>
  <c r="R859" i="61"/>
  <c r="Q859" i="61"/>
  <c r="R715" i="61"/>
  <c r="Q715" i="61"/>
  <c r="R893" i="61"/>
  <c r="Q893" i="61"/>
  <c r="R706" i="61"/>
  <c r="Q706" i="61"/>
  <c r="R1038" i="61"/>
  <c r="Q1038" i="61"/>
  <c r="R734" i="61"/>
  <c r="Q734" i="61"/>
  <c r="R773" i="61"/>
  <c r="Q773" i="61"/>
  <c r="R793" i="61"/>
  <c r="Q793" i="61"/>
  <c r="R826" i="61"/>
  <c r="Q826" i="61"/>
  <c r="R847" i="61"/>
  <c r="Q847" i="61"/>
  <c r="R873" i="61"/>
  <c r="Q873" i="61"/>
  <c r="R1012" i="61"/>
  <c r="Q1012" i="61"/>
  <c r="R1032" i="61"/>
  <c r="Q1032" i="61"/>
  <c r="R766" i="61"/>
  <c r="Q766" i="61"/>
  <c r="R972" i="61"/>
  <c r="Q972" i="61"/>
  <c r="R1052" i="61"/>
  <c r="Q1052" i="61"/>
  <c r="R828" i="61"/>
  <c r="Q828" i="61"/>
  <c r="R983" i="61"/>
  <c r="Q983" i="61"/>
  <c r="R987" i="61"/>
  <c r="Q987" i="61"/>
  <c r="R744" i="61"/>
  <c r="Q744" i="61"/>
  <c r="R896" i="61"/>
  <c r="Q896" i="61"/>
  <c r="R904" i="61"/>
  <c r="Q904" i="61"/>
  <c r="R912" i="61"/>
  <c r="Q912" i="61"/>
  <c r="R995" i="61"/>
  <c r="Q995" i="61"/>
  <c r="Q1016" i="61"/>
  <c r="R1016" i="61"/>
  <c r="R1022" i="61"/>
  <c r="Q1022" i="61"/>
  <c r="R725" i="61"/>
  <c r="Q725" i="61"/>
  <c r="R778" i="61"/>
  <c r="Q778" i="61"/>
  <c r="R823" i="61"/>
  <c r="Q823" i="61"/>
  <c r="R883" i="61"/>
  <c r="Q883" i="61"/>
  <c r="R704" i="61"/>
  <c r="Q704" i="61"/>
  <c r="Q998" i="61"/>
  <c r="R998" i="61"/>
  <c r="R1007" i="61"/>
  <c r="Q1007" i="61"/>
  <c r="R1013" i="61"/>
  <c r="Q1013" i="61"/>
  <c r="Q1034" i="61"/>
  <c r="R1034" i="61"/>
  <c r="Q735" i="61"/>
  <c r="R735" i="61"/>
  <c r="Q776" i="61"/>
  <c r="R776" i="61"/>
  <c r="R852" i="61"/>
  <c r="Q852" i="61"/>
  <c r="R700" i="61"/>
  <c r="Q700" i="61"/>
  <c r="R992" i="61"/>
  <c r="Q992" i="61"/>
  <c r="R1001" i="61"/>
  <c r="Q1001" i="61"/>
  <c r="Q1063" i="61"/>
  <c r="R1063" i="61"/>
  <c r="Q1015" i="61"/>
  <c r="R1015" i="61"/>
  <c r="R1025" i="61"/>
  <c r="Q1025" i="61"/>
  <c r="R1037" i="61"/>
  <c r="Q1037" i="61"/>
  <c r="R814" i="61"/>
  <c r="Q814" i="61"/>
  <c r="R864" i="61"/>
  <c r="Q864" i="61"/>
  <c r="R884" i="61"/>
  <c r="Q884" i="61"/>
  <c r="R920" i="61"/>
  <c r="Q920" i="61"/>
  <c r="Q962" i="61"/>
  <c r="R962" i="61"/>
  <c r="R966" i="61"/>
  <c r="Q966" i="61"/>
  <c r="R970" i="61"/>
  <c r="Q970" i="61"/>
  <c r="R974" i="61"/>
  <c r="Q974" i="61"/>
  <c r="Q980" i="61"/>
  <c r="R980" i="61"/>
  <c r="R1046" i="61"/>
  <c r="Q1046" i="61"/>
  <c r="R1050" i="61"/>
  <c r="Q1050" i="61"/>
  <c r="R1056" i="61"/>
  <c r="Q1056" i="61"/>
  <c r="R923" i="61"/>
  <c r="Q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5" i="61"/>
  <c r="Q985" i="61"/>
  <c r="R991" i="61"/>
  <c r="Q991" i="61"/>
  <c r="R730" i="61"/>
  <c r="Q730" i="61"/>
  <c r="R738" i="61"/>
  <c r="Q738" i="61"/>
  <c r="R757" i="61"/>
  <c r="Q757" i="61"/>
  <c r="R767" i="61"/>
  <c r="Q767" i="61"/>
  <c r="R777" i="61"/>
  <c r="Q777" i="61"/>
  <c r="R785" i="61"/>
  <c r="Q785" i="61"/>
  <c r="R795" i="61"/>
  <c r="Q795" i="61"/>
  <c r="R805" i="61"/>
  <c r="Q805" i="61"/>
  <c r="R815" i="61"/>
  <c r="Q815" i="61"/>
  <c r="R825" i="61"/>
  <c r="Q825" i="61"/>
  <c r="R833" i="61"/>
  <c r="Q833" i="61"/>
  <c r="R841" i="61"/>
  <c r="Q841" i="61"/>
  <c r="R853" i="61"/>
  <c r="Q853" i="61"/>
  <c r="R865" i="61"/>
  <c r="Q865" i="61"/>
  <c r="R875" i="61"/>
  <c r="Q875" i="61"/>
  <c r="R885" i="61"/>
  <c r="Q885" i="61"/>
  <c r="R689" i="61"/>
  <c r="Q689" i="61"/>
  <c r="R696" i="61"/>
  <c r="Q696" i="61"/>
  <c r="R705" i="61"/>
  <c r="Q705" i="61"/>
  <c r="R714" i="61"/>
  <c r="Q714" i="61"/>
  <c r="R898" i="61"/>
  <c r="Q898" i="61"/>
  <c r="R902" i="61"/>
  <c r="Q902" i="61"/>
  <c r="Q906" i="61"/>
  <c r="R906" i="61"/>
  <c r="R910" i="61"/>
  <c r="Q910" i="61"/>
  <c r="R957" i="61"/>
  <c r="Q957" i="61"/>
  <c r="R999" i="61"/>
  <c r="Q999" i="61"/>
  <c r="R1006" i="61"/>
  <c r="Q1006" i="61"/>
  <c r="R1011" i="61"/>
  <c r="Q1011" i="61"/>
  <c r="R1019" i="61"/>
  <c r="Q1019" i="61"/>
  <c r="R1026" i="61"/>
  <c r="Q1026" i="61"/>
  <c r="R1035" i="61"/>
  <c r="Q1035" i="61"/>
  <c r="R756" i="61"/>
  <c r="Q756" i="61"/>
  <c r="R824" i="61"/>
  <c r="Q824" i="61"/>
  <c r="R693" i="61"/>
  <c r="Q693" i="61"/>
  <c r="R958" i="61"/>
  <c r="Q958" i="61"/>
  <c r="R688" i="61"/>
  <c r="Q688" i="61"/>
  <c r="R761" i="61"/>
  <c r="Q761" i="61"/>
  <c r="R783" i="61"/>
  <c r="Q783" i="61"/>
  <c r="R816" i="61"/>
  <c r="Q816" i="61"/>
  <c r="R837" i="61"/>
  <c r="Q837" i="61"/>
  <c r="R861" i="61"/>
  <c r="Q861" i="61"/>
  <c r="R717" i="61"/>
  <c r="Q717" i="61"/>
  <c r="R1039" i="61"/>
  <c r="Q1039" i="61"/>
  <c r="R753" i="61"/>
  <c r="Q753" i="61"/>
  <c r="Q775" i="61"/>
  <c r="R775" i="61"/>
  <c r="R806" i="61"/>
  <c r="Q806" i="61"/>
  <c r="R829" i="61"/>
  <c r="Q829" i="61"/>
  <c r="R851" i="61"/>
  <c r="Q851" i="61"/>
  <c r="Q886" i="61"/>
  <c r="R886" i="61"/>
  <c r="AL3" i="30"/>
  <c r="L929" i="61"/>
  <c r="R929" i="61" s="1"/>
  <c r="L959" i="61"/>
  <c r="M948" i="61"/>
  <c r="M959" i="61"/>
  <c r="M918" i="61"/>
  <c r="K719" i="61"/>
  <c r="K788" i="61"/>
  <c r="K603" i="61"/>
  <c r="K613" i="61"/>
  <c r="K808" i="61"/>
  <c r="M889" i="61"/>
  <c r="K768" i="61"/>
  <c r="K879" i="61"/>
  <c r="M855" i="61"/>
  <c r="K751" i="61"/>
  <c r="M849" i="61"/>
  <c r="L870" i="61"/>
  <c r="R870" i="61" s="1"/>
  <c r="K711" i="61"/>
  <c r="K675" i="61"/>
  <c r="K678" i="61"/>
  <c r="K662" i="61"/>
  <c r="K680" i="61"/>
  <c r="K641" i="61"/>
  <c r="K625" i="61"/>
  <c r="K593" i="61"/>
  <c r="K657" i="61"/>
  <c r="K642" i="61"/>
  <c r="K626" i="61"/>
  <c r="K606" i="61"/>
  <c r="K598" i="61"/>
  <c r="K638" i="61"/>
  <c r="K663" i="61"/>
  <c r="K634" i="61"/>
  <c r="K602" i="61"/>
  <c r="L672" i="61"/>
  <c r="L662" i="61"/>
  <c r="L680" i="61"/>
  <c r="L637" i="61"/>
  <c r="L625" i="61"/>
  <c r="L615" i="61"/>
  <c r="L601" i="61"/>
  <c r="L593" i="61"/>
  <c r="M665" i="61"/>
  <c r="M653" i="61"/>
  <c r="M679" i="61"/>
  <c r="M632" i="61"/>
  <c r="M624" i="61"/>
  <c r="M608" i="61"/>
  <c r="M600" i="61"/>
  <c r="K673" i="61"/>
  <c r="K609" i="61"/>
  <c r="K630" i="61"/>
  <c r="K667" i="61"/>
  <c r="K612" i="61"/>
  <c r="L646" i="61"/>
  <c r="L666" i="61"/>
  <c r="L656" i="61"/>
  <c r="L650" i="61"/>
  <c r="L641" i="61"/>
  <c r="L633" i="61"/>
  <c r="L629" i="61"/>
  <c r="L619" i="61"/>
  <c r="L609" i="61"/>
  <c r="L605" i="61"/>
  <c r="L597" i="61"/>
  <c r="M645" i="61"/>
  <c r="M671" i="61"/>
  <c r="M661" i="61"/>
  <c r="M649" i="61"/>
  <c r="M644" i="61"/>
  <c r="M636" i="61"/>
  <c r="M628" i="61"/>
  <c r="M618" i="61"/>
  <c r="M614" i="61"/>
  <c r="M604" i="61"/>
  <c r="M596" i="61"/>
  <c r="L675" i="61"/>
  <c r="L674" i="61"/>
  <c r="L670" i="61"/>
  <c r="L664" i="61"/>
  <c r="L658" i="61"/>
  <c r="L652" i="61"/>
  <c r="L643" i="61"/>
  <c r="L678" i="61"/>
  <c r="L635" i="61"/>
  <c r="L631" i="61"/>
  <c r="L627" i="61"/>
  <c r="L621" i="61"/>
  <c r="L617" i="61"/>
  <c r="L613" i="61"/>
  <c r="L607" i="61"/>
  <c r="L603" i="61"/>
  <c r="L599" i="61"/>
  <c r="L595" i="61"/>
  <c r="M673" i="61"/>
  <c r="M667" i="61"/>
  <c r="M663" i="61"/>
  <c r="M657" i="61"/>
  <c r="M651" i="61"/>
  <c r="M681" i="61"/>
  <c r="M642" i="61"/>
  <c r="M638" i="61"/>
  <c r="M634" i="61"/>
  <c r="M630" i="61"/>
  <c r="M626" i="61"/>
  <c r="M620" i="61"/>
  <c r="M616" i="61"/>
  <c r="M612" i="61"/>
  <c r="M606" i="61"/>
  <c r="M602" i="61"/>
  <c r="M598" i="61"/>
  <c r="M594" i="61"/>
  <c r="K897" i="61"/>
  <c r="K905" i="61"/>
  <c r="K913" i="61"/>
  <c r="K923" i="61"/>
  <c r="K933" i="61"/>
  <c r="K941" i="61"/>
  <c r="K951" i="61"/>
  <c r="K961" i="61"/>
  <c r="K969" i="61"/>
  <c r="K979" i="61"/>
  <c r="K987" i="61"/>
  <c r="K997" i="61"/>
  <c r="K1005" i="61"/>
  <c r="K1011" i="61"/>
  <c r="K899" i="61"/>
  <c r="K935" i="61"/>
  <c r="K971" i="61"/>
  <c r="K999" i="61"/>
  <c r="K1046" i="61"/>
  <c r="K920" i="61"/>
  <c r="K944" i="61"/>
  <c r="K1063" i="61"/>
  <c r="K940" i="61"/>
  <c r="K995" i="61"/>
  <c r="K1014" i="61"/>
  <c r="K900" i="61"/>
  <c r="K986" i="61"/>
  <c r="K1050" i="61"/>
  <c r="K902" i="61"/>
  <c r="K998" i="61"/>
  <c r="K932" i="61"/>
  <c r="K952" i="61"/>
  <c r="K1004" i="61"/>
  <c r="K1057" i="61"/>
  <c r="M879" i="61"/>
  <c r="K906" i="61"/>
  <c r="K957" i="61"/>
  <c r="K1019" i="61"/>
  <c r="K1032" i="61"/>
  <c r="M808" i="61"/>
  <c r="M988" i="61"/>
  <c r="L1009" i="61"/>
  <c r="R1009" i="61" s="1"/>
  <c r="M711" i="61"/>
  <c r="M726" i="61"/>
  <c r="K921" i="61"/>
  <c r="L1066" i="61"/>
  <c r="R1066" i="61" s="1"/>
  <c r="L1029" i="61"/>
  <c r="R1029" i="61" s="1"/>
  <c r="L1040" i="61"/>
  <c r="R1040" i="61" s="1"/>
  <c r="L762" i="61"/>
  <c r="R762" i="61" s="1"/>
  <c r="L673" i="61"/>
  <c r="L667" i="61"/>
  <c r="L663" i="61"/>
  <c r="L657" i="61"/>
  <c r="L651" i="61"/>
  <c r="L681" i="61"/>
  <c r="L642" i="61"/>
  <c r="L638" i="61"/>
  <c r="L634" i="61"/>
  <c r="L630" i="61"/>
  <c r="L626" i="61"/>
  <c r="L620" i="61"/>
  <c r="L616" i="61"/>
  <c r="L612" i="61"/>
  <c r="L606" i="61"/>
  <c r="L602" i="61"/>
  <c r="L598" i="61"/>
  <c r="L594" i="61"/>
  <c r="M646" i="61"/>
  <c r="M672" i="61"/>
  <c r="M666" i="61"/>
  <c r="M662" i="61"/>
  <c r="M656" i="61"/>
  <c r="M650" i="61"/>
  <c r="M680" i="61"/>
  <c r="M641" i="61"/>
  <c r="M637" i="61"/>
  <c r="M633" i="61"/>
  <c r="M629" i="61"/>
  <c r="M625" i="61"/>
  <c r="M619" i="61"/>
  <c r="M615" i="61"/>
  <c r="M609" i="61"/>
  <c r="M605" i="61"/>
  <c r="M601" i="61"/>
  <c r="M597" i="61"/>
  <c r="M593" i="61"/>
  <c r="K1017" i="61"/>
  <c r="K1025" i="61"/>
  <c r="K1035" i="61"/>
  <c r="K1045" i="61"/>
  <c r="K1055" i="61"/>
  <c r="K907" i="61"/>
  <c r="K943" i="61"/>
  <c r="K981" i="61"/>
  <c r="K1018" i="61"/>
  <c r="K1056" i="61"/>
  <c r="K922" i="61"/>
  <c r="K947" i="61"/>
  <c r="K1064" i="61"/>
  <c r="K1047" i="61"/>
  <c r="K903" i="61"/>
  <c r="K936" i="61"/>
  <c r="K990" i="61"/>
  <c r="K1051" i="61"/>
  <c r="K964" i="61"/>
  <c r="K1043" i="61"/>
  <c r="K974" i="61"/>
  <c r="K1006" i="61"/>
  <c r="K934" i="61"/>
  <c r="K970" i="61"/>
  <c r="K1007" i="61"/>
  <c r="L719" i="61"/>
  <c r="R719" i="61" s="1"/>
  <c r="K938" i="61"/>
  <c r="M976" i="61"/>
  <c r="K1020" i="61"/>
  <c r="K1033" i="61"/>
  <c r="L1060" i="61"/>
  <c r="R1060" i="61" s="1"/>
  <c r="M762" i="61"/>
  <c r="L796" i="61"/>
  <c r="R796" i="61" s="1"/>
  <c r="L711" i="61"/>
  <c r="R711" i="61" s="1"/>
  <c r="L726" i="61"/>
  <c r="R726" i="61" s="1"/>
  <c r="M929" i="61"/>
  <c r="L849" i="61"/>
  <c r="R849" i="61" s="1"/>
  <c r="L879" i="61"/>
  <c r="R879" i="61" s="1"/>
  <c r="K1044" i="61"/>
  <c r="M862" i="61"/>
  <c r="L918" i="61"/>
  <c r="R918" i="61" s="1"/>
  <c r="K849" i="61"/>
  <c r="K862" i="61"/>
  <c r="M1066" i="61"/>
  <c r="M1029" i="61"/>
  <c r="L1053" i="61"/>
  <c r="R1053" i="61" s="1"/>
  <c r="L855" i="61"/>
  <c r="R855" i="61" s="1"/>
  <c r="K726" i="61"/>
  <c r="K796" i="61"/>
  <c r="L889" i="61"/>
  <c r="R889" i="61" s="1"/>
  <c r="K762" i="61"/>
  <c r="K901" i="61"/>
  <c r="K909" i="61"/>
  <c r="K917" i="61"/>
  <c r="K927" i="61"/>
  <c r="K937" i="61"/>
  <c r="K945" i="61"/>
  <c r="K955" i="61"/>
  <c r="K965" i="61"/>
  <c r="K973" i="61"/>
  <c r="K983" i="61"/>
  <c r="K993" i="61"/>
  <c r="K1001" i="61"/>
  <c r="K1062" i="61"/>
  <c r="K1015" i="61"/>
  <c r="K1003" i="61"/>
  <c r="K915" i="61"/>
  <c r="K953" i="61"/>
  <c r="K1026" i="61"/>
  <c r="K994" i="61"/>
  <c r="K908" i="61"/>
  <c r="K956" i="61"/>
  <c r="K982" i="61"/>
  <c r="K1022" i="61"/>
  <c r="K895" i="61"/>
  <c r="K926" i="61"/>
  <c r="K967" i="61"/>
  <c r="K1000" i="61"/>
  <c r="K1027" i="61"/>
  <c r="K912" i="61"/>
  <c r="K939" i="61"/>
  <c r="K972" i="61"/>
  <c r="K991" i="61"/>
  <c r="K894" i="61"/>
  <c r="K968" i="61"/>
  <c r="K1008" i="61"/>
  <c r="K942" i="61"/>
  <c r="K1034" i="61"/>
  <c r="K980" i="61"/>
  <c r="K896" i="61"/>
  <c r="K946" i="61"/>
  <c r="K1065" i="61"/>
  <c r="K1024" i="61"/>
  <c r="M788" i="61"/>
  <c r="L821" i="61"/>
  <c r="R821" i="61" s="1"/>
  <c r="M843" i="61"/>
  <c r="L742" i="61"/>
  <c r="R742" i="61" s="1"/>
  <c r="K1052" i="61"/>
  <c r="L976" i="61"/>
  <c r="R976" i="61" s="1"/>
  <c r="L808" i="61"/>
  <c r="R808" i="61" s="1"/>
  <c r="L843" i="61"/>
  <c r="R843" i="61" s="1"/>
  <c r="L788" i="61"/>
  <c r="R788" i="61" s="1"/>
  <c r="L645" i="61"/>
  <c r="L671" i="61"/>
  <c r="L665" i="61"/>
  <c r="L661" i="61"/>
  <c r="L653" i="61"/>
  <c r="L649" i="61"/>
  <c r="L644" i="61"/>
  <c r="L679" i="61"/>
  <c r="L636" i="61"/>
  <c r="L632" i="61"/>
  <c r="L628" i="61"/>
  <c r="L624" i="61"/>
  <c r="L618" i="61"/>
  <c r="L614" i="61"/>
  <c r="L608" i="61"/>
  <c r="L604" i="61"/>
  <c r="L600" i="61"/>
  <c r="L596" i="61"/>
  <c r="M675" i="61"/>
  <c r="M674" i="61"/>
  <c r="M670" i="61"/>
  <c r="M664" i="61"/>
  <c r="M658" i="61"/>
  <c r="M652" i="61"/>
  <c r="M643" i="61"/>
  <c r="M678" i="61"/>
  <c r="M635" i="61"/>
  <c r="M631" i="61"/>
  <c r="M627" i="61"/>
  <c r="M621" i="61"/>
  <c r="M617" i="61"/>
  <c r="M613" i="61"/>
  <c r="M607" i="61"/>
  <c r="M603" i="61"/>
  <c r="M599" i="61"/>
  <c r="M595" i="61"/>
  <c r="K985" i="61"/>
  <c r="K1021" i="61"/>
  <c r="K1031" i="61"/>
  <c r="K1039" i="61"/>
  <c r="K1049" i="61"/>
  <c r="K1059" i="61"/>
  <c r="K925" i="61"/>
  <c r="K963" i="61"/>
  <c r="K893" i="61"/>
  <c r="K1036" i="61"/>
  <c r="K911" i="61"/>
  <c r="K958" i="61"/>
  <c r="K1023" i="61"/>
  <c r="K904" i="61"/>
  <c r="K931" i="61"/>
  <c r="K978" i="61"/>
  <c r="K1042" i="61"/>
  <c r="K950" i="61"/>
  <c r="K975" i="61"/>
  <c r="K1013" i="61"/>
  <c r="K1037" i="61"/>
  <c r="K1012" i="61"/>
  <c r="K996" i="61"/>
  <c r="K928" i="61"/>
  <c r="K1002" i="61"/>
  <c r="M1009" i="61"/>
  <c r="K1048" i="61"/>
  <c r="K898" i="61"/>
  <c r="K954" i="61"/>
  <c r="L988" i="61"/>
  <c r="R988" i="61" s="1"/>
  <c r="K1016" i="61"/>
  <c r="K1028" i="61"/>
  <c r="M1053" i="61"/>
  <c r="L948" i="61"/>
  <c r="R948" i="61" s="1"/>
  <c r="M1060" i="61"/>
  <c r="L751" i="61"/>
  <c r="R751" i="61" s="1"/>
  <c r="L768" i="61"/>
  <c r="R768" i="61" s="1"/>
  <c r="M796" i="61"/>
  <c r="M821" i="61"/>
  <c r="L862" i="61"/>
  <c r="R862" i="61" s="1"/>
  <c r="K916" i="61"/>
  <c r="K1058" i="61"/>
  <c r="M742" i="61"/>
  <c r="M751" i="61"/>
  <c r="M768" i="61"/>
  <c r="M870" i="61"/>
  <c r="K742" i="61"/>
  <c r="M719" i="61"/>
  <c r="K843" i="61"/>
  <c r="K855" i="61"/>
  <c r="M1040" i="61"/>
  <c r="K821" i="61"/>
  <c r="K870" i="61"/>
  <c r="K889" i="61"/>
  <c r="J572" i="61"/>
  <c r="J531" i="61"/>
  <c r="J505" i="61"/>
  <c r="J478" i="61"/>
  <c r="J455" i="61"/>
  <c r="J564" i="61"/>
  <c r="J462" i="61"/>
  <c r="J589" i="61"/>
  <c r="J582" i="61"/>
  <c r="J557" i="61"/>
  <c r="J520" i="61"/>
  <c r="J490" i="61"/>
  <c r="J550" i="61"/>
  <c r="J512" i="61"/>
  <c r="AK3" i="34"/>
  <c r="AH3" i="34"/>
  <c r="AJ3" i="34"/>
  <c r="R959" i="61" l="1"/>
  <c r="Q959" i="61"/>
  <c r="R604" i="61"/>
  <c r="Q604" i="61"/>
  <c r="R642" i="61"/>
  <c r="Q642" i="61"/>
  <c r="R678" i="61"/>
  <c r="Q678" i="61"/>
  <c r="R600" i="61"/>
  <c r="Q600" i="61"/>
  <c r="R618" i="61"/>
  <c r="Q618" i="61"/>
  <c r="R636" i="61"/>
  <c r="Q636" i="61"/>
  <c r="Q653" i="61"/>
  <c r="R653" i="61"/>
  <c r="R645" i="61"/>
  <c r="Q645" i="61"/>
  <c r="R602" i="61"/>
  <c r="Q602" i="61"/>
  <c r="R620" i="61"/>
  <c r="Q620" i="61"/>
  <c r="R638" i="61"/>
  <c r="Q638" i="61"/>
  <c r="R657" i="61"/>
  <c r="Q657" i="61"/>
  <c r="R599" i="61"/>
  <c r="Q599" i="61"/>
  <c r="R617" i="61"/>
  <c r="Q617" i="61"/>
  <c r="R635" i="61"/>
  <c r="Q635" i="61"/>
  <c r="R658" i="61"/>
  <c r="Q658" i="61"/>
  <c r="Q675" i="61"/>
  <c r="R675" i="61"/>
  <c r="R597" i="61"/>
  <c r="Q597" i="61"/>
  <c r="R629" i="61"/>
  <c r="Q629" i="61"/>
  <c r="Q656" i="61"/>
  <c r="R656" i="61"/>
  <c r="R601" i="61"/>
  <c r="Q601" i="61"/>
  <c r="R680" i="61"/>
  <c r="Q680" i="61"/>
  <c r="R626" i="61"/>
  <c r="Q626" i="61"/>
  <c r="R621" i="61"/>
  <c r="Q621" i="61"/>
  <c r="R664" i="61"/>
  <c r="Q664" i="61"/>
  <c r="R633" i="61"/>
  <c r="Q633" i="61"/>
  <c r="R666" i="61"/>
  <c r="Q666" i="61"/>
  <c r="R615" i="61"/>
  <c r="Q615" i="61"/>
  <c r="R662" i="61"/>
  <c r="Q662" i="61"/>
  <c r="R608" i="61"/>
  <c r="Q608" i="61"/>
  <c r="R594" i="61"/>
  <c r="Q594" i="61"/>
  <c r="R612" i="61"/>
  <c r="Q612" i="61"/>
  <c r="R630" i="61"/>
  <c r="Q630" i="61"/>
  <c r="R681" i="61"/>
  <c r="Q681" i="61"/>
  <c r="R667" i="61"/>
  <c r="Q667" i="61"/>
  <c r="R607" i="61"/>
  <c r="Q607" i="61"/>
  <c r="R627" i="61"/>
  <c r="Q627" i="61"/>
  <c r="R643" i="61"/>
  <c r="Q643" i="61"/>
  <c r="R670" i="61"/>
  <c r="Q670" i="61"/>
  <c r="R609" i="61"/>
  <c r="Q609" i="61"/>
  <c r="R641" i="61"/>
  <c r="Q641" i="61"/>
  <c r="R646" i="61"/>
  <c r="Q646" i="61"/>
  <c r="R625" i="61"/>
  <c r="Q625" i="61"/>
  <c r="R672" i="61"/>
  <c r="Q672" i="61"/>
  <c r="R624" i="61"/>
  <c r="Q624" i="61"/>
  <c r="R679" i="61"/>
  <c r="Q679" i="61"/>
  <c r="R661" i="61"/>
  <c r="Q661" i="61"/>
  <c r="R606" i="61"/>
  <c r="Q606" i="61"/>
  <c r="R663" i="61"/>
  <c r="Q663" i="61"/>
  <c r="Q603" i="61"/>
  <c r="R603" i="61"/>
  <c r="R605" i="61"/>
  <c r="Q605" i="61"/>
  <c r="R628" i="61"/>
  <c r="Q628" i="61"/>
  <c r="R644" i="61"/>
  <c r="Q644" i="61"/>
  <c r="R665" i="61"/>
  <c r="Q665" i="61"/>
  <c r="R596" i="61"/>
  <c r="Q596" i="61"/>
  <c r="R614" i="61"/>
  <c r="Q614" i="61"/>
  <c r="R632" i="61"/>
  <c r="Q632" i="61"/>
  <c r="R649" i="61"/>
  <c r="Q649" i="61"/>
  <c r="R671" i="61"/>
  <c r="Q671" i="61"/>
  <c r="R598" i="61"/>
  <c r="Q598" i="61"/>
  <c r="R616" i="61"/>
  <c r="Q616" i="61"/>
  <c r="R634" i="61"/>
  <c r="Q634" i="61"/>
  <c r="R651" i="61"/>
  <c r="Q651" i="61"/>
  <c r="R673" i="61"/>
  <c r="Q673" i="61"/>
  <c r="R595" i="61"/>
  <c r="Q595" i="61"/>
  <c r="R613" i="61"/>
  <c r="Q613" i="61"/>
  <c r="R631" i="61"/>
  <c r="Q631" i="61"/>
  <c r="R652" i="61"/>
  <c r="Q652" i="61"/>
  <c r="R674" i="61"/>
  <c r="Q674" i="61"/>
  <c r="R619" i="61"/>
  <c r="Q619" i="61"/>
  <c r="R650" i="61"/>
  <c r="Q650" i="61"/>
  <c r="R593" i="61"/>
  <c r="Q593" i="61"/>
  <c r="R637" i="61"/>
  <c r="Q637" i="61"/>
  <c r="Q796" i="61"/>
  <c r="Q948" i="61"/>
  <c r="Q988" i="61"/>
  <c r="Q808" i="61"/>
  <c r="Q1066" i="61"/>
  <c r="Q1009" i="61"/>
  <c r="Q843" i="61"/>
  <c r="Q849" i="61"/>
  <c r="Q768" i="61"/>
  <c r="Q976" i="61"/>
  <c r="Q821" i="61"/>
  <c r="Q855" i="61"/>
  <c r="Q726" i="61"/>
  <c r="Q1060" i="61"/>
  <c r="Q762" i="61"/>
  <c r="Q870" i="61"/>
  <c r="Q929" i="61"/>
  <c r="Q742" i="61"/>
  <c r="Q918" i="61"/>
  <c r="Q1029" i="61"/>
  <c r="Q862" i="61"/>
  <c r="Q751" i="61"/>
  <c r="Q788" i="61"/>
  <c r="Q889" i="61"/>
  <c r="Q1053" i="61"/>
  <c r="Q879" i="61"/>
  <c r="Q711" i="61"/>
  <c r="Q719" i="61"/>
  <c r="Q1040" i="61"/>
  <c r="M683" i="61"/>
  <c r="M676" i="61"/>
  <c r="K629" i="61"/>
  <c r="K988" i="61"/>
  <c r="K666" i="61"/>
  <c r="K605" i="61"/>
  <c r="M1067" i="61"/>
  <c r="M1068" i="61" s="1"/>
  <c r="K1066" i="61"/>
  <c r="L1067" i="61"/>
  <c r="K890" i="61"/>
  <c r="K891" i="61" s="1"/>
  <c r="L659" i="61"/>
  <c r="R659" i="61" s="1"/>
  <c r="K624" i="61"/>
  <c r="L676" i="61"/>
  <c r="R676" i="61" s="1"/>
  <c r="K628" i="61"/>
  <c r="K665" i="61"/>
  <c r="K601" i="61"/>
  <c r="K637" i="61"/>
  <c r="K646" i="61"/>
  <c r="K595" i="61"/>
  <c r="K621" i="61"/>
  <c r="K643" i="61"/>
  <c r="K670" i="61"/>
  <c r="K959" i="61"/>
  <c r="K608" i="61"/>
  <c r="K644" i="61"/>
  <c r="K619" i="61"/>
  <c r="K656" i="61"/>
  <c r="K607" i="61"/>
  <c r="K631" i="61"/>
  <c r="K658" i="61"/>
  <c r="K1053" i="61"/>
  <c r="K948" i="61"/>
  <c r="K918" i="61"/>
  <c r="K1040" i="61"/>
  <c r="L639" i="61"/>
  <c r="R639" i="61" s="1"/>
  <c r="L654" i="61"/>
  <c r="R654" i="61" s="1"/>
  <c r="L668" i="61"/>
  <c r="R668" i="61" s="1"/>
  <c r="K636" i="61"/>
  <c r="K645" i="61"/>
  <c r="K929" i="61"/>
  <c r="K1029" i="61"/>
  <c r="K976" i="61"/>
  <c r="K681" i="61"/>
  <c r="K614" i="61"/>
  <c r="K649" i="61"/>
  <c r="K597" i="61"/>
  <c r="K633" i="61"/>
  <c r="K672" i="61"/>
  <c r="K617" i="61"/>
  <c r="K635" i="61"/>
  <c r="K664" i="61"/>
  <c r="L890" i="61"/>
  <c r="R890" i="61" s="1"/>
  <c r="K1009" i="61"/>
  <c r="K1060" i="61"/>
  <c r="M647" i="61"/>
  <c r="L622" i="61"/>
  <c r="R622" i="61" s="1"/>
  <c r="K600" i="61"/>
  <c r="K679" i="61"/>
  <c r="M654" i="61"/>
  <c r="L610" i="61"/>
  <c r="R610" i="61" s="1"/>
  <c r="K604" i="61"/>
  <c r="K653" i="61"/>
  <c r="M622" i="61"/>
  <c r="L647" i="61"/>
  <c r="R647" i="61" s="1"/>
  <c r="M639" i="61"/>
  <c r="K596" i="61"/>
  <c r="K632" i="61"/>
  <c r="K671" i="61"/>
  <c r="K615" i="61"/>
  <c r="K650" i="61"/>
  <c r="K599" i="61"/>
  <c r="K627" i="61"/>
  <c r="K652" i="61"/>
  <c r="K674" i="61"/>
  <c r="M610" i="61"/>
  <c r="M659" i="61"/>
  <c r="K618" i="61"/>
  <c r="K661" i="61"/>
  <c r="M890" i="61"/>
  <c r="M891" i="61" s="1"/>
  <c r="L683" i="61"/>
  <c r="R683" i="61" s="1"/>
  <c r="M668" i="61"/>
  <c r="K594" i="61"/>
  <c r="J590" i="61"/>
  <c r="J1069" i="61" s="1"/>
  <c r="J1070" i="61" s="1"/>
  <c r="AL3" i="34"/>
  <c r="AI3" i="34"/>
  <c r="L1068" i="61" l="1"/>
  <c r="R1067" i="61"/>
  <c r="Q1067" i="61"/>
  <c r="Q683" i="61"/>
  <c r="Q610" i="61"/>
  <c r="Q622" i="61"/>
  <c r="Q639" i="61"/>
  <c r="Q659" i="61"/>
  <c r="Q668" i="61"/>
  <c r="Q676" i="61"/>
  <c r="Q647" i="61"/>
  <c r="L891" i="61"/>
  <c r="Q890" i="61"/>
  <c r="Q654" i="61"/>
  <c r="K683" i="61"/>
  <c r="K639" i="61"/>
  <c r="K622" i="61"/>
  <c r="K610" i="61"/>
  <c r="K659" i="61"/>
  <c r="K647" i="61"/>
  <c r="K1067" i="61"/>
  <c r="K1068" i="61" s="1"/>
  <c r="K668" i="61"/>
  <c r="M684" i="61"/>
  <c r="M685" i="61" s="1"/>
  <c r="K676" i="61"/>
  <c r="K654" i="61"/>
  <c r="L684" i="61"/>
  <c r="R684" i="61" s="1"/>
  <c r="J591" i="61"/>
  <c r="Q891" i="61" l="1"/>
  <c r="L685" i="61"/>
  <c r="Q684" i="61"/>
  <c r="Q1068" i="61"/>
  <c r="K684" i="61"/>
  <c r="K685" i="61" s="1"/>
  <c r="L577" i="61"/>
  <c r="L561" i="61"/>
  <c r="L555" i="61"/>
  <c r="L541" i="61"/>
  <c r="L523" i="61"/>
  <c r="L517" i="61"/>
  <c r="L511" i="61"/>
  <c r="L501" i="61"/>
  <c r="L497" i="61"/>
  <c r="L493" i="61"/>
  <c r="L477" i="61"/>
  <c r="L453" i="61"/>
  <c r="L441" i="61"/>
  <c r="M585" i="61"/>
  <c r="M579" i="61"/>
  <c r="M563" i="61"/>
  <c r="M543" i="61"/>
  <c r="M525" i="61"/>
  <c r="M519" i="61"/>
  <c r="M503" i="61"/>
  <c r="M495" i="61"/>
  <c r="M475" i="61"/>
  <c r="M457" i="61"/>
  <c r="M439" i="61"/>
  <c r="L587" i="61"/>
  <c r="L581" i="61"/>
  <c r="L567" i="61"/>
  <c r="L545" i="61"/>
  <c r="L527" i="61"/>
  <c r="L507" i="61"/>
  <c r="L487" i="61"/>
  <c r="L469" i="61"/>
  <c r="L449" i="61"/>
  <c r="M436" i="61"/>
  <c r="M569" i="61"/>
  <c r="M547" i="61"/>
  <c r="M529" i="61"/>
  <c r="M509" i="61"/>
  <c r="M489" i="61"/>
  <c r="M485" i="61"/>
  <c r="M471" i="61"/>
  <c r="M467" i="61"/>
  <c r="M451" i="61"/>
  <c r="M447" i="61"/>
  <c r="R581" i="61" l="1"/>
  <c r="R517" i="61"/>
  <c r="R487" i="61"/>
  <c r="R567" i="61"/>
  <c r="R477" i="61"/>
  <c r="R511" i="61"/>
  <c r="R555" i="61"/>
  <c r="R493" i="61"/>
  <c r="R561" i="61"/>
  <c r="R449" i="61"/>
  <c r="R527" i="61"/>
  <c r="R587" i="61"/>
  <c r="R441" i="61"/>
  <c r="R497" i="61"/>
  <c r="R523" i="61"/>
  <c r="R577" i="61"/>
  <c r="R507" i="61"/>
  <c r="R469" i="61"/>
  <c r="R545" i="61"/>
  <c r="R453" i="61"/>
  <c r="R501" i="61"/>
  <c r="R541" i="61"/>
  <c r="Q685" i="61"/>
  <c r="M559" i="61"/>
  <c r="L445" i="61"/>
  <c r="L465" i="61"/>
  <c r="L483" i="61"/>
  <c r="L537" i="61"/>
  <c r="M499" i="61"/>
  <c r="M443" i="61"/>
  <c r="M539" i="61"/>
  <c r="M461" i="61"/>
  <c r="M481" i="61"/>
  <c r="L459" i="61"/>
  <c r="M515" i="61"/>
  <c r="M535" i="61"/>
  <c r="M553" i="61"/>
  <c r="M575" i="61"/>
  <c r="L437" i="61"/>
  <c r="L473" i="61"/>
  <c r="L533" i="61"/>
  <c r="L549" i="61"/>
  <c r="L571" i="61"/>
  <c r="M452" i="61"/>
  <c r="M472" i="61"/>
  <c r="M492" i="61"/>
  <c r="M510" i="61"/>
  <c r="M530" i="61"/>
  <c r="M548" i="61"/>
  <c r="M570" i="61"/>
  <c r="L438" i="61"/>
  <c r="L454" i="61"/>
  <c r="L474" i="61"/>
  <c r="L494" i="61"/>
  <c r="L514" i="61"/>
  <c r="L534" i="61"/>
  <c r="L552" i="61"/>
  <c r="L574" i="61"/>
  <c r="M437" i="61"/>
  <c r="M453" i="61"/>
  <c r="Q453" i="61" s="1"/>
  <c r="M473" i="61"/>
  <c r="M493" i="61"/>
  <c r="Q493" i="61" s="1"/>
  <c r="M511" i="61"/>
  <c r="Q511" i="61" s="1"/>
  <c r="M533" i="61"/>
  <c r="M549" i="61"/>
  <c r="M571" i="61"/>
  <c r="L439" i="61"/>
  <c r="L457" i="61"/>
  <c r="L475" i="61"/>
  <c r="L495" i="61"/>
  <c r="L515" i="61"/>
  <c r="L535" i="61"/>
  <c r="L553" i="61"/>
  <c r="L575" i="61"/>
  <c r="M438" i="61"/>
  <c r="M454" i="61"/>
  <c r="M474" i="61"/>
  <c r="M494" i="61"/>
  <c r="M514" i="61"/>
  <c r="M534" i="61"/>
  <c r="M552" i="61"/>
  <c r="M574" i="61"/>
  <c r="L440" i="61"/>
  <c r="L458" i="61"/>
  <c r="L476" i="61"/>
  <c r="L496" i="61"/>
  <c r="L516" i="61"/>
  <c r="L536" i="61"/>
  <c r="L554" i="61"/>
  <c r="L576" i="61"/>
  <c r="M440" i="61"/>
  <c r="M458" i="61"/>
  <c r="M476" i="61"/>
  <c r="M496" i="61"/>
  <c r="M516" i="61"/>
  <c r="M536" i="61"/>
  <c r="M554" i="61"/>
  <c r="M576" i="61"/>
  <c r="L442" i="61"/>
  <c r="L460" i="61"/>
  <c r="L480" i="61"/>
  <c r="L498" i="61"/>
  <c r="L518" i="61"/>
  <c r="L538" i="61"/>
  <c r="L556" i="61"/>
  <c r="L578" i="61"/>
  <c r="M441" i="61"/>
  <c r="Q441" i="61" s="1"/>
  <c r="M459" i="61"/>
  <c r="M477" i="61"/>
  <c r="Q477" i="61" s="1"/>
  <c r="M497" i="61"/>
  <c r="Q497" i="61" s="1"/>
  <c r="M517" i="61"/>
  <c r="Q517" i="61" s="1"/>
  <c r="M537" i="61"/>
  <c r="M555" i="61"/>
  <c r="Q555" i="61" s="1"/>
  <c r="M577" i="61"/>
  <c r="Q577" i="61" s="1"/>
  <c r="L443" i="61"/>
  <c r="L461" i="61"/>
  <c r="L481" i="61"/>
  <c r="L499" i="61"/>
  <c r="L519" i="61"/>
  <c r="L539" i="61"/>
  <c r="L559" i="61"/>
  <c r="L579" i="61"/>
  <c r="M442" i="61"/>
  <c r="M460" i="61"/>
  <c r="M480" i="61"/>
  <c r="M498" i="61"/>
  <c r="M518" i="61"/>
  <c r="M538" i="61"/>
  <c r="M556" i="61"/>
  <c r="M578" i="61"/>
  <c r="L444" i="61"/>
  <c r="L464" i="61"/>
  <c r="L482" i="61"/>
  <c r="L500" i="61"/>
  <c r="L522" i="61"/>
  <c r="L540" i="61"/>
  <c r="L560" i="61"/>
  <c r="L580" i="61"/>
  <c r="M444" i="61"/>
  <c r="M464" i="61"/>
  <c r="M482" i="61"/>
  <c r="M500" i="61"/>
  <c r="M522" i="61"/>
  <c r="M540" i="61"/>
  <c r="M560" i="61"/>
  <c r="M580" i="61"/>
  <c r="L446" i="61"/>
  <c r="L466" i="61"/>
  <c r="L484" i="61"/>
  <c r="L502" i="61"/>
  <c r="L524" i="61"/>
  <c r="L542" i="61"/>
  <c r="L562" i="61"/>
  <c r="L584" i="61"/>
  <c r="M445" i="61"/>
  <c r="M465" i="61"/>
  <c r="M483" i="61"/>
  <c r="M501" i="61"/>
  <c r="Q501" i="61" s="1"/>
  <c r="M523" i="61"/>
  <c r="Q523" i="61" s="1"/>
  <c r="M541" i="61"/>
  <c r="Q541" i="61" s="1"/>
  <c r="M561" i="61"/>
  <c r="Q561" i="61" s="1"/>
  <c r="M581" i="61"/>
  <c r="Q581" i="61" s="1"/>
  <c r="L447" i="61"/>
  <c r="L467" i="61"/>
  <c r="L485" i="61"/>
  <c r="L503" i="61"/>
  <c r="L525" i="61"/>
  <c r="L543" i="61"/>
  <c r="L563" i="61"/>
  <c r="L585" i="61"/>
  <c r="M446" i="61"/>
  <c r="M466" i="61"/>
  <c r="M484" i="61"/>
  <c r="M502" i="61"/>
  <c r="M524" i="61"/>
  <c r="M542" i="61"/>
  <c r="M562" i="61"/>
  <c r="M584" i="61"/>
  <c r="L448" i="61"/>
  <c r="L468" i="61"/>
  <c r="L486" i="61"/>
  <c r="L504" i="61"/>
  <c r="L526" i="61"/>
  <c r="L544" i="61"/>
  <c r="L566" i="61"/>
  <c r="L586" i="61"/>
  <c r="AL3" i="39"/>
  <c r="M448" i="61"/>
  <c r="M468" i="61"/>
  <c r="M486" i="61"/>
  <c r="M504" i="61"/>
  <c r="M526" i="61"/>
  <c r="M544" i="61"/>
  <c r="M566" i="61"/>
  <c r="M586" i="61"/>
  <c r="L450" i="61"/>
  <c r="L470" i="61"/>
  <c r="L488" i="61"/>
  <c r="L508" i="61"/>
  <c r="L528" i="61"/>
  <c r="L546" i="61"/>
  <c r="L568" i="61"/>
  <c r="L588" i="61"/>
  <c r="M449" i="61"/>
  <c r="Q449" i="61" s="1"/>
  <c r="M469" i="61"/>
  <c r="Q469" i="61" s="1"/>
  <c r="M487" i="61"/>
  <c r="Q487" i="61" s="1"/>
  <c r="M507" i="61"/>
  <c r="Q507" i="61" s="1"/>
  <c r="M527" i="61"/>
  <c r="Q527" i="61" s="1"/>
  <c r="M545" i="61"/>
  <c r="Q545" i="61" s="1"/>
  <c r="M567" i="61"/>
  <c r="Q567" i="61" s="1"/>
  <c r="M587" i="61"/>
  <c r="Q587" i="61" s="1"/>
  <c r="L451" i="61"/>
  <c r="L471" i="61"/>
  <c r="L489" i="61"/>
  <c r="L509" i="61"/>
  <c r="L529" i="61"/>
  <c r="L547" i="61"/>
  <c r="L569" i="61"/>
  <c r="L436" i="61"/>
  <c r="AK3" i="39"/>
  <c r="M450" i="61"/>
  <c r="M470" i="61"/>
  <c r="M488" i="61"/>
  <c r="M508" i="61"/>
  <c r="M528" i="61"/>
  <c r="M546" i="61"/>
  <c r="M568" i="61"/>
  <c r="M588" i="61"/>
  <c r="L452" i="61"/>
  <c r="L472" i="61"/>
  <c r="L492" i="61"/>
  <c r="L510" i="61"/>
  <c r="L530" i="61"/>
  <c r="L548" i="61"/>
  <c r="L570" i="61"/>
  <c r="R548" i="61" l="1"/>
  <c r="Q548" i="61"/>
  <c r="R489" i="61"/>
  <c r="Q489" i="61"/>
  <c r="R488" i="61"/>
  <c r="Q488" i="61"/>
  <c r="R504" i="61"/>
  <c r="Q504" i="61"/>
  <c r="R503" i="61"/>
  <c r="Q503" i="61"/>
  <c r="R502" i="61"/>
  <c r="Q502" i="61"/>
  <c r="R500" i="61"/>
  <c r="Q500" i="61"/>
  <c r="R499" i="61"/>
  <c r="Q499" i="61"/>
  <c r="R576" i="61"/>
  <c r="Q576" i="61"/>
  <c r="R495" i="61"/>
  <c r="Q495" i="61"/>
  <c r="R494" i="61"/>
  <c r="Q494" i="61"/>
  <c r="R549" i="61"/>
  <c r="Q549" i="61"/>
  <c r="R459" i="61"/>
  <c r="Q459" i="61"/>
  <c r="R465" i="61"/>
  <c r="Q465" i="61"/>
  <c r="R530" i="61"/>
  <c r="Q530" i="61"/>
  <c r="R452" i="61"/>
  <c r="Q452" i="61"/>
  <c r="R547" i="61"/>
  <c r="Q547" i="61"/>
  <c r="R471" i="61"/>
  <c r="Q471" i="61"/>
  <c r="R546" i="61"/>
  <c r="Q546" i="61"/>
  <c r="R470" i="61"/>
  <c r="Q470" i="61"/>
  <c r="R566" i="61"/>
  <c r="Q566" i="61"/>
  <c r="R486" i="61"/>
  <c r="Q486" i="61"/>
  <c r="R563" i="61"/>
  <c r="Q563" i="61"/>
  <c r="R485" i="61"/>
  <c r="Q485" i="61"/>
  <c r="R562" i="61"/>
  <c r="Q562" i="61"/>
  <c r="R484" i="61"/>
  <c r="Q484" i="61"/>
  <c r="R560" i="61"/>
  <c r="Q560" i="61"/>
  <c r="R482" i="61"/>
  <c r="Q482" i="61"/>
  <c r="R559" i="61"/>
  <c r="Q559" i="61"/>
  <c r="R481" i="61"/>
  <c r="Q481" i="61"/>
  <c r="R556" i="61"/>
  <c r="Q556" i="61"/>
  <c r="R480" i="61"/>
  <c r="Q480" i="61"/>
  <c r="R554" i="61"/>
  <c r="Q554" i="61"/>
  <c r="R476" i="61"/>
  <c r="Q476" i="61"/>
  <c r="R553" i="61"/>
  <c r="Q553" i="61"/>
  <c r="R475" i="61"/>
  <c r="Q475" i="61"/>
  <c r="R552" i="61"/>
  <c r="Q552" i="61"/>
  <c r="R474" i="61"/>
  <c r="Q474" i="61"/>
  <c r="R533" i="61"/>
  <c r="Q533" i="61"/>
  <c r="Q445" i="61"/>
  <c r="R445" i="61"/>
  <c r="R472" i="61"/>
  <c r="Q472" i="61"/>
  <c r="R569" i="61"/>
  <c r="Q569" i="61"/>
  <c r="R586" i="61"/>
  <c r="Q586" i="61"/>
  <c r="R584" i="61"/>
  <c r="Q584" i="61"/>
  <c r="R580" i="61"/>
  <c r="Q580" i="61"/>
  <c r="R578" i="61"/>
  <c r="Q578" i="61"/>
  <c r="R574" i="61"/>
  <c r="Q574" i="61"/>
  <c r="R510" i="61"/>
  <c r="Q510" i="61"/>
  <c r="R529" i="61"/>
  <c r="Q529" i="61"/>
  <c r="R451" i="61"/>
  <c r="Q451" i="61"/>
  <c r="R528" i="61"/>
  <c r="Q528" i="61"/>
  <c r="R450" i="61"/>
  <c r="Q450" i="61"/>
  <c r="R544" i="61"/>
  <c r="Q544" i="61"/>
  <c r="R468" i="61"/>
  <c r="Q468" i="61"/>
  <c r="R543" i="61"/>
  <c r="Q543" i="61"/>
  <c r="R467" i="61"/>
  <c r="Q467" i="61"/>
  <c r="R542" i="61"/>
  <c r="Q542" i="61"/>
  <c r="R466" i="61"/>
  <c r="Q466" i="61"/>
  <c r="R540" i="61"/>
  <c r="Q540" i="61"/>
  <c r="R464" i="61"/>
  <c r="Q464" i="61"/>
  <c r="R539" i="61"/>
  <c r="Q539" i="61"/>
  <c r="R461" i="61"/>
  <c r="Q461" i="61"/>
  <c r="R538" i="61"/>
  <c r="Q538" i="61"/>
  <c r="R460" i="61"/>
  <c r="Q460" i="61"/>
  <c r="R536" i="61"/>
  <c r="Q536" i="61"/>
  <c r="R458" i="61"/>
  <c r="Q458" i="61"/>
  <c r="R535" i="61"/>
  <c r="Q535" i="61"/>
  <c r="R457" i="61"/>
  <c r="Q457" i="61"/>
  <c r="R534" i="61"/>
  <c r="Q534" i="61"/>
  <c r="R454" i="61"/>
  <c r="Q454" i="61"/>
  <c r="R473" i="61"/>
  <c r="Q473" i="61"/>
  <c r="R537" i="61"/>
  <c r="Q537" i="61"/>
  <c r="R568" i="61"/>
  <c r="Q568" i="61"/>
  <c r="R585" i="61"/>
  <c r="Q585" i="61"/>
  <c r="R579" i="61"/>
  <c r="Q579" i="61"/>
  <c r="R498" i="61"/>
  <c r="Q498" i="61"/>
  <c r="R496" i="61"/>
  <c r="Q496" i="61"/>
  <c r="R575" i="61"/>
  <c r="Q575" i="61"/>
  <c r="R570" i="61"/>
  <c r="Q570" i="61"/>
  <c r="R492" i="61"/>
  <c r="Q492" i="61"/>
  <c r="R436" i="61"/>
  <c r="Q436" i="61"/>
  <c r="R509" i="61"/>
  <c r="Q509" i="61"/>
  <c r="R588" i="61"/>
  <c r="Q588" i="61"/>
  <c r="R508" i="61"/>
  <c r="Q508" i="61"/>
  <c r="R526" i="61"/>
  <c r="Q526" i="61"/>
  <c r="R448" i="61"/>
  <c r="Q448" i="61"/>
  <c r="R525" i="61"/>
  <c r="Q525" i="61"/>
  <c r="R447" i="61"/>
  <c r="Q447" i="61"/>
  <c r="R524" i="61"/>
  <c r="Q524" i="61"/>
  <c r="R446" i="61"/>
  <c r="Q446" i="61"/>
  <c r="R522" i="61"/>
  <c r="Q522" i="61"/>
  <c r="R444" i="61"/>
  <c r="Q444" i="61"/>
  <c r="R519" i="61"/>
  <c r="Q519" i="61"/>
  <c r="R443" i="61"/>
  <c r="Q443" i="61"/>
  <c r="R518" i="61"/>
  <c r="Q518" i="61"/>
  <c r="R442" i="61"/>
  <c r="Q442" i="61"/>
  <c r="R516" i="61"/>
  <c r="Q516" i="61"/>
  <c r="R440" i="61"/>
  <c r="Q440" i="61"/>
  <c r="R515" i="61"/>
  <c r="Q515" i="61"/>
  <c r="R439" i="61"/>
  <c r="Q439" i="61"/>
  <c r="R514" i="61"/>
  <c r="Q514" i="61"/>
  <c r="R438" i="61"/>
  <c r="Q438" i="61"/>
  <c r="R571" i="61"/>
  <c r="Q571" i="61"/>
  <c r="R437" i="61"/>
  <c r="Q437" i="61"/>
  <c r="Q483" i="61"/>
  <c r="R483" i="61"/>
  <c r="K567" i="61"/>
  <c r="K437" i="61"/>
  <c r="K511" i="61"/>
  <c r="K533" i="61"/>
  <c r="K549" i="61"/>
  <c r="K571" i="61"/>
  <c r="K445" i="61"/>
  <c r="K465" i="61"/>
  <c r="K501" i="61"/>
  <c r="K523" i="61"/>
  <c r="L177" i="61"/>
  <c r="M177" i="61"/>
  <c r="L73" i="61"/>
  <c r="L33" i="61"/>
  <c r="L80" i="61"/>
  <c r="L76" i="61"/>
  <c r="L54" i="61"/>
  <c r="L61" i="61"/>
  <c r="L30" i="61"/>
  <c r="L26" i="61"/>
  <c r="L45" i="61"/>
  <c r="L41" i="61"/>
  <c r="L37" i="61"/>
  <c r="L70" i="61"/>
  <c r="L17" i="61"/>
  <c r="L13" i="61"/>
  <c r="L9" i="61"/>
  <c r="M65" i="61"/>
  <c r="M50" i="61"/>
  <c r="M78" i="61"/>
  <c r="M56" i="61"/>
  <c r="M63" i="61"/>
  <c r="M32" i="61"/>
  <c r="M28" i="61"/>
  <c r="M24" i="61"/>
  <c r="M43" i="61"/>
  <c r="M39" i="61"/>
  <c r="M71" i="61"/>
  <c r="M18" i="61"/>
  <c r="M14" i="61"/>
  <c r="M10" i="61"/>
  <c r="M6" i="61"/>
  <c r="L22" i="61"/>
  <c r="L51" i="61"/>
  <c r="L46" i="61"/>
  <c r="L79" i="61"/>
  <c r="L57" i="61"/>
  <c r="L64" i="61"/>
  <c r="L60" i="61"/>
  <c r="L29" i="61"/>
  <c r="L25" i="61"/>
  <c r="L44" i="61"/>
  <c r="L40" i="61"/>
  <c r="L36" i="61"/>
  <c r="L69" i="61"/>
  <c r="L16" i="61"/>
  <c r="L12" i="61"/>
  <c r="L8" i="61"/>
  <c r="M19" i="61"/>
  <c r="M49" i="61"/>
  <c r="M77" i="61"/>
  <c r="M55" i="61"/>
  <c r="M62" i="61"/>
  <c r="M31" i="61"/>
  <c r="M27" i="61"/>
  <c r="M23" i="61"/>
  <c r="M42" i="61"/>
  <c r="M37" i="61"/>
  <c r="M70" i="61"/>
  <c r="M17" i="61"/>
  <c r="M13" i="61"/>
  <c r="M9" i="61"/>
  <c r="L65" i="61"/>
  <c r="L50" i="61"/>
  <c r="L78" i="61"/>
  <c r="L56" i="61"/>
  <c r="L63" i="61"/>
  <c r="L32" i="61"/>
  <c r="L28" i="61"/>
  <c r="L24" i="61"/>
  <c r="L43" i="61"/>
  <c r="L39" i="61"/>
  <c r="L72" i="61"/>
  <c r="L68" i="61"/>
  <c r="L15" i="61"/>
  <c r="L11" i="61"/>
  <c r="L7" i="61"/>
  <c r="M73" i="61"/>
  <c r="M33" i="61"/>
  <c r="M80" i="61"/>
  <c r="M76" i="61"/>
  <c r="M54" i="61"/>
  <c r="M61" i="61"/>
  <c r="M30" i="61"/>
  <c r="M26" i="61"/>
  <c r="M45" i="61"/>
  <c r="M41" i="61"/>
  <c r="M36" i="61"/>
  <c r="M69" i="61"/>
  <c r="M16" i="61"/>
  <c r="M12" i="61"/>
  <c r="M8" i="61"/>
  <c r="L19" i="61"/>
  <c r="L49" i="61"/>
  <c r="L77" i="61"/>
  <c r="L55" i="61"/>
  <c r="L62" i="61"/>
  <c r="L31" i="61"/>
  <c r="L27" i="61"/>
  <c r="L23" i="61"/>
  <c r="L42" i="61"/>
  <c r="L38" i="61"/>
  <c r="L71" i="61"/>
  <c r="L18" i="61"/>
  <c r="L14" i="61"/>
  <c r="L10" i="61"/>
  <c r="L6" i="61"/>
  <c r="M51" i="61"/>
  <c r="M46" i="61"/>
  <c r="M79" i="61"/>
  <c r="M57" i="61"/>
  <c r="M64" i="61"/>
  <c r="M60" i="61"/>
  <c r="M29" i="61"/>
  <c r="M25" i="61"/>
  <c r="M44" i="61"/>
  <c r="M40" i="61"/>
  <c r="M72" i="61"/>
  <c r="M68" i="61"/>
  <c r="M15" i="61"/>
  <c r="M11" i="61"/>
  <c r="M7" i="61"/>
  <c r="M22" i="61"/>
  <c r="M38" i="61"/>
  <c r="K441" i="61"/>
  <c r="K477" i="61"/>
  <c r="K497" i="61"/>
  <c r="K517" i="61"/>
  <c r="K537" i="61"/>
  <c r="K577" i="61"/>
  <c r="L589" i="61"/>
  <c r="R589" i="61" s="1"/>
  <c r="K587" i="61"/>
  <c r="M462" i="61"/>
  <c r="M564" i="61"/>
  <c r="M455" i="61"/>
  <c r="K525" i="61"/>
  <c r="K543" i="61"/>
  <c r="K563" i="61"/>
  <c r="K585" i="61"/>
  <c r="L550" i="61"/>
  <c r="R550" i="61" s="1"/>
  <c r="M557" i="61"/>
  <c r="L505" i="61"/>
  <c r="R505" i="61" s="1"/>
  <c r="M512" i="61"/>
  <c r="K529" i="61"/>
  <c r="K547" i="61"/>
  <c r="K569" i="61"/>
  <c r="M520" i="61"/>
  <c r="L512" i="61"/>
  <c r="R512" i="61" s="1"/>
  <c r="K469" i="61"/>
  <c r="K515" i="61"/>
  <c r="K535" i="61"/>
  <c r="K519" i="61"/>
  <c r="K559" i="61"/>
  <c r="K579" i="61"/>
  <c r="K448" i="61"/>
  <c r="K468" i="61"/>
  <c r="K486" i="61"/>
  <c r="K504" i="61"/>
  <c r="K526" i="61"/>
  <c r="K544" i="61"/>
  <c r="K566" i="61"/>
  <c r="K586" i="61"/>
  <c r="K444" i="61"/>
  <c r="K464" i="61"/>
  <c r="K482" i="61"/>
  <c r="K500" i="61"/>
  <c r="K522" i="61"/>
  <c r="K540" i="61"/>
  <c r="K560" i="61"/>
  <c r="K580" i="61"/>
  <c r="AM3" i="39"/>
  <c r="L531" i="61"/>
  <c r="R531" i="61" s="1"/>
  <c r="L582" i="61"/>
  <c r="R582" i="61" s="1"/>
  <c r="K452" i="61"/>
  <c r="K472" i="61"/>
  <c r="K492" i="61"/>
  <c r="K510" i="61"/>
  <c r="K530" i="61"/>
  <c r="K548" i="61"/>
  <c r="K570" i="61"/>
  <c r="M531" i="61"/>
  <c r="AI3" i="39"/>
  <c r="L564" i="61"/>
  <c r="R564" i="61" s="1"/>
  <c r="AH3" i="39"/>
  <c r="L462" i="61"/>
  <c r="R462" i="61" s="1"/>
  <c r="L520" i="61"/>
  <c r="R520" i="61" s="1"/>
  <c r="M505" i="61"/>
  <c r="K440" i="61"/>
  <c r="K458" i="61"/>
  <c r="K476" i="61"/>
  <c r="K496" i="61"/>
  <c r="K516" i="61"/>
  <c r="K536" i="61"/>
  <c r="K554" i="61"/>
  <c r="K576" i="61"/>
  <c r="M589" i="61"/>
  <c r="L478" i="61"/>
  <c r="R478" i="61" s="1"/>
  <c r="M582" i="61"/>
  <c r="M550" i="61"/>
  <c r="L455" i="61"/>
  <c r="R455" i="61" s="1"/>
  <c r="M572" i="61"/>
  <c r="L572" i="61"/>
  <c r="R572" i="61" s="1"/>
  <c r="M478" i="61"/>
  <c r="M490" i="61"/>
  <c r="L490" i="61"/>
  <c r="R490" i="61" s="1"/>
  <c r="L557" i="61"/>
  <c r="R557" i="61" s="1"/>
  <c r="K16" i="61"/>
  <c r="K12" i="61"/>
  <c r="K8" i="61"/>
  <c r="K17" i="61"/>
  <c r="K13" i="61"/>
  <c r="K9" i="61"/>
  <c r="K19" i="61"/>
  <c r="K15" i="61"/>
  <c r="K11" i="61"/>
  <c r="K7" i="61"/>
  <c r="K18" i="61"/>
  <c r="K14" i="61"/>
  <c r="K10" i="61"/>
  <c r="K6" i="61"/>
  <c r="AW3" i="16"/>
  <c r="AT3" i="16"/>
  <c r="R185" i="61" l="1"/>
  <c r="Q185" i="61"/>
  <c r="R201" i="61"/>
  <c r="Q201" i="61"/>
  <c r="R247" i="61"/>
  <c r="Q247" i="61"/>
  <c r="R287" i="61"/>
  <c r="Q287" i="61"/>
  <c r="R333" i="61"/>
  <c r="Q333" i="61"/>
  <c r="R390" i="61"/>
  <c r="Q390" i="61"/>
  <c r="R289" i="61"/>
  <c r="Q289" i="61"/>
  <c r="R196" i="61"/>
  <c r="Q196" i="61"/>
  <c r="R232" i="61"/>
  <c r="Q232" i="61"/>
  <c r="R260" i="61"/>
  <c r="Q260" i="61"/>
  <c r="R303" i="61"/>
  <c r="Q303" i="61"/>
  <c r="R346" i="61"/>
  <c r="Q346" i="61"/>
  <c r="R405" i="61"/>
  <c r="Q405" i="61"/>
  <c r="R309" i="61"/>
  <c r="Q309" i="61"/>
  <c r="R55" i="61"/>
  <c r="Q55" i="61"/>
  <c r="R187" i="61"/>
  <c r="Q187" i="61"/>
  <c r="R195" i="61"/>
  <c r="Q195" i="61"/>
  <c r="R203" i="61"/>
  <c r="Q203" i="61"/>
  <c r="R217" i="61"/>
  <c r="Q217" i="61"/>
  <c r="R231" i="61"/>
  <c r="Q231" i="61"/>
  <c r="R243" i="61"/>
  <c r="Q243" i="61"/>
  <c r="R248" i="61"/>
  <c r="Q248" i="61"/>
  <c r="R259" i="61"/>
  <c r="Q259" i="61"/>
  <c r="R270" i="61"/>
  <c r="Q270" i="61"/>
  <c r="R278" i="61"/>
  <c r="Q278" i="61"/>
  <c r="R292" i="61"/>
  <c r="Q292" i="61"/>
  <c r="R302" i="61"/>
  <c r="Q302" i="61"/>
  <c r="R315" i="61"/>
  <c r="Q315" i="61"/>
  <c r="R327" i="61"/>
  <c r="Q327" i="61"/>
  <c r="R335" i="61"/>
  <c r="Q335" i="61"/>
  <c r="R345" i="61"/>
  <c r="Q345" i="61"/>
  <c r="R353" i="61"/>
  <c r="Q353" i="61"/>
  <c r="R366" i="61"/>
  <c r="Q366" i="61"/>
  <c r="R392" i="61"/>
  <c r="Q392" i="61"/>
  <c r="R404" i="61"/>
  <c r="Q404" i="61"/>
  <c r="R421" i="61"/>
  <c r="Q421" i="61"/>
  <c r="R220" i="61"/>
  <c r="Q220" i="61"/>
  <c r="R308" i="61"/>
  <c r="Q308" i="61"/>
  <c r="R416" i="61"/>
  <c r="Q416" i="61"/>
  <c r="R209" i="61"/>
  <c r="Q209" i="61"/>
  <c r="R182" i="61"/>
  <c r="Q182" i="61"/>
  <c r="R190" i="61"/>
  <c r="Q190" i="61"/>
  <c r="R198" i="61"/>
  <c r="Q198" i="61"/>
  <c r="R212" i="61"/>
  <c r="Q212" i="61"/>
  <c r="R226" i="61"/>
  <c r="Q226" i="61"/>
  <c r="R239" i="61"/>
  <c r="Q239" i="61"/>
  <c r="R430" i="61"/>
  <c r="Q430" i="61"/>
  <c r="R251" i="61"/>
  <c r="Q251" i="61"/>
  <c r="R262" i="61"/>
  <c r="Q262" i="61"/>
  <c r="R273" i="61"/>
  <c r="Q273" i="61"/>
  <c r="R284" i="61"/>
  <c r="Q284" i="61"/>
  <c r="R295" i="61"/>
  <c r="Q295" i="61"/>
  <c r="R305" i="61"/>
  <c r="Q305" i="61"/>
  <c r="R318" i="61"/>
  <c r="Q318" i="61"/>
  <c r="R330" i="61"/>
  <c r="Q330" i="61"/>
  <c r="R338" i="61"/>
  <c r="Q338" i="61"/>
  <c r="R348" i="61"/>
  <c r="Q348" i="61"/>
  <c r="R356" i="61"/>
  <c r="Q356" i="61"/>
  <c r="R369" i="61"/>
  <c r="Q369" i="61"/>
  <c r="R397" i="61"/>
  <c r="Q397" i="61"/>
  <c r="R407" i="61"/>
  <c r="Q407" i="61"/>
  <c r="R424" i="61"/>
  <c r="Q424" i="61"/>
  <c r="Q235" i="61"/>
  <c r="R235" i="61"/>
  <c r="R370" i="61"/>
  <c r="Q370" i="61"/>
  <c r="R371" i="61"/>
  <c r="Q371" i="61"/>
  <c r="R6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9" i="61"/>
  <c r="Q229" i="61"/>
  <c r="R257" i="61"/>
  <c r="Q257" i="61"/>
  <c r="R276" i="61"/>
  <c r="Q276" i="61"/>
  <c r="R325" i="61"/>
  <c r="Q325" i="61"/>
  <c r="R351" i="61"/>
  <c r="Q351" i="61"/>
  <c r="R414" i="61"/>
  <c r="Q414" i="61"/>
  <c r="R360" i="61"/>
  <c r="Q360" i="61"/>
  <c r="R204" i="61"/>
  <c r="Q204" i="61"/>
  <c r="R249" i="61"/>
  <c r="Q249" i="61"/>
  <c r="R279" i="61"/>
  <c r="Q279" i="61"/>
  <c r="R328" i="61"/>
  <c r="Q328" i="61"/>
  <c r="R367" i="61"/>
  <c r="Q367" i="61"/>
  <c r="R233" i="61"/>
  <c r="Q2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9" i="61"/>
  <c r="Q189" i="61"/>
  <c r="R197" i="61"/>
  <c r="Q197" i="61"/>
  <c r="R205" i="61"/>
  <c r="Q205" i="61"/>
  <c r="R225" i="61"/>
  <c r="Q225" i="61"/>
  <c r="R238" i="61"/>
  <c r="Q238" i="61"/>
  <c r="R429" i="61"/>
  <c r="Q429" i="61"/>
  <c r="R250" i="61"/>
  <c r="Q250" i="61"/>
  <c r="R261" i="61"/>
  <c r="Q261" i="61"/>
  <c r="R272" i="61"/>
  <c r="Q272" i="61"/>
  <c r="R280" i="61"/>
  <c r="Q280" i="61"/>
  <c r="R294" i="61"/>
  <c r="Q294" i="61"/>
  <c r="R304" i="61"/>
  <c r="Q304" i="61"/>
  <c r="R317" i="61"/>
  <c r="Q317" i="61"/>
  <c r="R329" i="61"/>
  <c r="Q329" i="61"/>
  <c r="R337" i="61"/>
  <c r="Q337" i="61"/>
  <c r="R347" i="61"/>
  <c r="Q347" i="61"/>
  <c r="R355" i="61"/>
  <c r="Q355" i="61"/>
  <c r="R368" i="61"/>
  <c r="Q368" i="61"/>
  <c r="R396" i="61"/>
  <c r="Q396" i="61"/>
  <c r="R406" i="61"/>
  <c r="Q406" i="61"/>
  <c r="R423" i="61"/>
  <c r="Q423" i="61"/>
  <c r="R234" i="61"/>
  <c r="Q234" i="61"/>
  <c r="R321" i="61"/>
  <c r="Q321" i="61"/>
  <c r="R359" i="61"/>
  <c r="Q359" i="61"/>
  <c r="R184" i="61"/>
  <c r="Q184" i="61"/>
  <c r="R192" i="61"/>
  <c r="Q192" i="61"/>
  <c r="R200" i="61"/>
  <c r="Q200" i="61"/>
  <c r="R214" i="61"/>
  <c r="Q214" i="61"/>
  <c r="R228" i="61"/>
  <c r="Q228" i="61"/>
  <c r="R241" i="61"/>
  <c r="Q241" i="61"/>
  <c r="R246" i="61"/>
  <c r="Q246" i="61"/>
  <c r="R253" i="61"/>
  <c r="Q253" i="61"/>
  <c r="R264" i="61"/>
  <c r="Q264" i="61"/>
  <c r="R275" i="61"/>
  <c r="Q275" i="61"/>
  <c r="R286" i="61"/>
  <c r="Q286" i="61"/>
  <c r="R299" i="61"/>
  <c r="Q299" i="61"/>
  <c r="R312" i="61"/>
  <c r="Q312" i="61"/>
  <c r="R324" i="61"/>
  <c r="Q324" i="61"/>
  <c r="R332" i="61"/>
  <c r="Q332" i="61"/>
  <c r="R342" i="61"/>
  <c r="Q342" i="61"/>
  <c r="R350" i="61"/>
  <c r="Q350" i="61"/>
  <c r="R363" i="61"/>
  <c r="Q363" i="61"/>
  <c r="R389" i="61"/>
  <c r="Q389" i="61"/>
  <c r="R399" i="61"/>
  <c r="Q399" i="61"/>
  <c r="R413" i="61"/>
  <c r="Q413" i="61"/>
  <c r="R207" i="61"/>
  <c r="Q207" i="61"/>
  <c r="R281" i="61"/>
  <c r="Q281" i="61"/>
  <c r="R425" i="61"/>
  <c r="Q425" i="61"/>
  <c r="R410" i="61"/>
  <c r="Q410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3" i="61"/>
  <c r="Q193" i="61"/>
  <c r="R215" i="61"/>
  <c r="Q215" i="61"/>
  <c r="R242" i="61"/>
  <c r="Q242" i="61"/>
  <c r="R268" i="61"/>
  <c r="Q268" i="61"/>
  <c r="R300" i="61"/>
  <c r="Q300" i="61"/>
  <c r="Q313" i="61"/>
  <c r="R313" i="61"/>
  <c r="R343" i="61"/>
  <c r="Q343" i="61"/>
  <c r="R364" i="61"/>
  <c r="Q364" i="61"/>
  <c r="R402" i="61"/>
  <c r="Q402" i="61"/>
  <c r="R208" i="61"/>
  <c r="Q208" i="61"/>
  <c r="R358" i="61"/>
  <c r="Q358" i="61"/>
  <c r="R188" i="61"/>
  <c r="Q188" i="61"/>
  <c r="R218" i="61"/>
  <c r="Q218" i="61"/>
  <c r="R244" i="61"/>
  <c r="Q244" i="61"/>
  <c r="R271" i="61"/>
  <c r="Q271" i="61"/>
  <c r="R293" i="61"/>
  <c r="Q293" i="61"/>
  <c r="R316" i="61"/>
  <c r="Q316" i="61"/>
  <c r="R336" i="61"/>
  <c r="Q336" i="61"/>
  <c r="R354" i="61"/>
  <c r="Q354" i="61"/>
  <c r="R393" i="61"/>
  <c r="Q393" i="61"/>
  <c r="R422" i="61"/>
  <c r="Q422" i="61"/>
  <c r="R320" i="61"/>
  <c r="Q320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1" i="61"/>
  <c r="Q191" i="61"/>
  <c r="R199" i="61"/>
  <c r="Q199" i="61"/>
  <c r="R213" i="61"/>
  <c r="Q213" i="61"/>
  <c r="R227" i="61"/>
  <c r="Q227" i="61"/>
  <c r="R240" i="61"/>
  <c r="Q240" i="61"/>
  <c r="R245" i="61"/>
  <c r="Q245" i="61"/>
  <c r="R252" i="61"/>
  <c r="Q252" i="61"/>
  <c r="R263" i="61"/>
  <c r="Q263" i="61"/>
  <c r="R274" i="61"/>
  <c r="Q274" i="61"/>
  <c r="R285" i="61"/>
  <c r="Q285" i="61"/>
  <c r="R298" i="61"/>
  <c r="Q298" i="61"/>
  <c r="R306" i="61"/>
  <c r="Q306" i="61"/>
  <c r="R319" i="61"/>
  <c r="Q319" i="61"/>
  <c r="R331" i="61"/>
  <c r="Q331" i="61"/>
  <c r="R341" i="61"/>
  <c r="Q341" i="61"/>
  <c r="R349" i="61"/>
  <c r="Q349" i="61"/>
  <c r="R357" i="61"/>
  <c r="Q357" i="61"/>
  <c r="R374" i="61"/>
  <c r="Q374" i="61"/>
  <c r="R398" i="61"/>
  <c r="Q398" i="61"/>
  <c r="R408" i="61"/>
  <c r="Q408" i="61"/>
  <c r="R206" i="61"/>
  <c r="Q206" i="61"/>
  <c r="R265" i="61"/>
  <c r="Q265" i="61"/>
  <c r="R409" i="61"/>
  <c r="Q409" i="61"/>
  <c r="R254" i="61"/>
  <c r="Q254" i="61"/>
  <c r="R186" i="61"/>
  <c r="Q186" i="61"/>
  <c r="R194" i="61"/>
  <c r="Q194" i="61"/>
  <c r="R202" i="61"/>
  <c r="Q202" i="61"/>
  <c r="R216" i="61"/>
  <c r="Q216" i="61"/>
  <c r="R230" i="61"/>
  <c r="Q230" i="61"/>
  <c r="R428" i="61"/>
  <c r="Q428" i="61"/>
  <c r="R431" i="61"/>
  <c r="Q431" i="61"/>
  <c r="R258" i="61"/>
  <c r="Q258" i="61"/>
  <c r="R269" i="61"/>
  <c r="Q269" i="61"/>
  <c r="R277" i="61"/>
  <c r="Q277" i="61"/>
  <c r="R288" i="61"/>
  <c r="Q288" i="61"/>
  <c r="R301" i="61"/>
  <c r="Q301" i="61"/>
  <c r="R314" i="61"/>
  <c r="Q314" i="61"/>
  <c r="R326" i="61"/>
  <c r="Q326" i="61"/>
  <c r="R334" i="61"/>
  <c r="Q334" i="61"/>
  <c r="R344" i="61"/>
  <c r="Q344" i="61"/>
  <c r="R352" i="61"/>
  <c r="Q352" i="61"/>
  <c r="R365" i="61"/>
  <c r="Q365" i="61"/>
  <c r="R391" i="61"/>
  <c r="Q391" i="61"/>
  <c r="R403" i="61"/>
  <c r="Q403" i="61"/>
  <c r="R415" i="61"/>
  <c r="Q415" i="61"/>
  <c r="R219" i="61"/>
  <c r="Q219" i="61"/>
  <c r="R307" i="61"/>
  <c r="Q307" i="61"/>
  <c r="R221" i="61"/>
  <c r="Q221" i="61"/>
  <c r="R222" i="61"/>
  <c r="Q2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7" i="61"/>
  <c r="Q490" i="61"/>
  <c r="Q478" i="61"/>
  <c r="Q582" i="61"/>
  <c r="Q505" i="61"/>
  <c r="Q462" i="61"/>
  <c r="Q455" i="61"/>
  <c r="Q531" i="61"/>
  <c r="Q512" i="61"/>
  <c r="Q550" i="61"/>
  <c r="Q572" i="61"/>
  <c r="Q520" i="61"/>
  <c r="Q564" i="61"/>
  <c r="Q589" i="61"/>
  <c r="M432" i="61"/>
  <c r="K575" i="61"/>
  <c r="K545" i="61"/>
  <c r="K453" i="61"/>
  <c r="K459" i="61"/>
  <c r="K473" i="61"/>
  <c r="K507" i="61"/>
  <c r="K483" i="61"/>
  <c r="K561" i="61"/>
  <c r="K541" i="61"/>
  <c r="K581" i="61"/>
  <c r="K493" i="61"/>
  <c r="M590" i="61"/>
  <c r="M591" i="61" s="1"/>
  <c r="K527" i="61"/>
  <c r="K555" i="61"/>
  <c r="K449" i="61"/>
  <c r="L167" i="61"/>
  <c r="L159" i="61"/>
  <c r="L149" i="61"/>
  <c r="L145" i="61"/>
  <c r="L141" i="61"/>
  <c r="L137" i="61"/>
  <c r="L127" i="61"/>
  <c r="L123" i="61"/>
  <c r="L117" i="61"/>
  <c r="L113" i="61"/>
  <c r="L109" i="61"/>
  <c r="L103" i="61"/>
  <c r="L99" i="61"/>
  <c r="L95" i="61"/>
  <c r="L91" i="61"/>
  <c r="L87" i="61"/>
  <c r="M175" i="61"/>
  <c r="M171" i="61"/>
  <c r="M165" i="61"/>
  <c r="M161" i="61"/>
  <c r="M157" i="61"/>
  <c r="M151" i="61"/>
  <c r="M147" i="61"/>
  <c r="M143" i="61"/>
  <c r="M139" i="61"/>
  <c r="M133" i="61"/>
  <c r="M129" i="61"/>
  <c r="M125" i="61"/>
  <c r="M121" i="61"/>
  <c r="M115" i="61"/>
  <c r="M111" i="61"/>
  <c r="M107" i="61"/>
  <c r="M101" i="61"/>
  <c r="M97" i="61"/>
  <c r="M93" i="61"/>
  <c r="M89" i="61"/>
  <c r="L176" i="61"/>
  <c r="L172" i="61"/>
  <c r="L166" i="61"/>
  <c r="L162" i="61"/>
  <c r="L158" i="61"/>
  <c r="L152" i="61"/>
  <c r="L148" i="61"/>
  <c r="L144" i="61"/>
  <c r="L140" i="61"/>
  <c r="L134" i="61"/>
  <c r="L130" i="61"/>
  <c r="L126" i="61"/>
  <c r="L122" i="61"/>
  <c r="L116" i="61"/>
  <c r="L112" i="61"/>
  <c r="L108" i="61"/>
  <c r="L102" i="61"/>
  <c r="L98" i="61"/>
  <c r="L94" i="61"/>
  <c r="L90" i="61"/>
  <c r="L86" i="61"/>
  <c r="M174" i="61"/>
  <c r="M168" i="61"/>
  <c r="M164" i="61"/>
  <c r="M160" i="61"/>
  <c r="M156" i="61"/>
  <c r="M150" i="61"/>
  <c r="M146" i="61"/>
  <c r="M142" i="61"/>
  <c r="M138" i="61"/>
  <c r="M132" i="61"/>
  <c r="M128" i="61"/>
  <c r="M124" i="61"/>
  <c r="M118" i="61"/>
  <c r="M114" i="61"/>
  <c r="M110" i="61"/>
  <c r="M104" i="61"/>
  <c r="M100" i="61"/>
  <c r="M96" i="61"/>
  <c r="M92" i="61"/>
  <c r="M88" i="61"/>
  <c r="L85" i="61"/>
  <c r="L173" i="61"/>
  <c r="L163" i="61"/>
  <c r="L153" i="61"/>
  <c r="L131" i="61"/>
  <c r="L175" i="61"/>
  <c r="L171" i="61"/>
  <c r="L165" i="61"/>
  <c r="L161" i="61"/>
  <c r="L157" i="61"/>
  <c r="L151" i="61"/>
  <c r="L147" i="61"/>
  <c r="L143" i="61"/>
  <c r="L139" i="61"/>
  <c r="L133" i="61"/>
  <c r="L129" i="61"/>
  <c r="L125" i="61"/>
  <c r="L121" i="61"/>
  <c r="L115" i="61"/>
  <c r="L111" i="61"/>
  <c r="L107" i="61"/>
  <c r="L101" i="61"/>
  <c r="L97" i="61"/>
  <c r="L93" i="61"/>
  <c r="L89" i="61"/>
  <c r="M85" i="61"/>
  <c r="M173" i="61"/>
  <c r="M167" i="61"/>
  <c r="M163" i="61"/>
  <c r="M159" i="61"/>
  <c r="M153" i="61"/>
  <c r="M149" i="61"/>
  <c r="M145" i="61"/>
  <c r="M141" i="61"/>
  <c r="M137" i="61"/>
  <c r="M131" i="61"/>
  <c r="M127" i="61"/>
  <c r="M123" i="61"/>
  <c r="M117" i="61"/>
  <c r="M113" i="61"/>
  <c r="M109" i="61"/>
  <c r="M103" i="61"/>
  <c r="M99" i="61"/>
  <c r="M95" i="61"/>
  <c r="M91" i="61"/>
  <c r="M87" i="61"/>
  <c r="L174" i="61"/>
  <c r="L168" i="61"/>
  <c r="L164" i="61"/>
  <c r="L160" i="61"/>
  <c r="L156" i="61"/>
  <c r="L150" i="61"/>
  <c r="L146" i="61"/>
  <c r="L142" i="61"/>
  <c r="L138" i="61"/>
  <c r="L132" i="61"/>
  <c r="L128" i="61"/>
  <c r="L124" i="61"/>
  <c r="L118" i="61"/>
  <c r="L114" i="61"/>
  <c r="L110" i="61"/>
  <c r="L104" i="61"/>
  <c r="L100" i="61"/>
  <c r="L96" i="61"/>
  <c r="L92" i="61"/>
  <c r="L88" i="61"/>
  <c r="M176" i="61"/>
  <c r="M172" i="61"/>
  <c r="M166" i="61"/>
  <c r="M162" i="61"/>
  <c r="M158" i="61"/>
  <c r="M152" i="61"/>
  <c r="M148" i="61"/>
  <c r="M144" i="61"/>
  <c r="M140" i="61"/>
  <c r="M134" i="61"/>
  <c r="M130" i="61"/>
  <c r="M126" i="61"/>
  <c r="M122" i="61"/>
  <c r="M116" i="61"/>
  <c r="M112" i="61"/>
  <c r="M108" i="61"/>
  <c r="M102" i="61"/>
  <c r="M98" i="61"/>
  <c r="M94" i="61"/>
  <c r="M90" i="61"/>
  <c r="M86" i="61"/>
  <c r="M58" i="61"/>
  <c r="L74" i="61"/>
  <c r="R74" i="61" s="1"/>
  <c r="L52" i="61"/>
  <c r="R52" i="61" s="1"/>
  <c r="K71" i="61"/>
  <c r="K30" i="61"/>
  <c r="K80" i="61"/>
  <c r="K72" i="61"/>
  <c r="K27" i="61"/>
  <c r="K77" i="61"/>
  <c r="K51" i="61"/>
  <c r="K28" i="61"/>
  <c r="K78" i="61"/>
  <c r="K69" i="61"/>
  <c r="K25" i="61"/>
  <c r="K38" i="61"/>
  <c r="K61" i="61"/>
  <c r="K33" i="61"/>
  <c r="K39" i="61"/>
  <c r="K31" i="61"/>
  <c r="K49" i="61"/>
  <c r="K70" i="61"/>
  <c r="K60" i="61"/>
  <c r="K32" i="61"/>
  <c r="K50" i="61"/>
  <c r="K36" i="61"/>
  <c r="K29" i="61"/>
  <c r="M47" i="61"/>
  <c r="M52" i="61"/>
  <c r="L47" i="61"/>
  <c r="R47" i="61" s="1"/>
  <c r="M20" i="61"/>
  <c r="L81" i="61"/>
  <c r="R81" i="61" s="1"/>
  <c r="K42" i="61"/>
  <c r="K54" i="61"/>
  <c r="K73" i="61"/>
  <c r="K43" i="61"/>
  <c r="K62" i="61"/>
  <c r="K37" i="61"/>
  <c r="K64" i="61"/>
  <c r="K63" i="61"/>
  <c r="K65" i="61"/>
  <c r="K41" i="61"/>
  <c r="K40" i="61"/>
  <c r="K57" i="61"/>
  <c r="M34" i="61"/>
  <c r="M74" i="61"/>
  <c r="M66" i="61"/>
  <c r="L20" i="61"/>
  <c r="R20" i="61" s="1"/>
  <c r="K26" i="61"/>
  <c r="K76" i="61"/>
  <c r="K68" i="61"/>
  <c r="K23" i="61"/>
  <c r="K55" i="61"/>
  <c r="K46" i="61"/>
  <c r="K24" i="61"/>
  <c r="K56" i="61"/>
  <c r="K45" i="61"/>
  <c r="K44" i="61"/>
  <c r="K79" i="61"/>
  <c r="K22" i="61"/>
  <c r="M81" i="61"/>
  <c r="L66" i="61"/>
  <c r="R66" i="61" s="1"/>
  <c r="L34" i="61"/>
  <c r="R34" i="61" s="1"/>
  <c r="L58" i="61"/>
  <c r="R58" i="61" s="1"/>
  <c r="M322" i="61"/>
  <c r="M339" i="61"/>
  <c r="M372" i="61"/>
  <c r="L236" i="61"/>
  <c r="R236" i="61" s="1"/>
  <c r="L255" i="61"/>
  <c r="R255" i="61" s="1"/>
  <c r="L266" i="61"/>
  <c r="R266" i="61" s="1"/>
  <c r="L282" i="61"/>
  <c r="R282" i="61" s="1"/>
  <c r="L426" i="61"/>
  <c r="R426" i="61" s="1"/>
  <c r="M310" i="61"/>
  <c r="M361" i="61"/>
  <c r="M387" i="61"/>
  <c r="M400" i="61"/>
  <c r="L322" i="61"/>
  <c r="R322" i="61" s="1"/>
  <c r="L372" i="61"/>
  <c r="R372" i="61" s="1"/>
  <c r="M210" i="61"/>
  <c r="M223" i="61"/>
  <c r="M290" i="61"/>
  <c r="M394" i="61"/>
  <c r="M417" i="61"/>
  <c r="L296" i="61"/>
  <c r="R296" i="61" s="1"/>
  <c r="L310" i="61"/>
  <c r="R310" i="61" s="1"/>
  <c r="L361" i="61"/>
  <c r="R361" i="61" s="1"/>
  <c r="L387" i="61"/>
  <c r="R387" i="61" s="1"/>
  <c r="L400" i="61"/>
  <c r="R400" i="61" s="1"/>
  <c r="L411" i="61"/>
  <c r="R411" i="61" s="1"/>
  <c r="M236" i="61"/>
  <c r="M255" i="61"/>
  <c r="M266" i="61"/>
  <c r="M282" i="61"/>
  <c r="M426" i="61"/>
  <c r="L210" i="61"/>
  <c r="R210" i="61" s="1"/>
  <c r="L223" i="61"/>
  <c r="R223" i="61" s="1"/>
  <c r="L432" i="61"/>
  <c r="R432" i="61" s="1"/>
  <c r="L290" i="61"/>
  <c r="R290" i="61" s="1"/>
  <c r="L394" i="61"/>
  <c r="R394" i="61" s="1"/>
  <c r="L417" i="61"/>
  <c r="R417" i="61" s="1"/>
  <c r="M296" i="61"/>
  <c r="M411" i="61"/>
  <c r="L339" i="61"/>
  <c r="R339" i="61" s="1"/>
  <c r="K539" i="61"/>
  <c r="K487" i="61"/>
  <c r="K553" i="61"/>
  <c r="K481" i="61"/>
  <c r="K538" i="61"/>
  <c r="K460" i="61"/>
  <c r="K495" i="61"/>
  <c r="K552" i="61"/>
  <c r="K474" i="61"/>
  <c r="K471" i="61"/>
  <c r="K546" i="61"/>
  <c r="K470" i="61"/>
  <c r="K447" i="61"/>
  <c r="K584" i="61"/>
  <c r="K502" i="61"/>
  <c r="K461" i="61"/>
  <c r="K518" i="61"/>
  <c r="K442" i="61"/>
  <c r="K475" i="61"/>
  <c r="K534" i="61"/>
  <c r="K454" i="61"/>
  <c r="K451" i="61"/>
  <c r="K528" i="61"/>
  <c r="K450" i="61"/>
  <c r="K503" i="61"/>
  <c r="K562" i="61"/>
  <c r="K484" i="61"/>
  <c r="K443" i="61"/>
  <c r="K578" i="61"/>
  <c r="K498" i="61"/>
  <c r="K457" i="61"/>
  <c r="K514" i="61"/>
  <c r="K438" i="61"/>
  <c r="K509" i="61"/>
  <c r="K588" i="61"/>
  <c r="K508" i="61"/>
  <c r="K485" i="61"/>
  <c r="K542" i="61"/>
  <c r="K466" i="61"/>
  <c r="K499" i="61"/>
  <c r="K556" i="61"/>
  <c r="K480" i="61"/>
  <c r="L590" i="61"/>
  <c r="R590" i="61" s="1"/>
  <c r="K439" i="61"/>
  <c r="K574" i="61"/>
  <c r="K494" i="61"/>
  <c r="K489" i="61"/>
  <c r="K568" i="61"/>
  <c r="K572" i="61" s="1"/>
  <c r="K488" i="61"/>
  <c r="K467" i="61"/>
  <c r="K524" i="61"/>
  <c r="K446" i="61"/>
  <c r="AP3" i="15"/>
  <c r="AM3" i="15"/>
  <c r="AO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90" i="61"/>
  <c r="Q339" i="61"/>
  <c r="Q417" i="61"/>
  <c r="Q223" i="61"/>
  <c r="Q400" i="61"/>
  <c r="Q296" i="61"/>
  <c r="Q322" i="61"/>
  <c r="Q255" i="61"/>
  <c r="Q394" i="61"/>
  <c r="Q210" i="61"/>
  <c r="Q387" i="61"/>
  <c r="Q426" i="61"/>
  <c r="Q236" i="61"/>
  <c r="Q58" i="61"/>
  <c r="Q20" i="61"/>
  <c r="Q81" i="61"/>
  <c r="Q52" i="61"/>
  <c r="Q361" i="61"/>
  <c r="Q282" i="61"/>
  <c r="Q34" i="61"/>
  <c r="Q74" i="61"/>
  <c r="Q590" i="61"/>
  <c r="Q432" i="61"/>
  <c r="Q411" i="61"/>
  <c r="Q310" i="61"/>
  <c r="Q372" i="61"/>
  <c r="Q266" i="61"/>
  <c r="Q66" i="61"/>
  <c r="Q47" i="61"/>
  <c r="L82" i="61"/>
  <c r="R82" i="61" s="1"/>
  <c r="M82" i="61"/>
  <c r="M83" i="61" s="1"/>
  <c r="K512" i="61"/>
  <c r="K531" i="61"/>
  <c r="K520" i="61"/>
  <c r="K564" i="61"/>
  <c r="K400" i="61"/>
  <c r="K505" i="61"/>
  <c r="K478" i="61"/>
  <c r="K550" i="61"/>
  <c r="K557" i="61"/>
  <c r="M178" i="61"/>
  <c r="M135" i="61"/>
  <c r="L154" i="61"/>
  <c r="R154" i="61" s="1"/>
  <c r="M154" i="61"/>
  <c r="L119" i="61"/>
  <c r="R119" i="61" s="1"/>
  <c r="L105" i="61"/>
  <c r="R105" i="61" s="1"/>
  <c r="M169" i="61"/>
  <c r="L135" i="61"/>
  <c r="R135" i="61" s="1"/>
  <c r="M119" i="61"/>
  <c r="L169" i="61"/>
  <c r="R169" i="61" s="1"/>
  <c r="M105" i="61"/>
  <c r="L178" i="61"/>
  <c r="R178" i="61" s="1"/>
  <c r="K81" i="61"/>
  <c r="K58" i="61"/>
  <c r="K34" i="61"/>
  <c r="K47" i="61"/>
  <c r="K74" i="61"/>
  <c r="K20" i="61"/>
  <c r="K66" i="61"/>
  <c r="K52" i="61"/>
  <c r="K432" i="61"/>
  <c r="K310" i="61"/>
  <c r="K417" i="61"/>
  <c r="K394" i="61"/>
  <c r="K411" i="61"/>
  <c r="K290" i="61"/>
  <c r="L433" i="61"/>
  <c r="M433" i="61"/>
  <c r="M434" i="61" s="1"/>
  <c r="K426" i="61"/>
  <c r="K589" i="61"/>
  <c r="L591" i="61"/>
  <c r="K582" i="61"/>
  <c r="K490" i="61"/>
  <c r="K462" i="61"/>
  <c r="AU3" i="16"/>
  <c r="R433" i="61" l="1"/>
  <c r="L434" i="61"/>
  <c r="L83" i="61"/>
  <c r="Q169" i="61"/>
  <c r="Q105" i="61"/>
  <c r="Q82" i="61"/>
  <c r="Q433" i="61"/>
  <c r="Q119" i="61"/>
  <c r="Q591" i="61"/>
  <c r="Q154" i="61"/>
  <c r="Q178" i="61"/>
  <c r="Q135" i="61"/>
  <c r="K82" i="61"/>
  <c r="K83" i="61" s="1"/>
  <c r="K266" i="61"/>
  <c r="K296" i="61"/>
  <c r="K322" i="61"/>
  <c r="K387" i="61"/>
  <c r="K372" i="61"/>
  <c r="K282" i="61"/>
  <c r="K236" i="61"/>
  <c r="M179" i="61"/>
  <c r="M180" i="61" s="1"/>
  <c r="L179" i="61"/>
  <c r="K339" i="61"/>
  <c r="K255" i="61"/>
  <c r="K361" i="61"/>
  <c r="K223" i="61"/>
  <c r="K210" i="61"/>
  <c r="K85" i="61"/>
  <c r="AQ3" i="15"/>
  <c r="L1069" i="61" l="1"/>
  <c r="R179" i="61"/>
  <c r="L180" i="61"/>
  <c r="Q179" i="61"/>
  <c r="Q434" i="61"/>
  <c r="K86" i="61"/>
  <c r="K102" i="61"/>
  <c r="K112" i="61"/>
  <c r="K140" i="61"/>
  <c r="K148" i="61"/>
  <c r="K158" i="61"/>
  <c r="K166" i="61"/>
  <c r="K176" i="61"/>
  <c r="K89" i="61"/>
  <c r="K115" i="61"/>
  <c r="K143" i="61"/>
  <c r="K165" i="61"/>
  <c r="K91" i="61"/>
  <c r="K99" i="61"/>
  <c r="K109" i="61"/>
  <c r="K117" i="61"/>
  <c r="K127" i="61"/>
  <c r="K137" i="61"/>
  <c r="K145" i="61"/>
  <c r="K153" i="61"/>
  <c r="K163" i="61"/>
  <c r="K173" i="61"/>
  <c r="K107" i="61"/>
  <c r="K133" i="61"/>
  <c r="K161" i="61"/>
  <c r="K104" i="61"/>
  <c r="K124" i="61"/>
  <c r="K132" i="61"/>
  <c r="K142" i="61"/>
  <c r="K150" i="61"/>
  <c r="K160" i="61"/>
  <c r="K168" i="61"/>
  <c r="K111" i="61"/>
  <c r="K139" i="61"/>
  <c r="K171" i="61"/>
  <c r="K122" i="61"/>
  <c r="K130" i="61"/>
  <c r="K96" i="61"/>
  <c r="K94" i="61"/>
  <c r="K90" i="61"/>
  <c r="K98" i="61"/>
  <c r="K108" i="61"/>
  <c r="K116" i="61"/>
  <c r="K144" i="61"/>
  <c r="K152" i="61"/>
  <c r="K162" i="61"/>
  <c r="K172" i="61"/>
  <c r="K177" i="61"/>
  <c r="K97" i="61"/>
  <c r="K129" i="61"/>
  <c r="K157" i="61"/>
  <c r="K87" i="61"/>
  <c r="K95" i="61"/>
  <c r="K103" i="61"/>
  <c r="K113" i="61"/>
  <c r="K123" i="61"/>
  <c r="K131" i="61"/>
  <c r="K141" i="61"/>
  <c r="K149" i="61"/>
  <c r="K167" i="61"/>
  <c r="K93" i="61"/>
  <c r="K121" i="61"/>
  <c r="K147" i="61"/>
  <c r="K175" i="61"/>
  <c r="K100" i="61"/>
  <c r="K118" i="61"/>
  <c r="K128" i="61"/>
  <c r="K138" i="61"/>
  <c r="K146" i="61"/>
  <c r="K156" i="61"/>
  <c r="K164" i="61"/>
  <c r="K174" i="61"/>
  <c r="K101" i="61"/>
  <c r="K125" i="61"/>
  <c r="K151" i="61"/>
  <c r="M1069" i="61"/>
  <c r="M1070" i="61" s="1"/>
  <c r="K126" i="61"/>
  <c r="K134" i="61"/>
  <c r="K159" i="61"/>
  <c r="K92" i="61"/>
  <c r="K110" i="61"/>
  <c r="K433" i="61"/>
  <c r="K434" i="61" s="1"/>
  <c r="AL3" i="15"/>
  <c r="AN3" i="15"/>
  <c r="H24" i="11"/>
  <c r="F20" i="11"/>
  <c r="J15" i="11"/>
  <c r="D14" i="11"/>
  <c r="L12" i="11"/>
  <c r="C13" i="10"/>
  <c r="G12" i="10"/>
  <c r="D21" i="10" s="1"/>
  <c r="E12" i="10"/>
  <c r="C21" i="10" s="1"/>
  <c r="G11" i="10"/>
  <c r="D20" i="10" s="1"/>
  <c r="E11" i="10"/>
  <c r="C20" i="10" s="1"/>
  <c r="G10" i="10"/>
  <c r="D19" i="10" s="1"/>
  <c r="E10" i="10"/>
  <c r="C19" i="10" s="1"/>
  <c r="G9" i="10"/>
  <c r="D18" i="10" s="1"/>
  <c r="E9" i="10"/>
  <c r="C18" i="10" s="1"/>
  <c r="G8" i="10"/>
  <c r="D17" i="10" s="1"/>
  <c r="E8" i="10"/>
  <c r="C17" i="10" s="1"/>
  <c r="G7" i="10"/>
  <c r="D16" i="10" s="1"/>
  <c r="E7" i="10"/>
  <c r="C16" i="10" s="1"/>
  <c r="R1069" i="61" l="1"/>
  <c r="L1070" i="61"/>
  <c r="Q1070" i="61" s="1"/>
  <c r="Q1069" i="61"/>
  <c r="Q180" i="61"/>
  <c r="K88" i="61"/>
  <c r="K105" i="61" s="1"/>
  <c r="K169" i="61"/>
  <c r="K135" i="61"/>
  <c r="K154" i="61"/>
  <c r="K178" i="61"/>
  <c r="K119" i="61"/>
  <c r="K179" i="61" l="1"/>
  <c r="K180" i="61" s="1"/>
  <c r="K436" i="61" l="1"/>
  <c r="K455" i="61" s="1"/>
  <c r="K590" i="61" s="1"/>
  <c r="K1069" i="61" l="1"/>
  <c r="K1070" i="61" s="1"/>
  <c r="K591" i="61"/>
  <c r="AJ3" i="39"/>
  <c r="D13" i="10"/>
  <c r="E13" i="10" s="1"/>
  <c r="C22" i="10" s="1"/>
  <c r="E6" i="10"/>
  <c r="C15" i="10" s="1"/>
  <c r="F13" i="10"/>
  <c r="G13" i="10" s="1"/>
  <c r="D22" i="10" s="1"/>
  <c r="G6" i="10" l="1"/>
  <c r="D15" i="10" s="1"/>
  <c r="AX3" i="16" l="1"/>
  <c r="AV3" i="16"/>
</calcChain>
</file>

<file path=xl/sharedStrings.xml><?xml version="1.0" encoding="utf-8"?>
<sst xmlns="http://schemas.openxmlformats.org/spreadsheetml/2006/main" count="16521" uniqueCount="1906">
  <si>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</si>
  <si>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</si>
  <si>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</si>
  <si>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</si>
  <si>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</si>
  <si>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</si>
  <si>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</si>
  <si>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</si>
  <si>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</si>
  <si>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</si>
  <si>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</si>
  <si>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</si>
  <si>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</si>
  <si>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</si>
  <si>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</si>
  <si>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</si>
  <si>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</si>
  <si>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</si>
  <si>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</si>
  <si>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</si>
  <si>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</si>
  <si>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</si>
  <si>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</si>
  <si>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</si>
  <si>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</si>
  <si>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</si>
  <si>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</si>
  <si>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</si>
  <si>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</si>
  <si>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</si>
  <si>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</si>
  <si>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</si>
  <si>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</si>
  <si>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</si>
  <si>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</si>
  <si>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</si>
  <si>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</si>
  <si>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</si>
  <si>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</si>
  <si>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</si>
  <si>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</si>
  <si>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</si>
  <si>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</si>
  <si>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</si>
  <si>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</si>
  <si>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</si>
  <si>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</si>
  <si>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</si>
  <si>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</si>
  <si>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</si>
  <si>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</si>
  <si>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</si>
  <si>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</si>
  <si>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</si>
  <si>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</si>
  <si>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</si>
  <si>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</si>
  <si>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</si>
  <si>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</si>
  <si>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</si>
  <si>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</si>
  <si>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</si>
  <si>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</si>
  <si>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</si>
  <si>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</si>
  <si>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</si>
  <si>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</si>
  <si>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</si>
  <si>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</si>
  <si>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</si>
  <si>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</si>
  <si>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</si>
  <si>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</si>
  <si>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</si>
  <si>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</si>
  <si>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</si>
  <si>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</si>
  <si>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</si>
  <si>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</si>
  <si>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</si>
  <si>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</si>
  <si>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</si>
  <si>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</si>
  <si>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</si>
  <si>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</si>
  <si>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</si>
  <si>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</si>
  <si>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</si>
  <si>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</si>
  <si>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</si>
  <si>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</si>
  <si>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</si>
  <si>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</si>
  <si>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</si>
  <si>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</si>
  <si>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00397 สำนักงานสาธารณสุขอำเภอเมือง</t>
  </si>
  <si>
    <t>00398 สำนักงานสาธารณสุขอำเภอกุดจับ</t>
  </si>
  <si>
    <t>00399 สำนักงานสาธารณสุขอำเภอหนองวัวซอ</t>
  </si>
  <si>
    <t>00403 สำนักงานสาธารณสุขอำเภอทุ่งฝน</t>
  </si>
  <si>
    <t>00404 สำนักงานสาธารณสุขอำเภอไชยวาน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</si>
  <si>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</si>
  <si>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</si>
  <si>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</si>
  <si>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00410 สำนักงานสาธารณสุขอำเภอเพ็ญ</t>
  </si>
  <si>
    <t>00411 สำนักงานสาธารณสุขอำเภอสร้างคอม</t>
  </si>
  <si>
    <t>04481 สถานีอนามัยนิคมสงเคราะห์</t>
  </si>
  <si>
    <t>04482 สอ_บ้านขาว</t>
  </si>
  <si>
    <t>04483 สอ_หนองบัว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</si>
  <si>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</si>
  <si>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</si>
  <si>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</si>
  <si>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</si>
  <si>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</si>
  <si>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</si>
  <si>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</si>
  <si>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</si>
  <si>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</si>
  <si>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</si>
  <si>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</si>
  <si>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</si>
  <si>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</si>
  <si>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</si>
  <si>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</si>
  <si>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</si>
  <si>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</si>
  <si>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</si>
  <si>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</si>
  <si>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</si>
  <si>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</si>
  <si>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</si>
  <si>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</si>
  <si>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</si>
  <si>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</si>
  <si>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</si>
  <si>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</si>
  <si>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</si>
  <si>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</si>
  <si>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</si>
  <si>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04516 สถานีอนามัยบ้านหนองแวงจุมพล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</si>
  <si>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</si>
  <si>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</si>
  <si>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</si>
  <si>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</si>
  <si>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</si>
  <si>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</si>
  <si>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</si>
  <si>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</si>
  <si>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</si>
  <si>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</si>
  <si>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</si>
  <si>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</si>
  <si>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</si>
  <si>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</si>
  <si>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</si>
  <si>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</si>
  <si>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</si>
  <si>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</si>
  <si>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</si>
  <si>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</si>
  <si>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</si>
  <si>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</si>
  <si>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</si>
  <si>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</si>
  <si>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</si>
  <si>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</si>
  <si>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</si>
  <si>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</si>
  <si>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</si>
  <si>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</si>
  <si>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</si>
  <si>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</si>
  <si>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</si>
  <si>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</si>
  <si>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</si>
  <si>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</si>
  <si>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</si>
  <si>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</si>
  <si>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</si>
  <si>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</si>
  <si>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</si>
  <si>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</si>
  <si>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</si>
  <si>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</si>
  <si>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</si>
  <si>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</si>
  <si>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</si>
  <si>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</si>
  <si>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</si>
  <si>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</si>
  <si>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</si>
  <si>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</si>
  <si>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</si>
  <si>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</si>
  <si>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</si>
  <si>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</si>
  <si>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</si>
  <si>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</si>
  <si>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</si>
  <si>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</si>
  <si>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</si>
  <si>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</si>
  <si>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</si>
  <si>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</si>
  <si>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</si>
  <si>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</si>
  <si>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</si>
  <si>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</si>
  <si>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</si>
  <si>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</si>
  <si>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</si>
  <si>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</si>
  <si>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</si>
  <si>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</si>
  <si>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</si>
  <si>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</si>
  <si>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</si>
  <si>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</si>
  <si>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</si>
  <si>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</si>
  <si>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</si>
  <si>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</si>
  <si>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</si>
  <si>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</si>
  <si>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</si>
  <si>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</si>
  <si>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</si>
  <si>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</si>
  <si>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</si>
  <si>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</si>
  <si>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</si>
  <si>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</si>
  <si>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</si>
  <si>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</si>
  <si>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</si>
  <si>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</si>
  <si>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</si>
  <si>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</si>
  <si>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</si>
  <si>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</si>
  <si>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</si>
  <si>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</si>
  <si>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</si>
  <si>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</si>
  <si>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</si>
  <si>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</si>
  <si>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</si>
  <si>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</si>
  <si>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04630 เพ็ญ รพสต_บ้านธาตุ</t>
  </si>
  <si>
    <t>04631 เพ็ญ รพสต_นิคม</t>
  </si>
  <si>
    <t>04632 เพ็ญ  สถานีอนามัยนาพู่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</si>
  <si>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</si>
  <si>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</si>
  <si>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</si>
  <si>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</si>
  <si>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</si>
  <si>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</si>
  <si>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</si>
  <si>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</si>
  <si>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</si>
  <si>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</si>
  <si>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</si>
  <si>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</si>
  <si>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</si>
  <si>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</si>
  <si>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</si>
  <si>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</si>
  <si>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</si>
  <si>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</si>
  <si>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</si>
  <si>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</si>
  <si>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</si>
  <si>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</si>
  <si>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</si>
  <si>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</si>
  <si>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</si>
  <si>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</si>
  <si>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</si>
  <si>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</si>
  <si>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</si>
  <si>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</si>
  <si>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</si>
  <si>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</si>
  <si>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</si>
  <si>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</si>
  <si>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</si>
  <si>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</si>
  <si>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</si>
  <si>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</si>
  <si>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</si>
  <si>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</si>
  <si>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</si>
  <si>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</si>
  <si>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</si>
  <si>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</si>
  <si>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</si>
  <si>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</si>
  <si>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</si>
  <si>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</si>
  <si>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</si>
  <si>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14148 สำนักงานสาธารณสุขกิ่งอำเภอประจักษ์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</si>
  <si>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</si>
  <si>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</si>
  <si>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</si>
  <si>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</si>
  <si>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</si>
  <si>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</si>
  <si>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</si>
  <si>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</si>
  <si>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</si>
  <si>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</si>
  <si>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15221 เพ็ญ รพสต_บ้านด่าน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</si>
  <si>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</si>
  <si>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</si>
  <si>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</si>
  <si>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405 สาธารณสุขอำเภอศรีธาตุ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</si>
  <si>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</si>
  <si>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</si>
  <si>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</si>
  <si>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</si>
  <si>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</si>
  <si>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</si>
  <si>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</si>
  <si>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</si>
  <si>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</si>
  <si>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</si>
  <si>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</si>
  <si>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</si>
  <si>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04515 สถานีอนามัยโคกผักหอม</t>
  </si>
  <si>
    <t>04518 สถานีอนามัยน้ำพ่น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</si>
  <si>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</si>
  <si>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</si>
  <si>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</si>
  <si>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</si>
  <si>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</si>
  <si>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</si>
  <si>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</si>
  <si>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</si>
  <si>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</si>
  <si>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</si>
  <si>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</si>
  <si>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</si>
  <si>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</si>
  <si>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</si>
  <si>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</si>
  <si>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จังหวัด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</si>
  <si>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</si>
  <si>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</si>
  <si>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</si>
  <si>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</si>
  <si>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</si>
  <si>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</si>
  <si>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</si>
  <si>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เอกสารแนบ 1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</si>
  <si>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</si>
  <si>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ลำดับ</t>
  </si>
  <si>
    <t xml:space="preserve">จำนวน รพ.สต. </t>
  </si>
  <si>
    <t>ส่งงบแล้ว</t>
  </si>
  <si>
    <t>ร้อยละ</t>
  </si>
  <si>
    <t>ไม่ส่งงบ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</si>
  <si>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</si>
  <si>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</si>
  <si>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</si>
  <si>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</si>
  <si>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</si>
  <si>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>หมายเหตุ รพ.สต.ที่ยังไม่ส่งข้อมูล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</si>
  <si>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</si>
  <si>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</si>
  <si>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</si>
  <si>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</si>
  <si>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</si>
  <si>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</si>
  <si>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</si>
  <si>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</si>
  <si>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</si>
  <si>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</si>
  <si>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</si>
  <si>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</si>
  <si>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</si>
  <si>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</si>
  <si>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</si>
  <si>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</si>
  <si>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</si>
  <si>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</si>
  <si>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</si>
  <si>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</si>
  <si>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</si>
  <si>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</si>
  <si>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</si>
  <si>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</si>
  <si>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</si>
  <si>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</si>
  <si>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</si>
  <si>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</si>
  <si>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</si>
  <si>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</si>
  <si>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</si>
  <si>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</si>
  <si>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</si>
  <si>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</si>
  <si>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</si>
  <si>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</si>
  <si>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</si>
  <si>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</si>
  <si>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</si>
  <si>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</si>
  <si>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</si>
  <si>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</si>
  <si>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</si>
  <si>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</si>
  <si>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</si>
  <si>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</si>
  <si>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</si>
  <si>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</si>
  <si>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</si>
  <si>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</si>
  <si>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</si>
  <si>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</si>
  <si>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</si>
  <si>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</si>
  <si>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</si>
  <si>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</si>
  <si>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</si>
  <si>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</si>
  <si>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</si>
  <si>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</si>
  <si>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</si>
  <si>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</si>
  <si>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</si>
  <si>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</si>
  <si>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</si>
  <si>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</si>
  <si>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</si>
  <si>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</si>
  <si>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</si>
  <si>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</si>
  <si>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</si>
  <si>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</si>
  <si>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</si>
  <si>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</si>
  <si>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</si>
  <si>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</si>
  <si>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</si>
  <si>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</si>
  <si>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</si>
  <si>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</si>
  <si>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</si>
  <si>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</si>
  <si>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</si>
  <si>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</si>
  <si>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</si>
  <si>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</si>
  <si>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</si>
  <si>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</si>
  <si>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</si>
  <si>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</si>
  <si>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</si>
  <si>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</si>
  <si>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</si>
  <si>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</si>
  <si>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</si>
  <si>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</si>
  <si>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</si>
  <si>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</si>
  <si>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</si>
  <si>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</si>
  <si>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</si>
  <si>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</si>
  <si>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</si>
  <si>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</si>
  <si>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</si>
  <si>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</si>
  <si>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</si>
  <si>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</si>
  <si>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อำเภอเมืองบึงกาฬ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</si>
  <si>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</si>
  <si>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</si>
  <si>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</si>
  <si>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</si>
  <si>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</si>
  <si>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</si>
  <si>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</si>
  <si>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</si>
  <si>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</si>
  <si>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</si>
  <si>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</si>
  <si>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</si>
  <si>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</si>
  <si>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</si>
  <si>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</si>
  <si>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</si>
  <si>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</si>
  <si>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</si>
  <si>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</si>
  <si>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</si>
  <si>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</si>
  <si>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</si>
  <si>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</si>
  <si>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</si>
  <si>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</si>
  <si>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</si>
  <si>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</si>
  <si>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</si>
  <si>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</si>
  <si>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</si>
  <si>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</si>
  <si>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</si>
  <si>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</si>
  <si>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</si>
  <si>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</si>
  <si>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</si>
  <si>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</si>
  <si>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</si>
  <si>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</si>
  <si>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</si>
  <si>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</si>
  <si>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</si>
  <si>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</si>
  <si>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</si>
  <si>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</si>
  <si>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</si>
  <si>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</si>
  <si>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</si>
  <si>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</si>
  <si>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</si>
  <si>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</si>
  <si>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</si>
  <si>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</si>
  <si>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</si>
  <si>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</si>
  <si>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</si>
  <si>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</si>
  <si>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</si>
  <si>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</si>
  <si>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</si>
  <si>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</si>
  <si>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</si>
  <si>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</si>
  <si>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</si>
  <si>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</si>
  <si>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</si>
  <si>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</si>
  <si>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</si>
  <si>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</si>
  <si>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</si>
  <si>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</si>
  <si>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</si>
  <si>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</si>
  <si>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</si>
  <si>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</si>
  <si>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</si>
  <si>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</si>
  <si>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</si>
  <si>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</si>
  <si>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</si>
  <si>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</si>
  <si>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</si>
  <si>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</si>
  <si>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</si>
  <si>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</si>
  <si>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</si>
  <si>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</si>
  <si>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</si>
  <si>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</si>
  <si>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</si>
  <si>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</si>
  <si>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</si>
  <si>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</si>
  <si>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</si>
  <si>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</si>
  <si>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</si>
  <si>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</si>
  <si>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</si>
  <si>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</si>
  <si>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</si>
  <si>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</si>
  <si>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</si>
  <si>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</si>
  <si>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</si>
  <si>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</si>
  <si>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</si>
  <si>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</si>
  <si>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</si>
  <si>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</si>
  <si>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</si>
  <si>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</si>
  <si>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</si>
  <si>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</si>
  <si>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</si>
  <si>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</si>
  <si>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</si>
  <si>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</si>
  <si>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</si>
  <si>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</si>
  <si>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</si>
  <si>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</si>
  <si>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</si>
  <si>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</si>
  <si>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</si>
  <si>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</si>
  <si>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</si>
  <si>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</si>
  <si>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</si>
  <si>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</si>
  <si>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</si>
  <si>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</si>
  <si>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</si>
  <si>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</si>
  <si>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</si>
  <si>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</si>
  <si>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</si>
  <si>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</si>
  <si>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</si>
  <si>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</si>
  <si>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</si>
  <si>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</si>
  <si>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</si>
  <si>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</si>
  <si>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</si>
  <si>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</si>
  <si>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</si>
  <si>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</si>
  <si>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</si>
  <si>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</si>
  <si>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</si>
  <si>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</si>
  <si>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</si>
  <si>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</si>
  <si>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</si>
  <si>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</si>
  <si>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</si>
  <si>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</si>
  <si>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</si>
  <si>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</si>
  <si>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</si>
  <si>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</si>
  <si>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</si>
  <si>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</si>
  <si>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</si>
  <si>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</si>
  <si>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</si>
  <si>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</si>
  <si>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</si>
  <si>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</si>
  <si>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</si>
  <si>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</si>
  <si>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</si>
  <si>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</si>
  <si>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</si>
  <si>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</si>
  <si>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</si>
  <si>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41-26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</si>
  <si>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</si>
  <si>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</si>
  <si>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</si>
  <si>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</si>
  <si>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</si>
  <si>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</si>
  <si>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</si>
  <si>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</si>
  <si>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</si>
  <si>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</si>
  <si>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</si>
  <si>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</si>
  <si>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</si>
  <si>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</si>
  <si>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</si>
  <si>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</si>
  <si>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04665 สอ_เพชรเจริญ</t>
  </si>
  <si>
    <t>04666 สอ_น้ำภู</t>
  </si>
  <si>
    <t>04667 สอ_นาอ้อ</t>
  </si>
  <si>
    <t>04668 สอ_กกดู่</t>
  </si>
  <si>
    <t>04669 สอ_ไร่ม่วง</t>
  </si>
  <si>
    <t>04670 สอ_โพนป่าแดง</t>
  </si>
  <si>
    <t>04671 สอ_ไร่ทาม</t>
  </si>
  <si>
    <t>04672 สอ_นาอาน</t>
  </si>
  <si>
    <t>04673 สอ_ขอนแก่น</t>
  </si>
  <si>
    <t>04674 สอ_หัวนา</t>
  </si>
  <si>
    <t>04675 สอ_หนองผำ</t>
  </si>
  <si>
    <t>04676 สอ_เจริญสุข</t>
  </si>
  <si>
    <t>04677 สอ_เพีย</t>
  </si>
  <si>
    <t>04678 สอ_สูบ</t>
  </si>
  <si>
    <t>04679 สอ_ก้างปลา</t>
  </si>
  <si>
    <t>04680 สอ_นาแขม</t>
  </si>
  <si>
    <t>04681 สอ_ปากหมาก</t>
  </si>
  <si>
    <t>04682 สอ_ห้วยกระทิง</t>
  </si>
  <si>
    <t>14352 สอ_โป่งป่าติ้ว</t>
  </si>
  <si>
    <t>รวม CUP เลย</t>
  </si>
  <si>
    <t>42-02</t>
  </si>
  <si>
    <t>รพช.นาด้วง</t>
  </si>
  <si>
    <t>11030 รพช.นาด้วง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</si>
  <si>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</si>
  <si>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</si>
  <si>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</si>
  <si>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</si>
  <si>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</si>
  <si>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รวม CUP นาด้วง</t>
  </si>
  <si>
    <t>42-03</t>
  </si>
  <si>
    <t>รพช.เชียงคาน</t>
  </si>
  <si>
    <t>11031 รพช.เชียงคาน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</si>
  <si>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</si>
  <si>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</si>
  <si>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</si>
  <si>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</si>
  <si>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</si>
  <si>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</si>
  <si>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</si>
  <si>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</si>
  <si>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</si>
  <si>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</si>
  <si>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</si>
  <si>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</si>
  <si>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</si>
  <si>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13924 สถานีอนามัยโสกใหม่</t>
  </si>
  <si>
    <t>รวม CUP เชียงคาน</t>
  </si>
  <si>
    <t>42-04</t>
  </si>
  <si>
    <t>รพช.ปากชม</t>
  </si>
  <si>
    <t>11032 รพช.ปากชม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</si>
  <si>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</si>
  <si>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</si>
  <si>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</si>
  <si>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</si>
  <si>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</si>
  <si>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</si>
  <si>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</si>
  <si>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13925 หาดคัมภีร์</t>
  </si>
  <si>
    <t>14463 ห้วยอาลัย</t>
  </si>
  <si>
    <t>14464 ชมเจริญ</t>
  </si>
  <si>
    <t>รวม CUP ปากชม</t>
  </si>
  <si>
    <t>42-05</t>
  </si>
  <si>
    <t>รพร.ด่านซ้าย</t>
  </si>
  <si>
    <t>11447 รพร.ด่านซ้าย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</si>
  <si>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</si>
  <si>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</si>
  <si>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</si>
  <si>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</si>
  <si>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</si>
  <si>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</si>
  <si>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</si>
  <si>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</si>
  <si>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</si>
  <si>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</si>
  <si>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</si>
  <si>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</si>
  <si>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13926 สถานีอนามัยปากหมัน</t>
  </si>
  <si>
    <t>รวม CUP ด่านซ้าย</t>
  </si>
  <si>
    <t>42-06</t>
  </si>
  <si>
    <t>รพช.นาแห้ว</t>
  </si>
  <si>
    <t>11033 รพช.นาแห้ว</t>
  </si>
  <si>
    <t>04722 สอ_ป่าก่อ</t>
  </si>
  <si>
    <t>04723 สอ_นาพึง</t>
  </si>
  <si>
    <t>04724 สอ_โนนสว่าง</t>
  </si>
  <si>
    <t>04725 สอ_เหล่ากอหก</t>
  </si>
  <si>
    <t>10234 สอ_นาเจริญ</t>
  </si>
  <si>
    <t>รวม CUP นาแห้ว</t>
  </si>
  <si>
    <t>42-07</t>
  </si>
  <si>
    <t>รพช.ภูเรือ</t>
  </si>
  <si>
    <t>11034 รพช.ภูเรือ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</si>
  <si>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</si>
  <si>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</si>
  <si>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</si>
  <si>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</si>
  <si>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</si>
  <si>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</si>
  <si>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รวม CUP ภูเรือ</t>
  </si>
  <si>
    <t>42-08</t>
  </si>
  <si>
    <t>รพช.ท่าลี่</t>
  </si>
  <si>
    <t>11035 รพช.ท่าลี่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</si>
  <si>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</si>
  <si>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</si>
  <si>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</si>
  <si>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</si>
  <si>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</si>
  <si>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</si>
  <si>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</si>
  <si>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</si>
  <si>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13927 สถานีอนามัยนากระเซ็ง</t>
  </si>
  <si>
    <t>รวม CUP ท่าลี่</t>
  </si>
  <si>
    <t>42-09</t>
  </si>
  <si>
    <t>รพช.วังสะพุง</t>
  </si>
  <si>
    <t>11036 รพช.วังสะพุง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</si>
  <si>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</si>
  <si>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</si>
  <si>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</si>
  <si>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</si>
  <si>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</si>
  <si>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</si>
  <si>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</si>
  <si>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</si>
  <si>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</si>
  <si>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</si>
  <si>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</si>
  <si>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</si>
  <si>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</si>
  <si>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</si>
  <si>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</si>
  <si>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</si>
  <si>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13928 สถานีอนามัยโนนวังแท่น</t>
  </si>
  <si>
    <t>รวม CUP วังสะพุง</t>
  </si>
  <si>
    <t>42-10</t>
  </si>
  <si>
    <t>รพช.ภูกระดึง</t>
  </si>
  <si>
    <t>11037 รพช.ภูกระดึง</t>
  </si>
  <si>
    <t>04757 สถานีอนามัยนาโก</t>
  </si>
  <si>
    <t>04758 สถานีอนามัยนาแปนใต้</t>
  </si>
  <si>
    <t>04761 สถานีอนามัยผานกเค้า</t>
  </si>
  <si>
    <t>04762 สถานีอนามัยห้วยส้มใต้</t>
  </si>
  <si>
    <t>04764 สถานีอนามัยห้วยส้ม</t>
  </si>
  <si>
    <t>รวม CUP ภูกระดึง</t>
  </si>
  <si>
    <t>42-11</t>
  </si>
  <si>
    <t>รพช.ภูหลวง</t>
  </si>
  <si>
    <t>11038 รพช.ภูหลวง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</si>
  <si>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</si>
  <si>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</si>
  <si>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</si>
  <si>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</si>
  <si>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13929 สอ_ห้วยสีเสียด</t>
  </si>
  <si>
    <t>รวม CUP ภูหลวง</t>
  </si>
  <si>
    <t>42-12</t>
  </si>
  <si>
    <t>รพช.ผาขาว</t>
  </si>
  <si>
    <t>11039 รพช.ผาขาว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</si>
  <si>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</si>
  <si>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</si>
  <si>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</si>
  <si>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</si>
  <si>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</si>
  <si>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</si>
  <si>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รวม CUP ผาขาว</t>
  </si>
  <si>
    <t>42-15</t>
  </si>
  <si>
    <t>รพช.เอราวัณ</t>
  </si>
  <si>
    <t>14133 รพช.เอราวัณ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</si>
  <si>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</si>
  <si>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</si>
  <si>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</si>
  <si>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</si>
  <si>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</si>
  <si>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13930 สอ_โนนสวรรค์</t>
  </si>
  <si>
    <t>14353 สอ_พรประเสริฐ</t>
  </si>
  <si>
    <t>14356 สอ_นาอ่างคำ</t>
  </si>
  <si>
    <t>รวม CUP เอราวัณ</t>
  </si>
  <si>
    <t>42-16</t>
  </si>
  <si>
    <t>รพช.หนองหิน</t>
  </si>
  <si>
    <t>28861 รพช.หนองหิน</t>
  </si>
  <si>
    <t>04759 รพ_สต_ปวนพุ</t>
  </si>
  <si>
    <t>04760 รพ_สต_หนองหมากแก้ว</t>
  </si>
  <si>
    <t>04763 รพ_สต_เฉลิมพระเกียรติ 60 พรรษา นวมินทราชินิ</t>
  </si>
  <si>
    <t>04765 รพ_สต_น้อยสามัคคี</t>
  </si>
  <si>
    <t>14355 รพ_สต_หลักร้อยหกสิบ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</si>
  <si>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</si>
  <si>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</si>
  <si>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</si>
  <si>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</si>
  <si>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</si>
  <si>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</si>
  <si>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</si>
  <si>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</si>
  <si>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</si>
  <si>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</si>
  <si>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</si>
  <si>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</si>
  <si>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</si>
  <si>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</si>
  <si>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</si>
  <si>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</si>
  <si>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</si>
  <si>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</si>
  <si>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</si>
  <si>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</si>
  <si>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</si>
  <si>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</si>
  <si>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</si>
  <si>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</si>
  <si>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รวม CUP หนองคาย</t>
  </si>
  <si>
    <t>43-02</t>
  </si>
  <si>
    <t>รพร.ท่าบ่อ</t>
  </si>
  <si>
    <t>11448 รพร.ท่าบ่อ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</si>
  <si>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</si>
  <si>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</si>
  <si>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</si>
  <si>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</si>
  <si>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</si>
  <si>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</si>
  <si>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</si>
  <si>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</si>
  <si>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</si>
  <si>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</si>
  <si>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รวม CUP ท่าบ่อ</t>
  </si>
  <si>
    <t>43-05</t>
  </si>
  <si>
    <t>รพช.โพนพิสัย</t>
  </si>
  <si>
    <t>11042 รพช.โพนพิสัย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</si>
  <si>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</si>
  <si>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</si>
  <si>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</si>
  <si>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</si>
  <si>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</si>
  <si>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</si>
  <si>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</si>
  <si>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</si>
  <si>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</si>
  <si>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</si>
  <si>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</si>
  <si>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</si>
  <si>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</si>
  <si>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</si>
  <si>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</si>
  <si>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รวม CUP โพนพิสัย</t>
  </si>
  <si>
    <t>43-07</t>
  </si>
  <si>
    <t>รพช.ศรีเชียงใหม่</t>
  </si>
  <si>
    <t>11044 รพช.ศรีเชียงใหม่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</si>
  <si>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</si>
  <si>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</si>
  <si>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</si>
  <si>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</si>
  <si>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10241 สอ_ท่ากฐิน</t>
  </si>
  <si>
    <t>13933 สอ_ ห้วยไฮ</t>
  </si>
  <si>
    <t>รวม CUP ศรีเชียงใหม่</t>
  </si>
  <si>
    <t>43-08</t>
  </si>
  <si>
    <t>รพช.สังคม</t>
  </si>
  <si>
    <t>11045 รพช.สังคม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</si>
  <si>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</si>
  <si>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</si>
  <si>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</si>
  <si>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</si>
  <si>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</si>
  <si>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รวม CUP สังคม</t>
  </si>
  <si>
    <t>43-18</t>
  </si>
  <si>
    <t>รพช.สระใคร</t>
  </si>
  <si>
    <t>21356 รพช.สระใคร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</si>
  <si>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</si>
  <si>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</si>
  <si>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</si>
  <si>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รวม CUP สระใคร</t>
  </si>
  <si>
    <t>43-19</t>
  </si>
  <si>
    <t>รพช.เฝ้าไร่</t>
  </si>
  <si>
    <t>28811 รพช.เฝ้าไร่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</si>
  <si>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</si>
  <si>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</si>
  <si>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</si>
  <si>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</si>
  <si>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</si>
  <si>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</si>
  <si>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</si>
  <si>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รวม CUP เฝ้าไร่</t>
  </si>
  <si>
    <t>43-20</t>
  </si>
  <si>
    <t>รพช.รัตนวาปี</t>
  </si>
  <si>
    <t>28815 รพช.รัตนวาปี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</si>
  <si>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</si>
  <si>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</si>
  <si>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</si>
  <si>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</si>
  <si>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</si>
  <si>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14184 สถานีอนามัยนายาง</t>
  </si>
  <si>
    <t>รวม CUP รัตนวาปี</t>
  </si>
  <si>
    <t>43-21</t>
  </si>
  <si>
    <t>รพช.โพธิ์ตาก</t>
  </si>
  <si>
    <t>28778 รพช.โพธิ์ตาก</t>
  </si>
  <si>
    <t>04853 รพ_สต_โพธิ์ตาก</t>
  </si>
  <si>
    <t>04854 รพ_สต_สาวแล</t>
  </si>
  <si>
    <t>04860 รพ_สต_โพนทอง</t>
  </si>
  <si>
    <t>04861 รพ_สต_ดอนไผ่</t>
  </si>
  <si>
    <t>04862 รพ_สต_ด่านศรีสุข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</si>
  <si>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</si>
  <si>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</si>
  <si>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</si>
  <si>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</si>
  <si>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</si>
  <si>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</si>
  <si>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</si>
  <si>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05443 สอ_ธาตุเชิงชุม</t>
  </si>
  <si>
    <t>05444 สอ_โคกเลาะ</t>
  </si>
  <si>
    <t>05445 สอ_ดงมะไฟ ขมิ้น</t>
  </si>
  <si>
    <t>05446 สอ_ทับสอ</t>
  </si>
  <si>
    <t>05447 สอ_คูสนาม</t>
  </si>
  <si>
    <t>05448 สอ_โนนหอม</t>
  </si>
  <si>
    <t>05449 สอ_หนองสนม</t>
  </si>
  <si>
    <t>05450 สอ_เชียงเครือ</t>
  </si>
  <si>
    <t>05451 สอ_สร้างแก้วสมานมิตร</t>
  </si>
  <si>
    <t>05452 สอ_ม่วงลาย</t>
  </si>
  <si>
    <t>05453 สอ_แมด</t>
  </si>
  <si>
    <t>05454 สอ_นาขาม</t>
  </si>
  <si>
    <t>05455 สอ_นาคำ</t>
  </si>
  <si>
    <t>05456 สอ_พังขว้าง</t>
  </si>
  <si>
    <t>05457 สอ_ดงขุมข้าว</t>
  </si>
  <si>
    <t>05458 สอ_ดงมะไฟ</t>
  </si>
  <si>
    <t>05459 สอ_ดงพัฒนา</t>
  </si>
  <si>
    <t>05460 สอ_หนองปลาน้อย</t>
  </si>
  <si>
    <t>05461 สอ_หนองลาด</t>
  </si>
  <si>
    <t>05462 สอ_ดอนแคนใต้</t>
  </si>
  <si>
    <t>05463 สอ_ฮางโฮง</t>
  </si>
  <si>
    <t>05464 สอ_โคกก่อง</t>
  </si>
  <si>
    <t>13967 สอ_หนองไผ่</t>
  </si>
  <si>
    <t>23217 สอ_ลาดกะเฌอ</t>
  </si>
  <si>
    <t>รวม CUP สกลนคร</t>
  </si>
  <si>
    <t>47-02</t>
  </si>
  <si>
    <t>รพช.กุสุมาลย์</t>
  </si>
  <si>
    <t>11089 รพช.กุสุมาลย์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</si>
  <si>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</si>
  <si>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</si>
  <si>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</si>
  <si>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</si>
  <si>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</si>
  <si>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13968 สอ_ห้วยกอก</t>
  </si>
  <si>
    <t>รวม CUP กุสุมาลย์</t>
  </si>
  <si>
    <t>47-03</t>
  </si>
  <si>
    <t>รพช.กุดบาก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</si>
  <si>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</si>
  <si>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</si>
  <si>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</si>
  <si>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</si>
  <si>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13969 สอ_บ้านกลาง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</si>
  <si>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</si>
  <si>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</si>
  <si>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</si>
  <si>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</si>
  <si>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</si>
  <si>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</si>
  <si>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</si>
  <si>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</si>
  <si>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</si>
  <si>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</si>
  <si>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</si>
  <si>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</si>
  <si>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</si>
  <si>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</si>
  <si>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</si>
  <si>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</si>
  <si>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</si>
  <si>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13970 สอ_บ้านโคก</t>
  </si>
  <si>
    <t>รวม CUP พระอาจารย์ฝั้นฯ</t>
  </si>
  <si>
    <t>47-05</t>
  </si>
  <si>
    <t>รพช.พังโคน</t>
  </si>
  <si>
    <t>11092 รพช.พังโคน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</si>
  <si>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</si>
  <si>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</si>
  <si>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</si>
  <si>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</si>
  <si>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</si>
  <si>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</si>
  <si>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13971 สถานีอนามัยบ้านโคกสะอาด</t>
  </si>
  <si>
    <t>รวม CUP พังโคน</t>
  </si>
  <si>
    <t>47-06</t>
  </si>
  <si>
    <t>รพช.วาริชภูมิ</t>
  </si>
  <si>
    <t>11093 รพช.วาริชภูมิ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</si>
  <si>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</si>
  <si>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</si>
  <si>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</si>
  <si>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</si>
  <si>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</si>
  <si>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</si>
  <si>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</si>
  <si>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</si>
  <si>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14721 สอ_ดงคำโพธิ์</t>
  </si>
  <si>
    <t>รวม CUP วาริชภูมิ</t>
  </si>
  <si>
    <t>47-07</t>
  </si>
  <si>
    <t>รพช.นิคมน้ำอูน</t>
  </si>
  <si>
    <t>11094 รพช.นิคมน้ำอูน</t>
  </si>
  <si>
    <t>05500 สอ_นาคำ</t>
  </si>
  <si>
    <t>05501 สอ_หนองบัวบาน</t>
  </si>
  <si>
    <t>05502 สอ_โนนสุวรรณ</t>
  </si>
  <si>
    <t>11758 สอ_หนองหลวง</t>
  </si>
  <si>
    <t>รวม CUP นิคมน้ำอูน</t>
  </si>
  <si>
    <t>47-08</t>
  </si>
  <si>
    <t>รพช.วานรนิวาส</t>
  </si>
  <si>
    <t>11095 รพช.วานรนิวาส</t>
  </si>
  <si>
    <t>05503 สอ_ปานเจริญ</t>
  </si>
  <si>
    <t>05504 สอ_คำหมูน</t>
  </si>
  <si>
    <t>05505 สอ_ขัวก่าย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</si>
  <si>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</si>
  <si>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</si>
  <si>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</si>
  <si>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</si>
  <si>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</si>
  <si>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</si>
  <si>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</si>
  <si>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</si>
  <si>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</si>
  <si>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</si>
  <si>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</si>
  <si>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</si>
  <si>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</si>
  <si>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13972 สอ_ส้งเปือย</t>
  </si>
  <si>
    <t>13973 สอ_วังเยี่ยม</t>
  </si>
  <si>
    <t>รวม CUP วานรนิวาส</t>
  </si>
  <si>
    <t>47-09</t>
  </si>
  <si>
    <t>รพช.คำตากล้า</t>
  </si>
  <si>
    <t>11096 รพช.คำตากล้า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</si>
  <si>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</si>
  <si>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</si>
  <si>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</si>
  <si>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</si>
  <si>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</si>
  <si>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13975 รพ_สต_กุดจาน</t>
  </si>
  <si>
    <t>รวม CUP คำตากล้า</t>
  </si>
  <si>
    <t>47-10</t>
  </si>
  <si>
    <t>รพช.บ้านม่วง</t>
  </si>
  <si>
    <t>11097 รพช.บ้านม่วง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</si>
  <si>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</si>
  <si>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</si>
  <si>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</si>
  <si>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</si>
  <si>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</si>
  <si>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</si>
  <si>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</si>
  <si>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</si>
  <si>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14887 สถานีอนามัยบ้านคำภูทอง</t>
  </si>
  <si>
    <t>14891 สถานีอนามัยบ้านดงหม้อทอง</t>
  </si>
  <si>
    <t>รวม CUP บ้านม่วง</t>
  </si>
  <si>
    <t>47-11</t>
  </si>
  <si>
    <t>รพช.อากาศอำนวย</t>
  </si>
  <si>
    <t>11098 รพช.อากาศอำนวย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</si>
  <si>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</si>
  <si>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</si>
  <si>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</si>
  <si>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</si>
  <si>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</si>
  <si>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</si>
  <si>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</si>
  <si>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</si>
  <si>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</si>
  <si>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</si>
  <si>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13976 รพ_สต_บ้านดอนปอ</t>
  </si>
  <si>
    <t>รวม CUP อากาศอำนวย</t>
  </si>
  <si>
    <t>47-12</t>
  </si>
  <si>
    <t>รพร.สว่างแดนดิน</t>
  </si>
  <si>
    <t>11450 รพร.สว่างแดนดิน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</si>
  <si>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</si>
  <si>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</si>
  <si>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</si>
  <si>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</si>
  <si>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</si>
  <si>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</si>
  <si>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</si>
  <si>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</si>
  <si>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</si>
  <si>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</si>
  <si>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</si>
  <si>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</si>
  <si>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</si>
  <si>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</si>
  <si>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</si>
  <si>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</si>
  <si>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</si>
  <si>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</si>
  <si>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</si>
  <si>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13977 สอ_นาถ่อน</t>
  </si>
  <si>
    <t>รวม CUP สว่างแดนดิน</t>
  </si>
  <si>
    <t>47-13</t>
  </si>
  <si>
    <t>รพช.ส่องดาว</t>
  </si>
  <si>
    <t>11099 รพช.ส่องดาว</t>
  </si>
  <si>
    <t>05561 สอ_ท่าศิลา</t>
  </si>
  <si>
    <t>05562 สอ_ชัยชนะ</t>
  </si>
  <si>
    <t>05563 สอ_วัฒนา</t>
  </si>
  <si>
    <t>05564 สอ_หนองแวง</t>
  </si>
  <si>
    <t>รวม CUP ส่องดาว</t>
  </si>
  <si>
    <t>47-14</t>
  </si>
  <si>
    <t>รพช.เต่างอย</t>
  </si>
  <si>
    <t>11100 รพช.เต่างอย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</si>
  <si>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</si>
  <si>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</si>
  <si>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</si>
  <si>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</si>
  <si>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รวม CUP เต่างอย</t>
  </si>
  <si>
    <t>47-15</t>
  </si>
  <si>
    <t>รพช.โคกศรีสุพรรณ</t>
  </si>
  <si>
    <t>11101 รพช.โคกศรีสุพรรณ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</si>
  <si>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</si>
  <si>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</si>
  <si>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</si>
  <si>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</si>
  <si>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</si>
  <si>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รวม CUP โคกศรีสุพรรณ</t>
  </si>
  <si>
    <t>47-16</t>
  </si>
  <si>
    <t>รพช.เจริญศิลป์</t>
  </si>
  <si>
    <t>11102 รพช.เจริญศิลป์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</si>
  <si>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</si>
  <si>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</si>
  <si>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</si>
  <si>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</si>
  <si>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</si>
  <si>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</si>
  <si>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รวม CUP เจริญศิลป์</t>
  </si>
  <si>
    <t>47-17</t>
  </si>
  <si>
    <t>รพช.โพนนาแก้ว</t>
  </si>
  <si>
    <t>11103 รพช.โพนนาแก้ว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</si>
  <si>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</si>
  <si>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</si>
  <si>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</si>
  <si>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</si>
  <si>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</si>
  <si>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</si>
  <si>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</si>
  <si>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</si>
  <si>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</si>
  <si>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</si>
  <si>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</si>
  <si>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</si>
  <si>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</si>
  <si>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</si>
  <si>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</si>
  <si>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</si>
  <si>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</si>
  <si>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</si>
  <si>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</si>
  <si>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</si>
  <si>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</si>
  <si>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</si>
  <si>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</si>
  <si>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</si>
  <si>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</si>
  <si>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</si>
  <si>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</si>
  <si>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05595 สถานีอนามัยหัวโพน</t>
  </si>
  <si>
    <t>05596 สถานีอนามัยนาราชควาย</t>
  </si>
  <si>
    <t>05597 สถานีอนามัยกุรุคุ</t>
  </si>
  <si>
    <t>05598 สถานีอนามัยบ้านผึ้ง</t>
  </si>
  <si>
    <t>05599 รพ_สต_นามน</t>
  </si>
  <si>
    <t>05600 สถานีอนามัยหนองปลาดุก</t>
  </si>
  <si>
    <t>05601 สถานีอนามัยบ้านห้อม</t>
  </si>
  <si>
    <t>05602 สถานีอนามัยอาจสามารถ</t>
  </si>
  <si>
    <t>05603 สถานีอนามัยขามเฒ่า</t>
  </si>
  <si>
    <t>05604 สถานีอนามัยชะโงม</t>
  </si>
  <si>
    <t>05605 สถานีอนามัยชะโนต</t>
  </si>
  <si>
    <t>05606 รพ_สต_บ้านกลาง</t>
  </si>
  <si>
    <t>05607 รพ_สต_หนองจันทน์</t>
  </si>
  <si>
    <t>05608 สถานีอนามัยท่าค้อ</t>
  </si>
  <si>
    <t>05609 สถานีอนามัยนาหลวง</t>
  </si>
  <si>
    <t>05610 สถานีอนามัยคำเตย</t>
  </si>
  <si>
    <t>05611 สถานีอนามัยดอนแดง</t>
  </si>
  <si>
    <t>05612 สถานีอนามัยหนองญาติ</t>
  </si>
  <si>
    <t>05613 สถานีอนามัยคำพอก</t>
  </si>
  <si>
    <t>05614 สถานีอนามัยบ้านบัว</t>
  </si>
  <si>
    <t>05615 สถานีอนามัยดงขวาง</t>
  </si>
  <si>
    <t>05616 สถานีอนามัยโชคอำนวย</t>
  </si>
  <si>
    <t>05617 สถานีอนามัยสุขเกษม</t>
  </si>
  <si>
    <t>13979 สถานีอนามัยทุ่งมน</t>
  </si>
  <si>
    <t>14277 สถานีอนามัยดงติ้ว</t>
  </si>
  <si>
    <t>รวม CUP นครพนม</t>
  </si>
  <si>
    <t>48-02</t>
  </si>
  <si>
    <t>รพช.ปลาปาก</t>
  </si>
  <si>
    <t>11104 รพช.ปลาปาก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</si>
  <si>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</si>
  <si>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</si>
  <si>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</si>
  <si>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</si>
  <si>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</si>
  <si>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</si>
  <si>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</si>
  <si>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</si>
  <si>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</si>
  <si>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รวม CUP ปลาปาก</t>
  </si>
  <si>
    <t>48-03</t>
  </si>
  <si>
    <t>รพช.ท่าอุเทน</t>
  </si>
  <si>
    <t>11105 รพช.ท่าอุเทน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</si>
  <si>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</si>
  <si>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</si>
  <si>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</si>
  <si>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</si>
  <si>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</si>
  <si>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</si>
  <si>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</si>
  <si>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</si>
  <si>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</si>
  <si>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</si>
  <si>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</si>
  <si>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</si>
  <si>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</si>
  <si>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</si>
  <si>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</si>
  <si>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</si>
  <si>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</si>
  <si>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รวม CUP ท่าอุเทน</t>
  </si>
  <si>
    <t>48-04</t>
  </si>
  <si>
    <t>รพช.บ้านแพง</t>
  </si>
  <si>
    <t>11106 รพช.บ้านแพง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</si>
  <si>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</si>
  <si>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</si>
  <si>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</si>
  <si>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</si>
  <si>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</si>
  <si>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</si>
  <si>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</si>
  <si>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0650 สถานีอนามัยตำบลหนองแวง</t>
  </si>
  <si>
    <t>13980 สถานีอนามัยนาเข</t>
  </si>
  <si>
    <t>รวม CUP บ้านแพง</t>
  </si>
  <si>
    <t>48-05</t>
  </si>
  <si>
    <t>รพร.ธาตุพนม</t>
  </si>
  <si>
    <t>11451 รพร.ธาตุพนม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</si>
  <si>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</si>
  <si>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</si>
  <si>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</si>
  <si>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</si>
  <si>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</si>
  <si>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</si>
  <si>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</si>
  <si>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</si>
  <si>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</si>
  <si>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</si>
  <si>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</si>
  <si>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</si>
  <si>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</si>
  <si>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</si>
  <si>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11873 สถานีอนามัยบ้านโคกสว่างพัฒนา ตำบลธาตุพนมเหนือ</t>
  </si>
  <si>
    <t>รวม CUP ธาตุพนม</t>
  </si>
  <si>
    <t>48-06</t>
  </si>
  <si>
    <t>รพช.เรณูนคร</t>
  </si>
  <si>
    <t>11108 รพช.เรณูนคร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</si>
  <si>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</si>
  <si>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</si>
  <si>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</si>
  <si>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</si>
  <si>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</si>
  <si>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</si>
  <si>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</si>
  <si>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</si>
  <si>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</si>
  <si>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14278 โนนอนามัย สอ_</t>
  </si>
  <si>
    <t>รวม CUP เรณูนคร</t>
  </si>
  <si>
    <t>48-07</t>
  </si>
  <si>
    <t>รพช.นาแก</t>
  </si>
  <si>
    <t>11109 รพช.นาแก</t>
  </si>
  <si>
    <t>05676 สถานีอนามัยพระซอง</t>
  </si>
  <si>
    <t>05677 สถานีอนามัยดงอินำ</t>
  </si>
  <si>
    <t>05678 สถานีอนามัยหนองสังข์</t>
  </si>
  <si>
    <t>05679 สถานีอนามัยนาฉันทะ</t>
  </si>
  <si>
    <t>05680 สถานีอนามัยนาคู่</t>
  </si>
  <si>
    <t>05682 สถานีอนามัยดงน้อย</t>
  </si>
  <si>
    <t>05683 สถานีอนามัยพิมาน</t>
  </si>
  <si>
    <t>05684 สถานีอนามัยหนองหอยใหญ่</t>
  </si>
  <si>
    <t>05685 สถานีอนามัยพุ่มแก</t>
  </si>
  <si>
    <t>05686 สถานีอนามัยโพนตูม</t>
  </si>
  <si>
    <t>05687 สถานีอนามัยก้านเหลือง</t>
  </si>
  <si>
    <t>05688 สถานีอนามัยหนองบ่อ</t>
  </si>
  <si>
    <t>05689 สถานีอนามัยดงขวาง</t>
  </si>
  <si>
    <t>05690 สถานีอนามัยนาเลียง</t>
  </si>
  <si>
    <t>05694 สถานีอนามัยบ้านแก้ง</t>
  </si>
  <si>
    <t>05695 สถานีอนามัยคำพี้</t>
  </si>
  <si>
    <t>13981 สถานีอนามัยสร้างติ่ว</t>
  </si>
  <si>
    <t>13982 สถานีอนามัยหนองหญ้าปล้อง</t>
  </si>
  <si>
    <t>24724 รพ_สต_บ้านหนองกุง</t>
  </si>
  <si>
    <t>รวม CUP นาแก</t>
  </si>
  <si>
    <t>48-08</t>
  </si>
  <si>
    <t>รพช.ศรีสงคราม</t>
  </si>
  <si>
    <t>11110 รพช.ศรีสงคราม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</si>
  <si>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</si>
  <si>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</si>
  <si>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</si>
  <si>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</si>
  <si>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</si>
  <si>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</si>
  <si>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</si>
  <si>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</si>
  <si>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</si>
  <si>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</si>
  <si>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</si>
  <si>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</si>
  <si>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</si>
  <si>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</si>
  <si>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</si>
  <si>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</si>
  <si>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</si>
  <si>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</si>
  <si>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รวม CUP ศรีสงคราม</t>
  </si>
  <si>
    <t>48-09</t>
  </si>
  <si>
    <t>รพช.นาหว้า</t>
  </si>
  <si>
    <t>11111 รพช.นาหว้า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</si>
  <si>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</si>
  <si>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</si>
  <si>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</si>
  <si>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</si>
  <si>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</si>
  <si>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</si>
  <si>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</si>
  <si>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</si>
  <si>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</si>
  <si>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รวม CUP นาหว้า</t>
  </si>
  <si>
    <t>48-10</t>
  </si>
  <si>
    <t>รพช.โพนสวรรค์</t>
  </si>
  <si>
    <t>11112 รพช.โพนสวรรค์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</si>
  <si>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</si>
  <si>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</si>
  <si>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</si>
  <si>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</si>
  <si>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</si>
  <si>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</si>
  <si>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</si>
  <si>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</si>
  <si>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</si>
  <si>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</si>
  <si>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23137 สถานีอนามัยโพนจาน</t>
  </si>
  <si>
    <t>รวม CUP โพนสวรรค์</t>
  </si>
  <si>
    <t>48-11</t>
  </si>
  <si>
    <t>รพช.นาทม</t>
  </si>
  <si>
    <t>11107 รพช.นาทม</t>
  </si>
  <si>
    <t>05735 สอ_พันห่าว</t>
  </si>
  <si>
    <t>05736 รพ_สต_เฉลิมพระเกียติฯนาทม</t>
  </si>
  <si>
    <t>05737 สอ_หนองซน</t>
  </si>
  <si>
    <t>48-12</t>
  </si>
  <si>
    <t>05738 สอ_คำแม่นาง</t>
  </si>
  <si>
    <t>48-13</t>
  </si>
  <si>
    <t>05739 สอ_ดอนเตย</t>
  </si>
  <si>
    <t>รวม CUP นาทม</t>
  </si>
  <si>
    <t>รพช.วังยาง</t>
  </si>
  <si>
    <t>40840 รพช.วังยาง</t>
  </si>
  <si>
    <t>05691 สอ_โคกสี</t>
  </si>
  <si>
    <t>05692 สอ_นาขาม</t>
  </si>
  <si>
    <t>05696 รพ_สต_ยอดชาด</t>
  </si>
  <si>
    <t>13983 สอ_หนองโพธิ์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</si>
  <si>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</si>
  <si>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</si>
  <si>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</si>
  <si>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>CodeL3</t>
  </si>
  <si>
    <t>Name3</t>
  </si>
  <si>
    <t>รวมจังหวัด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</si>
  <si>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</si>
  <si>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</si>
  <si>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</si>
  <si>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</si>
  <si>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</si>
  <si>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</si>
  <si>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</si>
  <si>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</si>
  <si>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14150 โพธิ์ตาก,สสอ_</t>
  </si>
  <si>
    <t>00493 สำนักงานสาธารณสุขอำเภอเมืองสกลนคร</t>
  </si>
  <si>
    <t>00494 สำนักงานสาธารณสุขอำเภอกุสุมาลย์</t>
  </si>
  <si>
    <t>00495 สำนักงานสาธารณสุขอำเภอกุดบาก</t>
  </si>
  <si>
    <t>00496 สำนักงานสาธารณสุขอำเภอพรรณานิคม</t>
  </si>
  <si>
    <t>00497 สำนักงานสาธารณสุขอำเภอพังโคน</t>
  </si>
  <si>
    <t>00498 สำนักงานสาธารณสุขอำเภอวาริชภูมิ</t>
  </si>
  <si>
    <t>00499 สำนักงานสาธารณสุขอำเภอนิคมน้ำอูน</t>
  </si>
  <si>
    <t>00500 สำนักงานสาธารณสุขอำเภอวานรนิวาส</t>
  </si>
  <si>
    <t>00501 สำนักงานสาธารณสุขอำเภอคำตากล้า</t>
  </si>
  <si>
    <t>00502 สำนักงานสาธารณสุขอำเภอบ้านม่วง</t>
  </si>
  <si>
    <t>00504 สำนักงานสาธารณสุขอำเภอสว่างแดนดิน</t>
  </si>
  <si>
    <t>00505 สำนักงานสาธารณสุขอำเภอส่องดาว</t>
  </si>
  <si>
    <t>00506 สำนักงานสาธารณสุขอำเภอเต่างอย</t>
  </si>
  <si>
    <t>00507 สำนักงานสาธารณสุขอำเภอโคกศรีสุพรรณ</t>
  </si>
  <si>
    <t>00508 สำนักงานสาธารณสุขอำเภอเจริญศิลป์</t>
  </si>
  <si>
    <t>00509 สำนักงานสาธารณสุขอำเภอโพนนาแก้ว</t>
  </si>
  <si>
    <t>00510 สำนักงานสาธารณสุขอำเภอภูพาน</t>
  </si>
  <si>
    <t>14441 เทศบาลเมืองสกลนคร</t>
  </si>
  <si>
    <t>23748 ศสช_รพ_สน_2</t>
  </si>
  <si>
    <t>23816 ศสช_วัดแจ้ง</t>
  </si>
  <si>
    <t>05691 รพสต_โคกสี</t>
  </si>
  <si>
    <t>05692 รพสต_นาขาม</t>
  </si>
  <si>
    <t>05696 รพสต_ยอดชาด</t>
  </si>
  <si>
    <t>13983 รพสต_หนองโพธิ์</t>
  </si>
  <si>
    <t>4881 รพ_สต_ห้วยก้านเหลือง</t>
  </si>
  <si>
    <t xml:space="preserve">  </t>
  </si>
  <si>
    <t>53-08</t>
  </si>
  <si>
    <t>4854 รพ_สต_โพธิ์ตาก</t>
  </si>
  <si>
    <t>4855 รพ_สต_สาวแล</t>
  </si>
  <si>
    <t>4861 รพ_สต_โพนทอง</t>
  </si>
  <si>
    <t>4862 รพ_สต_ดอนไผ่</t>
  </si>
  <si>
    <t>4863 รพ_สต_ด่านศรีสุข</t>
  </si>
  <si>
    <t>4805 สถานีอนามัยบ้านถ่อน</t>
  </si>
  <si>
    <t>5642 สถานีอนามัยบ้านม่วง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</si>
  <si>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</si>
  <si>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</si>
  <si>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</si>
  <si>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</si>
  <si>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41075 สอ_ภูเพ็ก</t>
  </si>
  <si>
    <t xml:space="preserve">05655 สถานีอนามัยตาลกุด </t>
  </si>
  <si>
    <t xml:space="preserve">05654 สถานีอนามัยบ้านโพนแพง </t>
  </si>
  <si>
    <t xml:space="preserve">05651 สถานีอนามัยนาพระชัย  </t>
  </si>
  <si>
    <t xml:space="preserve">05645 สถานีอนามัยดอนสะฝาง  </t>
  </si>
  <si>
    <t xml:space="preserve">05647 สถานีอนามัยบ้านโคกพะธาย </t>
  </si>
  <si>
    <t xml:space="preserve">04649 สถานีอนามัยบ้านแสงสว่าง </t>
  </si>
  <si>
    <t>04524 รพ.สต.เวียงคำ</t>
  </si>
  <si>
    <t>04525 รพ.สต.บ้านหินฮาว</t>
  </si>
  <si>
    <t>04526 รพ.สต.แชแล</t>
  </si>
  <si>
    <t>04528 รพสต.เชียงแหว</t>
  </si>
  <si>
    <t>04529 โรพ.สต.ห้วยเกิ้ง</t>
  </si>
  <si>
    <t>04532 รพ.สต.เสอเพลอ</t>
  </si>
  <si>
    <t>04533 รพ.สต.บ้านทองอินทร์</t>
  </si>
  <si>
    <t>04534 รพ.สต.สีออ</t>
  </si>
  <si>
    <t>04536 รพ.สต.ผาสุก</t>
  </si>
  <si>
    <t>04537 รพ.สต.ท่าลี่</t>
  </si>
  <si>
    <t>04538 รพ.สต.บ้านเหล่าหมากจันทน์</t>
  </si>
  <si>
    <t>04539 รพ.สต.ปะโค</t>
  </si>
  <si>
    <t>04540 รพ.สต.บ้านบุ่งหมากลาน</t>
  </si>
  <si>
    <t>04541 รพ.สต.หนองหว้า</t>
  </si>
  <si>
    <t>14846 รพ.สต.บ้านผือ</t>
  </si>
  <si>
    <t xml:space="preserve">04550 รพ_สต_ต้ายสวรรค์ </t>
  </si>
  <si>
    <t xml:space="preserve">04551 รพ_สต_หนองเม็ก </t>
  </si>
  <si>
    <t xml:space="preserve">04552 รพ_สต_พังงู </t>
  </si>
  <si>
    <t xml:space="preserve">04553 รพ_สต_สะแบง </t>
  </si>
  <si>
    <t xml:space="preserve">04554 รพ_สต_สร้อยพร้าว </t>
  </si>
  <si>
    <t xml:space="preserve">04555 รพ_สต_บ้านเชียง </t>
  </si>
  <si>
    <t xml:space="preserve">04556 รพ_สต_บ้านยา </t>
  </si>
  <si>
    <t xml:space="preserve">04557 รพ_สต_โพนงาม </t>
  </si>
  <si>
    <t xml:space="preserve">04558 รพ_สต_บ้านโคก </t>
  </si>
  <si>
    <t>04559 รพ_สต_ผักตบ</t>
  </si>
  <si>
    <t xml:space="preserve">04560 รพ_สต_หนองบัวแดง </t>
  </si>
  <si>
    <t>04561 รพ_สต_ดอนหายโศก</t>
  </si>
  <si>
    <t xml:space="preserve">04562 รพ_สต_บ้านต้อง </t>
  </si>
  <si>
    <t>13914 รพ_สต_ดงบาก</t>
  </si>
  <si>
    <t xml:space="preserve">04564 รพ_สต_ทุ่งใหญ่ </t>
  </si>
  <si>
    <t>04572 โรพ.สต.ศรีสง่าเมือง</t>
  </si>
  <si>
    <t>04573 รพ.สต.ท่าไฮ</t>
  </si>
  <si>
    <t>04574 รพ.สต.โนนม่วง</t>
  </si>
  <si>
    <t>04575 รพ.สต.บ้านโปร่ง</t>
  </si>
  <si>
    <t>04576 รพ.สต.หัวนาคำ</t>
  </si>
  <si>
    <t>04577 รพ.สต.คำค้อ</t>
  </si>
  <si>
    <t>04578 รพ.สต.หนองนกเขียน</t>
  </si>
  <si>
    <t>04579 รพ.สต.นายูง</t>
  </si>
  <si>
    <t>04580 รพ.สต.ตาดทอง</t>
  </si>
  <si>
    <t>13916 รพ.สต.ห้วยผึ้ง</t>
  </si>
  <si>
    <t>13917 รพ.สต.นาเรียง</t>
  </si>
  <si>
    <t>14847 รพ.สต.คำเมย</t>
  </si>
  <si>
    <t xml:space="preserve">04605 สอ_บ้านธาตุ </t>
  </si>
  <si>
    <t xml:space="preserve">04606 สอ_ดงหวาย  </t>
  </si>
  <si>
    <t xml:space="preserve">04607 สอ_โนนสะอาด  </t>
  </si>
  <si>
    <t xml:space="preserve">04608 สอ_บ้านเทื่อม  </t>
  </si>
  <si>
    <t xml:space="preserve">04609 สอ_คำบง  </t>
  </si>
  <si>
    <t xml:space="preserve">04610 สอ_โนนทอง  </t>
  </si>
  <si>
    <t xml:space="preserve">04611 สอ_นาเตย  </t>
  </si>
  <si>
    <t xml:space="preserve">04612 สอ_ข้าวสาร  </t>
  </si>
  <si>
    <t xml:space="preserve">04613 สอ_โนนสว่าง  </t>
  </si>
  <si>
    <t xml:space="preserve">04614 สอ_บ้านม่วง  </t>
  </si>
  <si>
    <t xml:space="preserve">04615 สอ_กลางใหญ่  </t>
  </si>
  <si>
    <t xml:space="preserve">04616 สอ_เมืองพาน  </t>
  </si>
  <si>
    <t xml:space="preserve">04617 สอ_หนองกาลึม  </t>
  </si>
  <si>
    <t xml:space="preserve">04618 สอ_คำด้วง  </t>
  </si>
  <si>
    <t xml:space="preserve">04619 สอ_ห้วยศิลาผาสุก  </t>
  </si>
  <si>
    <t xml:space="preserve">04620 สอ_หนองหัวคู  </t>
  </si>
  <si>
    <t xml:space="preserve">04621 สอ_บ้านค้อ  </t>
  </si>
  <si>
    <t xml:space="preserve">14245 สอ_สระคุ  </t>
  </si>
  <si>
    <t xml:space="preserve">14298 สอ_หนองแวง  </t>
  </si>
  <si>
    <t xml:space="preserve">14848 สอ_นาล้อม  </t>
  </si>
  <si>
    <t>04527  รพ.สต.อุ่มจาน</t>
  </si>
  <si>
    <t>04530 รพ.สต.บ้านโนนสมบูรณ์</t>
  </si>
  <si>
    <t>04531 รพ.สต.บ้านสะอาดนามูล</t>
  </si>
  <si>
    <t>05490 สอ.บ้านต้นผึ้งใหม่พัฒนา</t>
  </si>
  <si>
    <t>05525 สอ.บ้านดงห้วยเปลือย</t>
  </si>
  <si>
    <t>05565 สอ.บ้านโพนปลาโหล</t>
  </si>
  <si>
    <t xml:space="preserve">05587 รพ_สต_บ้านต้อน </t>
  </si>
  <si>
    <t xml:space="preserve">05588 รพ_สต_นายอ </t>
  </si>
  <si>
    <t xml:space="preserve">05589 รพ_สต_บ้านชมภูพานเหนือ  </t>
  </si>
  <si>
    <t xml:space="preserve">05590 รพ_สต_บ้านหลุบเลา </t>
  </si>
  <si>
    <t xml:space="preserve">05591 รพ_สต_บ้านฮ่องสิม </t>
  </si>
  <si>
    <t xml:space="preserve">05592 รพ_สต_บ้านนางเติ่ง </t>
  </si>
  <si>
    <t xml:space="preserve">05593 รพ_สต_บ้านบ่อเดือนห้า </t>
  </si>
  <si>
    <t xml:space="preserve">05594 รพ_สต_บ้านกกปลาซิว </t>
  </si>
  <si>
    <t>05637 สอ.บ้านตาลหนองเทา</t>
  </si>
  <si>
    <t>05638 สอ.บ้านท่าหนามแก้ว</t>
  </si>
  <si>
    <t xml:space="preserve">05663 สถานีอนามัยบ้านทรายมูล </t>
  </si>
  <si>
    <t>05660 สอ.ตำบลดอนนางหงส์</t>
  </si>
  <si>
    <t>05656 สอ.ตำบลพระกลางทุ่ง</t>
  </si>
  <si>
    <t>05664 สถานีอนามัยบ้านอุ่มเหม้า</t>
  </si>
  <si>
    <t xml:space="preserve">11873 สอ.บ้านโคกสว่างพัฒนา </t>
  </si>
  <si>
    <t>04523 รพ.สต.พันดอน</t>
  </si>
  <si>
    <t>04500 สอ.บ้านหนองใหญ่ (บ้านจั่น)</t>
  </si>
  <si>
    <t>13904 สอ.บ้านหนองหมื่นท้าว</t>
  </si>
  <si>
    <t xml:space="preserve">04505 รพ.สต.บ้านดงหวาย </t>
  </si>
  <si>
    <t xml:space="preserve">04506 รพ.สต.บ้านโพธิ์  </t>
  </si>
  <si>
    <t xml:space="preserve">04507 รพ.สต.บ้านขอนยูง </t>
  </si>
  <si>
    <t xml:space="preserve">04508 รพ.สต.บ้านหนองฆ้อง  </t>
  </si>
  <si>
    <t xml:space="preserve">04509 รพ.สต.บ้านสร้างแป้น  </t>
  </si>
  <si>
    <t xml:space="preserve">04510 รพ.สต.บ้านบ่อทอง </t>
  </si>
  <si>
    <t xml:space="preserve">04511 รพ.สต.บ้านตาลเลียน </t>
  </si>
  <si>
    <t xml:space="preserve">13907รพ.สต.บ้านโคกสว่าง </t>
  </si>
  <si>
    <t xml:space="preserve">13908 รพ.สต.บ้านเหล่าตำแย </t>
  </si>
  <si>
    <t xml:space="preserve">14845 รพ.สต.บ้านดงบัง </t>
  </si>
  <si>
    <t xml:space="preserve">24933 รพ.สต.บ้านโสกแก </t>
  </si>
  <si>
    <t>04522 โรพ.สต.ตูมใต้</t>
  </si>
  <si>
    <t>04535 สอ.เฉลิมพระเกียรตินาม่วง</t>
  </si>
  <si>
    <t>04909 สอ.พระบาทนาสิงห์</t>
  </si>
  <si>
    <t>04910 สอ.โพนแพง</t>
  </si>
  <si>
    <t>04908 สอ.บ้านต้อน</t>
  </si>
  <si>
    <t>14891 สอ.บ้านดงหม้อทอง</t>
  </si>
  <si>
    <t>05581 สอ.บ้านใหม่หนองผือ</t>
  </si>
  <si>
    <t>05583 สอ.บ้านโพนแคน้อย</t>
  </si>
  <si>
    <t>05586 สอ.โนนสามัคคี</t>
  </si>
  <si>
    <t>05580 สอ.บ้านใหม่ไชยา</t>
  </si>
  <si>
    <t>13982 สอ.ยหนองหญ้าปล้อง</t>
  </si>
  <si>
    <t>05720 สอ.บ้านโคกสะอาด</t>
  </si>
  <si>
    <t>05721 สอ.นาคูณใหญ่</t>
  </si>
  <si>
    <t>05722 สอ.บ้านดอนศาลา</t>
  </si>
  <si>
    <t>05736สอ.เฉลิมพระเกียติฯนาทม</t>
  </si>
  <si>
    <t>00431 บึงกาฬ,สสอ_</t>
  </si>
  <si>
    <t>00437 เซกา,สสอ_</t>
  </si>
  <si>
    <t>00438 ปากคาด,สสอ_</t>
  </si>
  <si>
    <t>00439 บึงโขงหลง,สสอ_</t>
  </si>
  <si>
    <t>00440 ศรีวิไล,สสอ_</t>
  </si>
  <si>
    <t>00441 บุ่งคล้า,สสอ_</t>
  </si>
  <si>
    <t>00503 สำนักงานสาธารณสุขอำเภออากาศอำนวย</t>
  </si>
  <si>
    <t>บาท/บัตร</t>
  </si>
  <si>
    <t>04481 สอ.นิคมสงเคราะห์</t>
  </si>
  <si>
    <t>04493 สอ.บ้านเลื่อม</t>
  </si>
  <si>
    <t>04502 สอ.โคกสะอาด</t>
  </si>
  <si>
    <t>04513 สอ.หนองแสง</t>
  </si>
  <si>
    <t>04514 สอ.อูบมุง</t>
  </si>
  <si>
    <t>04515 สอ.โคกผักหอม</t>
  </si>
  <si>
    <t>04516 สอ.หนองแวงจุมพล</t>
  </si>
  <si>
    <t>04519 สอ.หนองแซง</t>
  </si>
  <si>
    <t>04520 สอ.หนองเม็ก</t>
  </si>
  <si>
    <t>04521 สอ.โนนหวายใต้</t>
  </si>
  <si>
    <t>13909 สอ.โนนสว่าง</t>
  </si>
  <si>
    <t>13910 สอ.กุดหมากไฟ</t>
  </si>
  <si>
    <t>13911 สอ.หนองบัวบาน</t>
  </si>
  <si>
    <t>04549 สอ.หนองแสง</t>
  </si>
  <si>
    <t>04548 สอ.หนองกุงศรี</t>
  </si>
  <si>
    <t>04547 สอ.ทมป่าข่า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</si>
  <si>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</si>
  <si>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>00412 สำนักงานสาธารณสุขอำเภอหนองแสง</t>
  </si>
  <si>
    <t xml:space="preserve">    เอกสารแนบ 3</t>
  </si>
  <si>
    <t>คะแนนรวมเขต</t>
  </si>
  <si>
    <t>คะแนนรวม</t>
  </si>
  <si>
    <t>คะแนนที่ได้</t>
  </si>
  <si>
    <t>GroupOf</t>
  </si>
  <si>
    <t>Org</t>
  </si>
  <si>
    <t>PM</t>
  </si>
  <si>
    <t>PS</t>
  </si>
  <si>
    <t>10711</t>
  </si>
  <si>
    <t>นครพนม,รพท.</t>
  </si>
  <si>
    <t>11104</t>
  </si>
  <si>
    <t>ปลาปาก,รพช.</t>
  </si>
  <si>
    <t>11105</t>
  </si>
  <si>
    <t>ท่าอุเทน,รพช.</t>
  </si>
  <si>
    <t>11106</t>
  </si>
  <si>
    <t>บ้านแพง,รพช.</t>
  </si>
  <si>
    <t>11107</t>
  </si>
  <si>
    <t>นาทม,รพช.</t>
  </si>
  <si>
    <t>11108</t>
  </si>
  <si>
    <t>เรณูนคร,รพช.</t>
  </si>
  <si>
    <t>11109</t>
  </si>
  <si>
    <t>นาแก,รพช.</t>
  </si>
  <si>
    <t>11110</t>
  </si>
  <si>
    <t>ศรีสงคราม,รพช.</t>
  </si>
  <si>
    <t>11111</t>
  </si>
  <si>
    <t>นาหว้า,รพช.</t>
  </si>
  <si>
    <t>11112</t>
  </si>
  <si>
    <t>โพนสวรรค์,รพช.</t>
  </si>
  <si>
    <t>11451</t>
  </si>
  <si>
    <t>สมเด็จพระยุพราชธาตุพนม,รพช.</t>
  </si>
  <si>
    <t>40840</t>
  </si>
  <si>
    <t>วังยาง,รพช.</t>
  </si>
  <si>
    <t>11040</t>
  </si>
  <si>
    <t>บึงกาฬ,รพท.</t>
  </si>
  <si>
    <t>11041</t>
  </si>
  <si>
    <t>พรเจริญ,รพช.</t>
  </si>
  <si>
    <t>11043</t>
  </si>
  <si>
    <t>โซ่พิสัย,รพช.</t>
  </si>
  <si>
    <t>11046</t>
  </si>
  <si>
    <t>เซกา,รพช.</t>
  </si>
  <si>
    <t>11047</t>
  </si>
  <si>
    <t>ปากคาด,รพช.</t>
  </si>
  <si>
    <t>11048</t>
  </si>
  <si>
    <t>บึงโขงหลง,รพช.</t>
  </si>
  <si>
    <t>11049</t>
  </si>
  <si>
    <t>ศรีวิไล,รพช.</t>
  </si>
  <si>
    <t>11050</t>
  </si>
  <si>
    <t>บุ่งคล้า,รพช.</t>
  </si>
  <si>
    <t>10705</t>
  </si>
  <si>
    <t>เลย,รพท.</t>
  </si>
  <si>
    <t>11030</t>
  </si>
  <si>
    <t>นาด้วง,รพช.</t>
  </si>
  <si>
    <t>11031</t>
  </si>
  <si>
    <t>เชียงคาน,รพช.</t>
  </si>
  <si>
    <t>11032</t>
  </si>
  <si>
    <t>ปากชม,รพช.</t>
  </si>
  <si>
    <t>11033</t>
  </si>
  <si>
    <t>นาแห้ว,รพช.</t>
  </si>
  <si>
    <t>11034</t>
  </si>
  <si>
    <t>ภูเรือ,รพช.</t>
  </si>
  <si>
    <t>11035</t>
  </si>
  <si>
    <t>ท่าลี่,รพช.</t>
  </si>
  <si>
    <t>11036</t>
  </si>
  <si>
    <t>วังสะพุง,รพช.</t>
  </si>
  <si>
    <t>11037</t>
  </si>
  <si>
    <t>ภูกระดึง,รพช.</t>
  </si>
  <si>
    <t>11038</t>
  </si>
  <si>
    <t>ภูหลวง,รพช.</t>
  </si>
  <si>
    <t>11039</t>
  </si>
  <si>
    <t>ผาขาว,รพช.</t>
  </si>
  <si>
    <t>11447</t>
  </si>
  <si>
    <t>สมเด็จพระยุพราชด่านซ้าย,รพช.</t>
  </si>
  <si>
    <t>14133</t>
  </si>
  <si>
    <t>เอราวัณ,รพช.</t>
  </si>
  <si>
    <t>28861</t>
  </si>
  <si>
    <t>หนองหิน,รพช.</t>
  </si>
  <si>
    <t>10710</t>
  </si>
  <si>
    <t>สกลนคร,รพศ.</t>
  </si>
  <si>
    <t>11089</t>
  </si>
  <si>
    <t>กุสุมาลย์,รพช.</t>
  </si>
  <si>
    <t>11090</t>
  </si>
  <si>
    <t>กุดบาก,รพช.</t>
  </si>
  <si>
    <t>11091</t>
  </si>
  <si>
    <t>พระอาจารย์ฝั้นอาจาโร,รพช.</t>
  </si>
  <si>
    <t>11092</t>
  </si>
  <si>
    <t>พังโคน,รพช.</t>
  </si>
  <si>
    <t>11093</t>
  </si>
  <si>
    <t>วาริชภูมิ,รพช.</t>
  </si>
  <si>
    <t>11094</t>
  </si>
  <si>
    <t>นิคมน้ำอูน,รพช.</t>
  </si>
  <si>
    <t>11095</t>
  </si>
  <si>
    <t>วานรนิวาส,รพช.</t>
  </si>
  <si>
    <t>11096</t>
  </si>
  <si>
    <t>คำตากล้า,รพช.</t>
  </si>
  <si>
    <t>11097</t>
  </si>
  <si>
    <t>บ้านม่วง,รพช.</t>
  </si>
  <si>
    <t>11098</t>
  </si>
  <si>
    <t>อากาศอำนวย,รพช.</t>
  </si>
  <si>
    <t>11099</t>
  </si>
  <si>
    <t>ส่องดาว,รพช.</t>
  </si>
  <si>
    <t>11100</t>
  </si>
  <si>
    <t>เต่างอย,รพช.</t>
  </si>
  <si>
    <t>11101</t>
  </si>
  <si>
    <t>โคกศรีสุพรรณ,รพช.</t>
  </si>
  <si>
    <t>11102</t>
  </si>
  <si>
    <t>เจริญศิลป์,รพช.</t>
  </si>
  <si>
    <t>11103</t>
  </si>
  <si>
    <t>โพนนาแก้ว,รพช.</t>
  </si>
  <si>
    <t>11450</t>
  </si>
  <si>
    <t>สมเด็จพระยุพราชสว่างแดนดิน,รพท.</t>
  </si>
  <si>
    <t>21323</t>
  </si>
  <si>
    <t>พระอาจารย์แบน  ธนากโร,รพช.</t>
  </si>
  <si>
    <t>10706</t>
  </si>
  <si>
    <t>หนองคาย,รพท.</t>
  </si>
  <si>
    <t>11042</t>
  </si>
  <si>
    <t>โพนพิสัย,รพช.</t>
  </si>
  <si>
    <t>11044</t>
  </si>
  <si>
    <t>ศรีเชียงใหม่,รพช.</t>
  </si>
  <si>
    <t>11045</t>
  </si>
  <si>
    <t>สังคม,รพช.</t>
  </si>
  <si>
    <t>11448</t>
  </si>
  <si>
    <t>สมเด็จพระยุพราชท่าบ่อ,รพช.</t>
  </si>
  <si>
    <t>21356</t>
  </si>
  <si>
    <t>สระใคร,รพช.</t>
  </si>
  <si>
    <t>28778</t>
  </si>
  <si>
    <t>โพธิ์ตาก,รพช.</t>
  </si>
  <si>
    <t>28811</t>
  </si>
  <si>
    <t>เฝ้าไร่,รพช.</t>
  </si>
  <si>
    <t>28815</t>
  </si>
  <si>
    <t>รัตนวาปี,รพช.</t>
  </si>
  <si>
    <t>10704</t>
  </si>
  <si>
    <t>หนองบัวลำภู,รพท.</t>
  </si>
  <si>
    <t>10991</t>
  </si>
  <si>
    <t>นากลาง,รพช.</t>
  </si>
  <si>
    <t>10992</t>
  </si>
  <si>
    <t>โนนสัง,รพช.</t>
  </si>
  <si>
    <t>10993</t>
  </si>
  <si>
    <t>ศรีบุญเรือง,รพช.</t>
  </si>
  <si>
    <t>10994</t>
  </si>
  <si>
    <t>สุวรรณคูหา,รพช.</t>
  </si>
  <si>
    <t>23367</t>
  </si>
  <si>
    <t>นาวัง เฉลิมพระเกียรติ 80 พรรษา,รพช.</t>
  </si>
  <si>
    <t>10671</t>
  </si>
  <si>
    <t>อุดรธานี,รพศ.</t>
  </si>
  <si>
    <t>11013</t>
  </si>
  <si>
    <t>กุดจับ,รพช.</t>
  </si>
  <si>
    <t>11014</t>
  </si>
  <si>
    <t>หนองวัวซอ,รพช.</t>
  </si>
  <si>
    <t>11015</t>
  </si>
  <si>
    <t>กุมภวาปี,รพท.</t>
  </si>
  <si>
    <t>11016</t>
  </si>
  <si>
    <t>ห้วยเกิ้ง,รพช.</t>
  </si>
  <si>
    <t>11017</t>
  </si>
  <si>
    <t>โนนสะอาด,รพช.</t>
  </si>
  <si>
    <t>11018</t>
  </si>
  <si>
    <t>หนองหาน,รพช.</t>
  </si>
  <si>
    <t>11019</t>
  </si>
  <si>
    <t>ทุ่งฝน,รพช.</t>
  </si>
  <si>
    <t>11020</t>
  </si>
  <si>
    <t>ไชยวาน,รพช.</t>
  </si>
  <si>
    <t>11021</t>
  </si>
  <si>
    <t>ศรีธาตุ,รพช.</t>
  </si>
  <si>
    <t>11022</t>
  </si>
  <si>
    <t>วังสามหมอ,รพช.</t>
  </si>
  <si>
    <t>11023</t>
  </si>
  <si>
    <t>บ้านผือ,รพช.</t>
  </si>
  <si>
    <t>11024</t>
  </si>
  <si>
    <t>น้ำโสม,รพช.</t>
  </si>
  <si>
    <t>11025</t>
  </si>
  <si>
    <t>เพ็ญ,รพช.</t>
  </si>
  <si>
    <t>11026</t>
  </si>
  <si>
    <t>สร้างคอม,รพช.</t>
  </si>
  <si>
    <t>11027</t>
  </si>
  <si>
    <t>หนองแสง,รพช.</t>
  </si>
  <si>
    <t>11028</t>
  </si>
  <si>
    <t>นายูง,รพช.</t>
  </si>
  <si>
    <t>11029</t>
  </si>
  <si>
    <t>พิบูลย์รักษ์,รพช.</t>
  </si>
  <si>
    <t>11446</t>
  </si>
  <si>
    <t>สมเด็จพระยุพราชบ้านดุง,รพช.</t>
  </si>
  <si>
    <t>25058</t>
  </si>
  <si>
    <t>กู่แก้ว,รพช.</t>
  </si>
  <si>
    <t>25059</t>
  </si>
  <si>
    <t>ประจักษ์ศิลปาคม,รพช.</t>
  </si>
  <si>
    <t>04518สถานีอนามัยน้ำพ่น</t>
  </si>
  <si>
    <t>04541โรงพยาบาลส่งเสริมสุขภาพตำบลหนองหว้า</t>
  </si>
  <si>
    <t xml:space="preserve"> -</t>
  </si>
  <si>
    <t>3101000000.000</t>
  </si>
  <si>
    <t>รายได้สูง/(ต่ำ)กว่า ค่าใช้จ่ายสุทธิ</t>
  </si>
  <si>
    <t>ทุน</t>
  </si>
  <si>
    <t>04541 โรงพยาบาลส่งเสริมสุขภาพตำบลหนองหว้า</t>
  </si>
  <si>
    <t>41075 รพ_สต_ภูเพ็ก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</si>
  <si>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</si>
  <si>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</si>
  <si>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</si>
  <si>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</si>
  <si>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</si>
  <si>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</si>
  <si>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</si>
  <si>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</si>
  <si>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</si>
  <si>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</si>
  <si>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</si>
  <si>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</si>
  <si>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</si>
  <si>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</si>
  <si>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</si>
  <si>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</si>
  <si>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</si>
  <si>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</si>
  <si>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</si>
  <si>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</si>
  <si>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13979 รพ_สต_ทุ่งมน</t>
  </si>
  <si>
    <t>14277 รพ_สต_ดงติ้ว</t>
  </si>
  <si>
    <t>04871 รพ.สต.บ้านโคกกระแซ</t>
  </si>
  <si>
    <t>00432 พรเจริญ,สสอ_</t>
  </si>
  <si>
    <t>1101000000.000</t>
  </si>
  <si>
    <t>1.1.1 เงินสดและรายการเทียบเท่าเงินสด</t>
  </si>
  <si>
    <t>1102000000.000</t>
  </si>
  <si>
    <t>1.1.2 ลูกหนี้หมุนเวียนและรายได้ค้างรับ</t>
  </si>
  <si>
    <t>1105000000.000</t>
  </si>
  <si>
    <t>1.1.5 สินค้าและวัสดุคงเหลือ</t>
  </si>
  <si>
    <t>1106000000.000</t>
  </si>
  <si>
    <t>1.1.6 สินทรัพย์หมุนเวียนอื่น</t>
  </si>
  <si>
    <t>1204000000.000</t>
  </si>
  <si>
    <t>1.2.3 ที่ดิน</t>
  </si>
  <si>
    <t>1205000000.000</t>
  </si>
  <si>
    <t>1.2.4 อาคาร</t>
  </si>
  <si>
    <t>1206000000.000</t>
  </si>
  <si>
    <t>1.2.5 ครุภัณฑ์</t>
  </si>
  <si>
    <t>1209000000.000</t>
  </si>
  <si>
    <t>1.2.6 สินทรัพย์ไม่มีตัวตน</t>
  </si>
  <si>
    <t>2101000000.000</t>
  </si>
  <si>
    <t>2.1.1 เจ้าหนี้ระยะสั้น</t>
  </si>
  <si>
    <t>2102000000.000</t>
  </si>
  <si>
    <t>2.1.2 ค่าใช้จ่ายค้างจ่าย</t>
  </si>
  <si>
    <t>2104000000.000</t>
  </si>
  <si>
    <t>2.1.4 รายได้แผ่นดินรอนำส่งคลัง</t>
  </si>
  <si>
    <t>2109000000.000</t>
  </si>
  <si>
    <t>2.1.5 รายได้รอการรับรู้</t>
  </si>
  <si>
    <t>2111000000.000</t>
  </si>
  <si>
    <t xml:space="preserve">2.1.6 เงินรับฝากระยะสั้น </t>
  </si>
  <si>
    <t>2213000000.000</t>
  </si>
  <si>
    <t>2.2.3 หนี้สินไม่หมุนเวียนอื่น</t>
  </si>
  <si>
    <t>3102000000.000</t>
  </si>
  <si>
    <t>รายได้สูง/(ต่ำ)กว่าค่าใช้จ่ายสะสม</t>
  </si>
  <si>
    <t>3105000000.000</t>
  </si>
  <si>
    <t>4201000000.000</t>
  </si>
  <si>
    <t>4.1.1 รายได้ค่าธรรมเนียมและบริการ</t>
  </si>
  <si>
    <t>4301010000.000</t>
  </si>
  <si>
    <t>4.2.1 รายได้จากการขายสินค้าและบริการของหน่วยงาน</t>
  </si>
  <si>
    <t>4302000000.000</t>
  </si>
  <si>
    <t>4.2.2 รายได้จากการช่วยเหลือ และบริจาคของหน่วยงาน</t>
  </si>
  <si>
    <t>4303000000.000</t>
  </si>
  <si>
    <t>4.2.3 รายได้ดอกเบี้ยของหน่วยงาน</t>
  </si>
  <si>
    <t>4306000000.000</t>
  </si>
  <si>
    <t>4.2.4 รายรับจากการขายสินทรัพย์ของหน่วยงาน</t>
  </si>
  <si>
    <t>4307000000.000</t>
  </si>
  <si>
    <t>4.2.5 รายได้ระหว่างหน่วยงานของหน่วยงานภาครัฐที่ได้รับจากรัฐบาล</t>
  </si>
  <si>
    <t>4308000000.000</t>
  </si>
  <si>
    <t>4.2.6 รายได้ระหว่างหน่วยงานกรณีอื่น</t>
  </si>
  <si>
    <t>4313000000.000</t>
  </si>
  <si>
    <t>4.2.7 รายได้อื่น</t>
  </si>
  <si>
    <t>5101000000.000</t>
  </si>
  <si>
    <t>5.1.1 ค่าใช้จ่ายบุคลากร</t>
  </si>
  <si>
    <t>5101040000.000</t>
  </si>
  <si>
    <t>5.1.2 บัญชีค่าบำเหน็จบำนาญ</t>
  </si>
  <si>
    <t>5102000000.000</t>
  </si>
  <si>
    <t>5.1.3 ค่าใช้จ่ายด้านการฝึกอบรม</t>
  </si>
  <si>
    <t>5103000000.000</t>
  </si>
  <si>
    <t>5.1.4 ค่าใช้จ่ายในการเดินทาง</t>
  </si>
  <si>
    <t>5104000000.000</t>
  </si>
  <si>
    <t>5.1.5 ค่าตอบแทน ใช้สอยวัสดุ และค่าสาธารณูปโภค</t>
  </si>
  <si>
    <t>5105000000.000</t>
  </si>
  <si>
    <t>5.1.6 ค่าเสื่อมราคาและค่าตัดจำหน่าย</t>
  </si>
  <si>
    <t>5108000000.000</t>
  </si>
  <si>
    <t>5.1.8 หนี้สูญและหนี้สงสัยจะสูญ</t>
  </si>
  <si>
    <t>5203000000.000</t>
  </si>
  <si>
    <t>5.2.1 ค่าจำหน่ายจากการขายทรัพย์สิน</t>
  </si>
  <si>
    <t>5210000000.000</t>
  </si>
  <si>
    <t>5.2.4 ค่าใช้จ่ายระหว่างหน่วยงานกรณีอื่น</t>
  </si>
  <si>
    <t>2103000000.000</t>
  </si>
  <si>
    <t>2.1.3 รายได้รับล่วงหน้า</t>
  </si>
  <si>
    <t>4202000000.000</t>
  </si>
  <si>
    <t>4.1.2 รายได้จากการขายสินค้าและบริการของแผ่นดิน</t>
  </si>
  <si>
    <t>4203000000.000</t>
  </si>
  <si>
    <t>4.1.3 รายได้ดอกเบี้ยของแผ่นดิน</t>
  </si>
  <si>
    <t>5107000000.000</t>
  </si>
  <si>
    <t>5.1.7 ค่าใช้จ่ายเงินอุดหนุน</t>
  </si>
  <si>
    <t>5403000000.000</t>
  </si>
  <si>
    <t>5.3.0 รายการพิเศษหลังหักภาษี</t>
  </si>
  <si>
    <t>1211000000.000</t>
  </si>
  <si>
    <t>1.2.7 งานระหว่างก่อสร้าง</t>
  </si>
  <si>
    <t>2116000000.000</t>
  </si>
  <si>
    <t>2.1.7 หนี้สินหมุนเวียนอื่น</t>
  </si>
  <si>
    <t>2202000000.000</t>
  </si>
  <si>
    <t>2.2.1 เงินทดรองราชการรับจากคลัง - ระยะยาว</t>
  </si>
  <si>
    <t>2208000000.000</t>
  </si>
  <si>
    <t>2.2.2 เงินประกัน - ระยะยาว</t>
  </si>
  <si>
    <t>4542 สถานีอนามัยหนองแวงใหญ่</t>
  </si>
  <si>
    <t>ประจำเดือนกันยายน  2561  ปีงบประมาณ 2561 (ข้อมูล ณ วันที่ 28 พฤศจิกายน 2561  เวลา 12.54 น.)</t>
  </si>
  <si>
    <t>ประจำเดือน กันยายน 2561  ปีงบประมาณ 2561  (ข้อมูล ณ วันที่ 28  พฤศจิกายน 2561  เวลา 12.54 น.)</t>
  </si>
  <si>
    <t xml:space="preserve">                                                      ประจำเดือน กันยายน 2561  ปีงบประมาณ 2561 (ข้อมูล ณ วันที่  28 พฤศจิกายน 2561  เวลา 12.54 น.)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</si>
</sst>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  <numFmt numFmtId="190" formatCode="0.00_ ;[Red]\-0.00\ "/>
  </numFmts>
  <fonts count="2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indexed="8"/>
      <name val="Tahoma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ajor"/>
    </font>
    <font>
      <sz val="10"/>
      <color indexed="8"/>
      <name val="Tahoma"/>
      <family val="2"/>
    </font>
    <font>
      <sz val="14"/>
      <name val="TH SarabunPSK"/>
      <family val="2"/>
    </font>
    <font>
      <sz val="11"/>
      <color theme="1"/>
      <name val="Tahoma"/>
      <family val="2"/>
      <scheme val="minor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1"/>
      <name val="Tahoma"/>
      <family val="2"/>
      <charset val="222"/>
      <scheme val="minor"/>
    </font>
    <font>
      <sz val="14"/>
      <color rgb="FFFF0000"/>
      <name val="TH SarabunPSK"/>
      <family val="2"/>
    </font>
    <font>
      <sz val="11"/>
      <name val="Tahoma"/>
      <family val="2"/>
      <scheme val="minor"/>
    </font>
    <font>
      <sz val="11"/>
      <color theme="1"/>
      <name val="TH SarabunPSK"/>
      <family val="2"/>
    </font>
    <font>
      <sz val="14"/>
      <color indexed="8"/>
      <name val="TH SarabunPSK"/>
      <family val="2"/>
    </font>
    <font>
      <sz val="11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4"/>
      <color indexed="8"/>
      <name val="TH SarabunPSK"/>
      <family val="2"/>
    </font>
    <font>
      <sz val="10"/>
      <color indexed="8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0" fillId="0" borderId="0"/>
    <xf numFmtId="189" fontId="3" fillId="0" borderId="0" applyFont="0" applyFill="0" applyBorder="0" applyAlignment="0" applyProtection="0"/>
    <xf numFmtId="0" fontId="13" fillId="0" borderId="0"/>
    <xf numFmtId="0" fontId="13" fillId="0" borderId="0"/>
  </cellStyleXfs>
  <cellXfs count="360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0" xfId="0" applyFont="1" applyAlignment="1">
      <alignment horizontal="right"/>
    </xf>
    <xf numFmtId="0" fontId="5" fillId="2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2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43" fontId="5" fillId="4" borderId="3" xfId="1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2" fontId="5" fillId="6" borderId="3" xfId="0" applyNumberFormat="1" applyFont="1" applyFill="1" applyBorder="1" applyAlignment="1">
      <alignment horizontal="right"/>
    </xf>
    <xf numFmtId="2" fontId="5" fillId="6" borderId="3" xfId="1" applyNumberFormat="1" applyFont="1" applyFill="1" applyBorder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43" fontId="5" fillId="4" borderId="7" xfId="1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2" fontId="5" fillId="6" borderId="7" xfId="1" applyNumberFormat="1" applyFont="1" applyFill="1" applyBorder="1" applyAlignment="1">
      <alignment horizontal="right"/>
    </xf>
    <xf numFmtId="0" fontId="5" fillId="0" borderId="7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43" fontId="5" fillId="0" borderId="3" xfId="1" applyFont="1" applyBorder="1"/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43" fontId="0" fillId="0" borderId="0" xfId="1" applyFont="1"/>
    <xf numFmtId="43" fontId="0" fillId="10" borderId="0" xfId="1" applyFont="1" applyFill="1"/>
    <xf numFmtId="187" fontId="1" fillId="7" borderId="0" xfId="1" applyNumberFormat="1" applyFont="1" applyFill="1"/>
    <xf numFmtId="43" fontId="0" fillId="11" borderId="0" xfId="1" applyFont="1" applyFill="1"/>
    <xf numFmtId="43" fontId="0" fillId="14" borderId="0" xfId="1" applyFont="1" applyFill="1"/>
    <xf numFmtId="43" fontId="0" fillId="5" borderId="0" xfId="1" applyFont="1" applyFill="1"/>
    <xf numFmtId="43" fontId="0" fillId="6" borderId="0" xfId="1" applyFont="1" applyFill="1"/>
    <xf numFmtId="43" fontId="0" fillId="4" borderId="0" xfId="1" applyFont="1" applyFill="1"/>
    <xf numFmtId="43" fontId="1" fillId="5" borderId="0" xfId="1" applyFont="1" applyFill="1"/>
    <xf numFmtId="43" fontId="1" fillId="6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0" fontId="0" fillId="3" borderId="0" xfId="0" applyFill="1"/>
    <xf numFmtId="43" fontId="0" fillId="4" borderId="0" xfId="0" applyNumberFormat="1" applyFill="1"/>
    <xf numFmtId="43" fontId="0" fillId="9" borderId="0" xfId="0" applyNumberFormat="1" applyFill="1"/>
    <xf numFmtId="0" fontId="0" fillId="9" borderId="0" xfId="0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4" borderId="0" xfId="0" applyNumberFormat="1" applyFill="1"/>
    <xf numFmtId="2" fontId="0" fillId="14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5" fillId="0" borderId="3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3" xfId="0" applyFont="1" applyBorder="1"/>
    <xf numFmtId="0" fontId="9" fillId="0" borderId="3" xfId="0" applyFont="1" applyBorder="1"/>
    <xf numFmtId="43" fontId="8" fillId="0" borderId="3" xfId="0" applyNumberFormat="1" applyFont="1" applyBorder="1"/>
    <xf numFmtId="2" fontId="8" fillId="0" borderId="3" xfId="0" applyNumberFormat="1" applyFont="1" applyBorder="1"/>
    <xf numFmtId="43" fontId="8" fillId="0" borderId="0" xfId="0" applyNumberFormat="1" applyFont="1"/>
    <xf numFmtId="0" fontId="6" fillId="0" borderId="9" xfId="0" applyFont="1" applyFill="1" applyBorder="1" applyAlignment="1">
      <alignment horizontal="left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/>
    <xf numFmtId="0" fontId="4" fillId="0" borderId="0" xfId="0" applyFont="1" applyAlignment="1">
      <alignment vertical="center" wrapText="1"/>
    </xf>
    <xf numFmtId="188" fontId="4" fillId="0" borderId="3" xfId="1" applyNumberFormat="1" applyFont="1" applyBorder="1"/>
    <xf numFmtId="43" fontId="4" fillId="2" borderId="3" xfId="1" applyFont="1" applyFill="1" applyBorder="1"/>
    <xf numFmtId="0" fontId="5" fillId="8" borderId="7" xfId="0" applyFont="1" applyFill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188" fontId="4" fillId="0" borderId="4" xfId="1" applyNumberFormat="1" applyFont="1" applyBorder="1"/>
    <xf numFmtId="43" fontId="4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0" fontId="4" fillId="2" borderId="3" xfId="0" applyFont="1" applyFill="1" applyBorder="1"/>
    <xf numFmtId="188" fontId="4" fillId="2" borderId="3" xfId="1" applyNumberFormat="1" applyFont="1" applyFill="1" applyBorder="1"/>
    <xf numFmtId="0" fontId="4" fillId="2" borderId="3" xfId="0" applyFont="1" applyFill="1" applyBorder="1" applyAlignment="1">
      <alignment horizontal="center"/>
    </xf>
    <xf numFmtId="0" fontId="5" fillId="0" borderId="1" xfId="0" applyFont="1" applyBorder="1" applyAlignment="1"/>
    <xf numFmtId="0" fontId="5" fillId="0" borderId="0" xfId="0" applyFont="1" applyAlignment="1"/>
    <xf numFmtId="188" fontId="0" fillId="0" borderId="0" xfId="1" applyNumberFormat="1" applyFont="1"/>
    <xf numFmtId="0" fontId="0" fillId="15" borderId="0" xfId="0" applyFill="1"/>
    <xf numFmtId="43" fontId="0" fillId="6" borderId="0" xfId="0" applyNumberFormat="1" applyFill="1"/>
    <xf numFmtId="0" fontId="0" fillId="6" borderId="0" xfId="0" applyFill="1"/>
    <xf numFmtId="43" fontId="1" fillId="10" borderId="0" xfId="1" applyFont="1" applyFill="1" applyAlignment="1">
      <alignment horizontal="center"/>
    </xf>
    <xf numFmtId="43" fontId="0" fillId="10" borderId="0" xfId="0" applyNumberFormat="1" applyFill="1"/>
    <xf numFmtId="0" fontId="0" fillId="10" borderId="0" xfId="0" applyFill="1"/>
    <xf numFmtId="2" fontId="0" fillId="9" borderId="0" xfId="0" applyNumberFormat="1" applyFill="1"/>
    <xf numFmtId="0" fontId="4" fillId="4" borderId="3" xfId="0" applyFont="1" applyFill="1" applyBorder="1"/>
    <xf numFmtId="188" fontId="4" fillId="0" borderId="0" xfId="1" applyNumberFormat="1" applyFont="1"/>
    <xf numFmtId="43" fontId="14" fillId="2" borderId="3" xfId="1" applyFont="1" applyFill="1" applyBorder="1"/>
    <xf numFmtId="0" fontId="4" fillId="2" borderId="0" xfId="0" applyFont="1" applyFill="1"/>
    <xf numFmtId="43" fontId="15" fillId="0" borderId="0" xfId="1" applyFont="1"/>
    <xf numFmtId="2" fontId="0" fillId="18" borderId="0" xfId="0" applyNumberFormat="1" applyFill="1"/>
    <xf numFmtId="188" fontId="0" fillId="18" borderId="0" xfId="1" applyNumberFormat="1" applyFont="1" applyFill="1"/>
    <xf numFmtId="0" fontId="16" fillId="0" borderId="0" xfId="0" applyFont="1"/>
    <xf numFmtId="0" fontId="17" fillId="0" borderId="2" xfId="0" applyFont="1" applyBorder="1" applyAlignment="1">
      <alignment vertical="center"/>
    </xf>
    <xf numFmtId="0" fontId="16" fillId="0" borderId="3" xfId="0" applyFont="1" applyBorder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43" fontId="0" fillId="13" borderId="0" xfId="1" applyFont="1" applyFill="1"/>
    <xf numFmtId="0" fontId="4" fillId="10" borderId="3" xfId="0" applyFont="1" applyFill="1" applyBorder="1" applyAlignment="1">
      <alignment horizontal="center"/>
    </xf>
    <xf numFmtId="0" fontId="4" fillId="10" borderId="3" xfId="0" applyFont="1" applyFill="1" applyBorder="1"/>
    <xf numFmtId="188" fontId="4" fillId="10" borderId="3" xfId="1" applyNumberFormat="1" applyFont="1" applyFill="1" applyBorder="1"/>
    <xf numFmtId="0" fontId="4" fillId="10" borderId="0" xfId="0" applyFont="1" applyFill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188" fontId="4" fillId="7" borderId="3" xfId="1" applyNumberFormat="1" applyFont="1" applyFill="1" applyBorder="1"/>
    <xf numFmtId="0" fontId="4" fillId="7" borderId="0" xfId="0" applyFont="1" applyFill="1"/>
    <xf numFmtId="43" fontId="4" fillId="10" borderId="3" xfId="1" applyFont="1" applyFill="1" applyBorder="1"/>
    <xf numFmtId="0" fontId="5" fillId="2" borderId="3" xfId="0" applyFont="1" applyFill="1" applyBorder="1"/>
    <xf numFmtId="43" fontId="0" fillId="2" borderId="0" xfId="1" applyFont="1" applyFill="1"/>
    <xf numFmtId="0" fontId="5" fillId="0" borderId="3" xfId="0" applyFont="1" applyBorder="1" applyAlignment="1">
      <alignment horizontal="center"/>
    </xf>
    <xf numFmtId="43" fontId="18" fillId="16" borderId="0" xfId="1" applyFont="1" applyFill="1"/>
    <xf numFmtId="43" fontId="18" fillId="10" borderId="0" xfId="1" applyFont="1" applyFill="1"/>
    <xf numFmtId="43" fontId="18" fillId="2" borderId="0" xfId="1" applyFont="1" applyFill="1"/>
    <xf numFmtId="43" fontId="18" fillId="14" borderId="0" xfId="1" applyFont="1" applyFill="1"/>
    <xf numFmtId="43" fontId="15" fillId="2" borderId="0" xfId="1" applyFont="1" applyFill="1"/>
    <xf numFmtId="2" fontId="15" fillId="7" borderId="0" xfId="0" applyNumberFormat="1" applyFont="1" applyFill="1" applyBorder="1"/>
    <xf numFmtId="188" fontId="15" fillId="7" borderId="0" xfId="1" applyNumberFormat="1" applyFont="1" applyFill="1" applyBorder="1"/>
    <xf numFmtId="43" fontId="15" fillId="14" borderId="0" xfId="1" applyFont="1" applyFill="1"/>
    <xf numFmtId="43" fontId="15" fillId="10" borderId="0" xfId="1" applyFont="1" applyFill="1"/>
    <xf numFmtId="43" fontId="15" fillId="9" borderId="0" xfId="1" applyFont="1" applyFill="1"/>
    <xf numFmtId="0" fontId="15" fillId="7" borderId="0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3" borderId="3" xfId="1" applyNumberFormat="1" applyFont="1" applyFill="1" applyBorder="1"/>
    <xf numFmtId="43" fontId="5" fillId="3" borderId="3" xfId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2" borderId="3" xfId="1" applyFont="1" applyFill="1" applyBorder="1"/>
    <xf numFmtId="188" fontId="5" fillId="0" borderId="3" xfId="1" applyNumberFormat="1" applyFont="1" applyBorder="1"/>
    <xf numFmtId="0" fontId="5" fillId="3" borderId="0" xfId="0" applyFont="1" applyFill="1"/>
    <xf numFmtId="0" fontId="5" fillId="8" borderId="3" xfId="0" applyFont="1" applyFill="1" applyBorder="1" applyAlignment="1">
      <alignment horizontal="center" vertical="center" wrapText="1"/>
    </xf>
    <xf numFmtId="43" fontId="5" fillId="0" borderId="0" xfId="1" applyFont="1"/>
    <xf numFmtId="187" fontId="4" fillId="0" borderId="0" xfId="1" applyNumberFormat="1" applyFont="1"/>
    <xf numFmtId="187" fontId="5" fillId="0" borderId="0" xfId="1" applyNumberFormat="1" applyFont="1"/>
    <xf numFmtId="43" fontId="4" fillId="0" borderId="3" xfId="1" applyFont="1" applyBorder="1"/>
    <xf numFmtId="43" fontId="5" fillId="8" borderId="7" xfId="1" applyFont="1" applyFill="1" applyBorder="1"/>
    <xf numFmtId="43" fontId="4" fillId="0" borderId="4" xfId="1" applyFont="1" applyBorder="1"/>
    <xf numFmtId="43" fontId="5" fillId="0" borderId="4" xfId="1" applyFont="1" applyBorder="1"/>
    <xf numFmtId="43" fontId="5" fillId="8" borderId="2" xfId="1" applyFont="1" applyFill="1" applyBorder="1"/>
    <xf numFmtId="43" fontId="4" fillId="0" borderId="0" xfId="1" applyFont="1" applyAlignment="1"/>
    <xf numFmtId="187" fontId="4" fillId="0" borderId="3" xfId="1" applyNumberFormat="1" applyFont="1" applyBorder="1"/>
    <xf numFmtId="187" fontId="5" fillId="3" borderId="3" xfId="1" applyNumberFormat="1" applyFont="1" applyFill="1" applyBorder="1"/>
    <xf numFmtId="187" fontId="5" fillId="8" borderId="7" xfId="1" applyNumberFormat="1" applyFont="1" applyFill="1" applyBorder="1"/>
    <xf numFmtId="187" fontId="4" fillId="0" borderId="4" xfId="1" applyNumberFormat="1" applyFont="1" applyBorder="1"/>
    <xf numFmtId="187" fontId="5" fillId="0" borderId="4" xfId="1" applyNumberFormat="1" applyFont="1" applyBorder="1"/>
    <xf numFmtId="187" fontId="4" fillId="2" borderId="3" xfId="1" applyNumberFormat="1" applyFont="1" applyFill="1" applyBorder="1"/>
    <xf numFmtId="187" fontId="14" fillId="0" borderId="3" xfId="1" applyNumberFormat="1" applyFont="1" applyBorder="1"/>
    <xf numFmtId="187" fontId="5" fillId="8" borderId="2" xfId="1" applyNumberFormat="1" applyFont="1" applyFill="1" applyBorder="1"/>
    <xf numFmtId="187" fontId="5" fillId="0" borderId="3" xfId="1" applyNumberFormat="1" applyFont="1" applyBorder="1"/>
    <xf numFmtId="187" fontId="4" fillId="10" borderId="3" xfId="1" applyNumberFormat="1" applyFont="1" applyFill="1" applyBorder="1"/>
    <xf numFmtId="43" fontId="19" fillId="0" borderId="3" xfId="1" applyFont="1" applyBorder="1"/>
    <xf numFmtId="0" fontId="11" fillId="0" borderId="1" xfId="0" applyFont="1" applyBorder="1" applyAlignment="1">
      <alignment vertical="center"/>
    </xf>
    <xf numFmtId="43" fontId="5" fillId="14" borderId="11" xfId="1" applyFont="1" applyFill="1" applyBorder="1"/>
    <xf numFmtId="187" fontId="5" fillId="14" borderId="11" xfId="1" applyNumberFormat="1" applyFont="1" applyFill="1" applyBorder="1"/>
    <xf numFmtId="43" fontId="5" fillId="14" borderId="7" xfId="1" applyFont="1" applyFill="1" applyBorder="1"/>
    <xf numFmtId="187" fontId="5" fillId="14" borderId="7" xfId="1" applyNumberFormat="1" applyFont="1" applyFill="1" applyBorder="1"/>
    <xf numFmtId="43" fontId="5" fillId="14" borderId="3" xfId="1" applyFont="1" applyFill="1" applyBorder="1"/>
    <xf numFmtId="187" fontId="5" fillId="14" borderId="3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4" fillId="14" borderId="11" xfId="0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0" fontId="4" fillId="14" borderId="7" xfId="0" applyFont="1" applyFill="1" applyBorder="1"/>
    <xf numFmtId="0" fontId="4" fillId="14" borderId="3" xfId="0" applyFont="1" applyFill="1" applyBorder="1" applyAlignment="1">
      <alignment horizontal="center"/>
    </xf>
    <xf numFmtId="0" fontId="4" fillId="14" borderId="3" xfId="0" applyFont="1" applyFill="1" applyBorder="1"/>
    <xf numFmtId="0" fontId="5" fillId="14" borderId="3" xfId="0" applyFont="1" applyFill="1" applyBorder="1"/>
    <xf numFmtId="43" fontId="1" fillId="2" borderId="0" xfId="1" applyFont="1" applyFill="1"/>
    <xf numFmtId="43" fontId="20" fillId="14" borderId="0" xfId="1" applyFont="1" applyFill="1"/>
    <xf numFmtId="43" fontId="20" fillId="2" borderId="0" xfId="1" applyFont="1" applyFill="1"/>
    <xf numFmtId="43" fontId="15" fillId="19" borderId="0" xfId="1" applyFont="1" applyFill="1"/>
    <xf numFmtId="43" fontId="15" fillId="17" borderId="0" xfId="1" applyFont="1" applyFill="1"/>
    <xf numFmtId="43" fontId="15" fillId="7" borderId="0" xfId="1" applyFont="1" applyFill="1"/>
    <xf numFmtId="43" fontId="15" fillId="9" borderId="0" xfId="1" applyFont="1" applyFill="1" applyAlignment="1">
      <alignment horizontal="center"/>
    </xf>
    <xf numFmtId="43" fontId="15" fillId="10" borderId="0" xfId="1" applyFont="1" applyFill="1" applyAlignment="1">
      <alignment horizontal="center"/>
    </xf>
    <xf numFmtId="43" fontId="15" fillId="7" borderId="0" xfId="1" applyFont="1" applyFill="1" applyAlignment="1">
      <alignment horizontal="center"/>
    </xf>
    <xf numFmtId="2" fontId="15" fillId="0" borderId="0" xfId="0" applyNumberFormat="1" applyFont="1"/>
    <xf numFmtId="187" fontId="15" fillId="7" borderId="0" xfId="1" applyNumberFormat="1" applyFont="1" applyFill="1"/>
    <xf numFmtId="187" fontId="4" fillId="2" borderId="0" xfId="1" applyNumberFormat="1" applyFont="1" applyFill="1"/>
    <xf numFmtId="43" fontId="4" fillId="2" borderId="0" xfId="1" applyFont="1" applyFill="1"/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188" fontId="14" fillId="0" borderId="3" xfId="1" applyNumberFormat="1" applyFont="1" applyBorder="1"/>
    <xf numFmtId="43" fontId="14" fillId="0" borderId="3" xfId="1" applyFont="1" applyBorder="1"/>
    <xf numFmtId="187" fontId="14" fillId="0" borderId="0" xfId="1" applyNumberFormat="1" applyFont="1"/>
    <xf numFmtId="43" fontId="14" fillId="0" borderId="0" xfId="1" applyFont="1"/>
    <xf numFmtId="0" fontId="14" fillId="0" borderId="0" xfId="0" applyFont="1"/>
    <xf numFmtId="0" fontId="5" fillId="14" borderId="3" xfId="0" applyFont="1" applyFill="1" applyBorder="1" applyAlignment="1">
      <alignment horizontal="center"/>
    </xf>
    <xf numFmtId="38" fontId="5" fillId="14" borderId="3" xfId="1" applyNumberFormat="1" applyFont="1" applyFill="1" applyBorder="1"/>
    <xf numFmtId="43" fontId="4" fillId="0" borderId="0" xfId="1" applyNumberFormat="1" applyFont="1"/>
    <xf numFmtId="188" fontId="5" fillId="3" borderId="3" xfId="0" applyNumberFormat="1" applyFont="1" applyFill="1" applyBorder="1"/>
    <xf numFmtId="43" fontId="1" fillId="14" borderId="0" xfId="1" applyFont="1" applyFill="1"/>
    <xf numFmtId="43" fontId="1" fillId="10" borderId="0" xfId="1" applyFont="1" applyFill="1"/>
    <xf numFmtId="43" fontId="18" fillId="5" borderId="0" xfId="1" applyFont="1" applyFill="1"/>
    <xf numFmtId="43" fontId="15" fillId="14" borderId="0" xfId="1" applyFont="1" applyFill="1" applyBorder="1"/>
    <xf numFmtId="187" fontId="1" fillId="7" borderId="0" xfId="1" applyNumberFormat="1" applyFont="1" applyFill="1" applyAlignment="1">
      <alignment horizontal="center"/>
    </xf>
    <xf numFmtId="2" fontId="4" fillId="0" borderId="3" xfId="1" applyNumberFormat="1" applyFont="1" applyBorder="1"/>
    <xf numFmtId="2" fontId="4" fillId="2" borderId="3" xfId="1" applyNumberFormat="1" applyFont="1" applyFill="1" applyBorder="1"/>
    <xf numFmtId="188" fontId="5" fillId="8" borderId="7" xfId="1" applyNumberFormat="1" applyFont="1" applyFill="1" applyBorder="1"/>
    <xf numFmtId="188" fontId="5" fillId="8" borderId="2" xfId="1" applyNumberFormat="1" applyFont="1" applyFill="1" applyBorder="1"/>
    <xf numFmtId="188" fontId="5" fillId="14" borderId="3" xfId="1" applyNumberFormat="1" applyFont="1" applyFill="1" applyBorder="1"/>
    <xf numFmtId="187" fontId="1" fillId="5" borderId="0" xfId="1" applyNumberFormat="1" applyFont="1" applyFill="1"/>
    <xf numFmtId="187" fontId="0" fillId="0" borderId="0" xfId="1" applyNumberFormat="1" applyFont="1"/>
    <xf numFmtId="43" fontId="1" fillId="19" borderId="0" xfId="1" applyFont="1" applyFill="1"/>
    <xf numFmtId="43" fontId="0" fillId="19" borderId="0" xfId="1" applyFont="1" applyFill="1"/>
    <xf numFmtId="0" fontId="21" fillId="0" borderId="4" xfId="0" applyFont="1" applyBorder="1"/>
    <xf numFmtId="0" fontId="21" fillId="0" borderId="3" xfId="0" applyFont="1" applyBorder="1"/>
    <xf numFmtId="0" fontId="0" fillId="2" borderId="0" xfId="0" applyFill="1"/>
    <xf numFmtId="43" fontId="1" fillId="16" borderId="0" xfId="1" applyFont="1" applyFill="1"/>
    <xf numFmtId="2" fontId="23" fillId="3" borderId="0" xfId="1" applyNumberFormat="1" applyFont="1" applyFill="1"/>
    <xf numFmtId="2" fontId="23" fillId="0" borderId="0" xfId="1" applyNumberFormat="1" applyFont="1"/>
    <xf numFmtId="43" fontId="23" fillId="0" borderId="0" xfId="1" applyFont="1"/>
    <xf numFmtId="190" fontId="0" fillId="13" borderId="0" xfId="1" applyNumberFormat="1" applyFont="1" applyFill="1"/>
    <xf numFmtId="190" fontId="0" fillId="13" borderId="0" xfId="0" applyNumberFormat="1" applyFill="1"/>
    <xf numFmtId="2" fontId="4" fillId="7" borderId="3" xfId="1" applyNumberFormat="1" applyFont="1" applyFill="1" applyBorder="1"/>
    <xf numFmtId="43" fontId="5" fillId="0" borderId="0" xfId="0" applyNumberFormat="1" applyFont="1"/>
    <xf numFmtId="2" fontId="5" fillId="0" borderId="0" xfId="0" applyNumberFormat="1" applyFont="1"/>
    <xf numFmtId="0" fontId="5" fillId="0" borderId="3" xfId="0" applyFont="1" applyBorder="1" applyAlignment="1">
      <alignment horizontal="center"/>
    </xf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22" fillId="0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43" fontId="23" fillId="14" borderId="0" xfId="1" applyFont="1" applyFill="1"/>
    <xf numFmtId="43" fontId="23" fillId="2" borderId="0" xfId="1" applyFont="1" applyFill="1"/>
    <xf numFmtId="43" fontId="23" fillId="5" borderId="0" xfId="1" applyFont="1" applyFill="1"/>
    <xf numFmtId="43" fontId="23" fillId="16" borderId="0" xfId="1" applyFont="1" applyFill="1"/>
    <xf numFmtId="43" fontId="12" fillId="10" borderId="0" xfId="1" applyFont="1" applyFill="1"/>
    <xf numFmtId="43" fontId="23" fillId="10" borderId="0" xfId="1" applyFont="1" applyFill="1"/>
    <xf numFmtId="43" fontId="1" fillId="5" borderId="0" xfId="1" applyFont="1" applyFill="1" applyAlignment="1">
      <alignment horizontal="center"/>
    </xf>
    <xf numFmtId="43" fontId="20" fillId="14" borderId="0" xfId="1" applyFont="1" applyFill="1" applyBorder="1"/>
    <xf numFmtId="188" fontId="15" fillId="0" borderId="0" xfId="1" applyNumberFormat="1" applyFont="1" applyBorder="1"/>
    <xf numFmtId="0" fontId="4" fillId="20" borderId="3" xfId="0" applyFont="1" applyFill="1" applyBorder="1" applyAlignment="1">
      <alignment horizontal="center"/>
    </xf>
    <xf numFmtId="0" fontId="4" fillId="20" borderId="3" xfId="0" applyFont="1" applyFill="1" applyBorder="1"/>
    <xf numFmtId="188" fontId="4" fillId="20" borderId="3" xfId="1" applyNumberFormat="1" applyFont="1" applyFill="1" applyBorder="1"/>
    <xf numFmtId="187" fontId="4" fillId="20" borderId="0" xfId="1" applyNumberFormat="1" applyFont="1" applyFill="1"/>
    <xf numFmtId="43" fontId="4" fillId="20" borderId="0" xfId="1" applyFont="1" applyFill="1"/>
    <xf numFmtId="0" fontId="4" fillId="20" borderId="0" xfId="0" applyFont="1" applyFill="1"/>
    <xf numFmtId="2" fontId="4" fillId="20" borderId="3" xfId="1" applyNumberFormat="1" applyFont="1" applyFill="1" applyBorder="1"/>
    <xf numFmtId="0" fontId="24" fillId="7" borderId="3" xfId="0" applyNumberFormat="1" applyFont="1" applyFill="1" applyBorder="1" applyAlignment="1">
      <alignment horizontal="center"/>
    </xf>
    <xf numFmtId="1" fontId="0" fillId="0" borderId="0" xfId="0" applyNumberFormat="1"/>
    <xf numFmtId="1" fontId="0" fillId="7" borderId="0" xfId="0" applyNumberFormat="1" applyFill="1"/>
    <xf numFmtId="188" fontId="0" fillId="2" borderId="0" xfId="1" applyNumberFormat="1" applyFont="1" applyFill="1"/>
    <xf numFmtId="43" fontId="20" fillId="2" borderId="0" xfId="1" applyFont="1" applyFill="1" applyBorder="1"/>
    <xf numFmtId="43" fontId="15" fillId="2" borderId="0" xfId="1" applyFont="1" applyFill="1" applyBorder="1"/>
    <xf numFmtId="43" fontId="15" fillId="21" borderId="0" xfId="1" applyFont="1" applyFill="1"/>
    <xf numFmtId="43" fontId="18" fillId="21" borderId="0" xfId="1" applyFont="1" applyFill="1"/>
    <xf numFmtId="43" fontId="4" fillId="0" borderId="0" xfId="1" applyFont="1" applyAlignment="1">
      <alignment vertical="center" wrapText="1"/>
    </xf>
    <xf numFmtId="43" fontId="4" fillId="7" borderId="0" xfId="1" applyFont="1" applyFill="1"/>
    <xf numFmtId="0" fontId="0" fillId="0" borderId="0" xfId="0" applyFill="1" applyAlignment="1">
      <alignment horizontal="left"/>
    </xf>
    <xf numFmtId="0" fontId="25" fillId="0" borderId="0" xfId="0" applyFont="1" applyFill="1" applyAlignment="1">
      <alignment horizontal="left"/>
    </xf>
    <xf numFmtId="4" fontId="25" fillId="0" borderId="0" xfId="0" applyNumberFormat="1" applyFont="1" applyFill="1" applyAlignment="1">
      <alignment horizontal="right"/>
    </xf>
    <xf numFmtId="0" fontId="25" fillId="2" borderId="0" xfId="0" applyFont="1" applyFill="1" applyAlignment="1">
      <alignment horizontal="left"/>
    </xf>
    <xf numFmtId="4" fontId="25" fillId="2" borderId="0" xfId="0" applyNumberFormat="1" applyFont="1" applyFill="1" applyAlignment="1">
      <alignment horizontal="right"/>
    </xf>
    <xf numFmtId="43" fontId="15" fillId="0" borderId="0" xfId="1" applyFont="1" applyBorder="1"/>
    <xf numFmtId="43" fontId="0" fillId="15" borderId="0" xfId="1" applyFont="1" applyFill="1"/>
    <xf numFmtId="43" fontId="0" fillId="3" borderId="0" xfId="1" applyFont="1" applyFill="1"/>
    <xf numFmtId="43" fontId="23" fillId="3" borderId="0" xfId="1" applyFont="1" applyFill="1"/>
    <xf numFmtId="43" fontId="0" fillId="21" borderId="0" xfId="1" applyFont="1" applyFill="1"/>
    <xf numFmtId="43" fontId="1" fillId="21" borderId="0" xfId="1" applyFont="1" applyFill="1"/>
    <xf numFmtId="43" fontId="1" fillId="20" borderId="0" xfId="1" applyFont="1" applyFill="1"/>
    <xf numFmtId="188" fontId="0" fillId="13" borderId="0" xfId="1" applyNumberFormat="1" applyFont="1" applyFill="1"/>
    <xf numFmtId="188" fontId="0" fillId="4" borderId="0" xfId="1" applyNumberFormat="1" applyFont="1" applyFill="1"/>
    <xf numFmtId="188" fontId="23" fillId="0" borderId="0" xfId="1" applyNumberFormat="1" applyFont="1"/>
    <xf numFmtId="43" fontId="23" fillId="7" borderId="0" xfId="1" applyFont="1" applyFill="1"/>
    <xf numFmtId="188" fontId="23" fillId="7" borderId="0" xfId="1" applyNumberFormat="1" applyFont="1" applyFill="1"/>
    <xf numFmtId="2" fontId="23" fillId="7" borderId="0" xfId="1" applyNumberFormat="1" applyFont="1" applyFill="1"/>
    <xf numFmtId="2" fontId="23" fillId="14" borderId="0" xfId="1" applyNumberFormat="1" applyFont="1" applyFill="1"/>
    <xf numFmtId="2" fontId="23" fillId="2" borderId="0" xfId="1" applyNumberFormat="1" applyFont="1" applyFill="1"/>
    <xf numFmtId="2" fontId="23" fillId="16" borderId="0" xfId="1" applyNumberFormat="1" applyFont="1" applyFill="1"/>
    <xf numFmtId="2" fontId="23" fillId="10" borderId="0" xfId="1" applyNumberFormat="1" applyFont="1" applyFill="1"/>
    <xf numFmtId="43" fontId="12" fillId="20" borderId="0" xfId="1" applyFont="1" applyFill="1"/>
    <xf numFmtId="43" fontId="0" fillId="20" borderId="0" xfId="1" applyFont="1" applyFill="1"/>
    <xf numFmtId="43" fontId="23" fillId="20" borderId="0" xfId="1" applyFont="1" applyFill="1"/>
    <xf numFmtId="2" fontId="23" fillId="20" borderId="0" xfId="1" applyNumberFormat="1" applyFont="1" applyFill="1"/>
    <xf numFmtId="43" fontId="20" fillId="21" borderId="0" xfId="1" applyFont="1" applyFill="1" applyBorder="1"/>
    <xf numFmtId="43" fontId="15" fillId="21" borderId="0" xfId="1" applyFont="1" applyFill="1" applyBorder="1"/>
    <xf numFmtId="43" fontId="18" fillId="20" borderId="0" xfId="1" applyFont="1" applyFill="1"/>
    <xf numFmtId="43" fontId="0" fillId="18" borderId="0" xfId="1" applyFont="1" applyFill="1"/>
    <xf numFmtId="43" fontId="23" fillId="21" borderId="0" xfId="1" applyFont="1" applyFill="1"/>
    <xf numFmtId="43" fontId="15" fillId="10" borderId="0" xfId="1" applyFont="1" applyFill="1" applyBorder="1"/>
    <xf numFmtId="43" fontId="15" fillId="20" borderId="0" xfId="1" applyFont="1" applyFill="1"/>
    <xf numFmtId="43" fontId="15" fillId="20" borderId="0" xfId="1" applyFont="1" applyFill="1" applyBorder="1"/>
    <xf numFmtId="188" fontId="0" fillId="2" borderId="0" xfId="1" applyNumberFormat="1" applyFont="1" applyFill="1" applyAlignment="1">
      <alignment horizontal="left"/>
    </xf>
    <xf numFmtId="43" fontId="18" fillId="0" borderId="0" xfId="1" applyFont="1"/>
    <xf numFmtId="43" fontId="18" fillId="19" borderId="0" xfId="1" applyFont="1" applyFill="1"/>
    <xf numFmtId="43" fontId="18" fillId="6" borderId="0" xfId="1" applyFont="1" applyFill="1"/>
    <xf numFmtId="187" fontId="18" fillId="7" borderId="0" xfId="1" applyNumberFormat="1" applyFont="1" applyFill="1"/>
    <xf numFmtId="43" fontId="18" fillId="9" borderId="0" xfId="1" applyFont="1" applyFill="1"/>
    <xf numFmtId="43" fontId="18" fillId="4" borderId="0" xfId="1" applyFont="1" applyFill="1"/>
    <xf numFmtId="187" fontId="23" fillId="7" borderId="0" xfId="1" applyNumberFormat="1" applyFont="1" applyFill="1"/>
    <xf numFmtId="0" fontId="19" fillId="7" borderId="3" xfId="0" applyFont="1" applyFill="1" applyBorder="1"/>
    <xf numFmtId="43" fontId="14" fillId="10" borderId="3" xfId="1" applyFont="1" applyFill="1" applyBorder="1"/>
    <xf numFmtId="187" fontId="14" fillId="4" borderId="3" xfId="1" applyNumberFormat="1" applyFont="1" applyFill="1" applyBorder="1"/>
    <xf numFmtId="43" fontId="14" fillId="4" borderId="3" xfId="1" applyFont="1" applyFill="1" applyBorder="1"/>
    <xf numFmtId="187" fontId="14" fillId="2" borderId="3" xfId="1" applyNumberFormat="1" applyFont="1" applyFill="1" applyBorder="1"/>
    <xf numFmtId="0" fontId="14" fillId="4" borderId="3" xfId="0" applyFont="1" applyFill="1" applyBorder="1" applyAlignment="1">
      <alignment horizontal="center"/>
    </xf>
    <xf numFmtId="0" fontId="14" fillId="4" borderId="3" xfId="0" applyFont="1" applyFill="1" applyBorder="1"/>
    <xf numFmtId="188" fontId="14" fillId="4" borderId="3" xfId="1" applyNumberFormat="1" applyFont="1" applyFill="1" applyBorder="1"/>
    <xf numFmtId="0" fontId="14" fillId="4" borderId="0" xfId="0" applyFont="1" applyFill="1"/>
    <xf numFmtId="43" fontId="14" fillId="4" borderId="0" xfId="1" applyFont="1" applyFill="1"/>
    <xf numFmtId="0" fontId="5" fillId="14" borderId="10" xfId="0" applyFont="1" applyFill="1" applyBorder="1" applyAlignment="1"/>
    <xf numFmtId="0" fontId="5" fillId="14" borderId="9" xfId="0" applyFont="1" applyFill="1" applyBorder="1" applyAlignment="1"/>
    <xf numFmtId="0" fontId="5" fillId="14" borderId="8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3" xfId="0" applyFont="1" applyBorder="1" applyAlignment="1">
      <alignment horizontal="center"/>
    </xf>
    <xf numFmtId="0" fontId="5" fillId="14" borderId="8" xfId="0" applyFont="1" applyFill="1" applyBorder="1" applyAlignment="1">
      <alignment horizontal="center"/>
    </xf>
    <xf numFmtId="0" fontId="5" fillId="14" borderId="10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/>
    </xf>
    <xf numFmtId="0" fontId="4" fillId="20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5" fillId="14" borderId="5" xfId="0" applyFont="1" applyFill="1" applyBorder="1" applyAlignment="1">
      <alignment horizontal="left"/>
    </xf>
    <xf numFmtId="0" fontId="5" fillId="14" borderId="15" xfId="0" applyFont="1" applyFill="1" applyBorder="1" applyAlignment="1">
      <alignment horizontal="left"/>
    </xf>
    <xf numFmtId="0" fontId="5" fillId="14" borderId="6" xfId="0" applyFont="1" applyFill="1" applyBorder="1" applyAlignment="1">
      <alignment horizontal="left"/>
    </xf>
    <xf numFmtId="0" fontId="5" fillId="14" borderId="12" xfId="0" applyFont="1" applyFill="1" applyBorder="1" applyAlignment="1">
      <alignment horizontal="left"/>
    </xf>
    <xf numFmtId="0" fontId="5" fillId="14" borderId="13" xfId="0" applyFont="1" applyFill="1" applyBorder="1" applyAlignment="1">
      <alignment horizontal="left"/>
    </xf>
    <xf numFmtId="0" fontId="5" fillId="14" borderId="14" xfId="0" applyFont="1" applyFill="1" applyBorder="1" applyAlignment="1">
      <alignment horizontal="left"/>
    </xf>
    <xf numFmtId="0" fontId="5" fillId="8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43" fontId="5" fillId="9" borderId="4" xfId="1" applyFont="1" applyFill="1" applyBorder="1" applyAlignment="1">
      <alignment horizontal="center" vertical="center" wrapText="1"/>
    </xf>
    <xf numFmtId="43" fontId="5" fillId="13" borderId="0" xfId="1" applyFont="1" applyFill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187" fontId="0" fillId="7" borderId="16" xfId="1" applyNumberFormat="1" applyFont="1" applyFill="1" applyBorder="1" applyAlignment="1">
      <alignment horizontal="center" vertical="center"/>
    </xf>
    <xf numFmtId="43" fontId="5" fillId="4" borderId="3" xfId="1" applyFont="1" applyFill="1" applyBorder="1" applyAlignment="1">
      <alignment horizontal="center" vertical="center" wrapText="1"/>
    </xf>
    <xf numFmtId="187" fontId="5" fillId="6" borderId="2" xfId="1" applyNumberFormat="1" applyFont="1" applyFill="1" applyBorder="1" applyAlignment="1">
      <alignment horizontal="center" vertical="center" wrapText="1"/>
    </xf>
    <xf numFmtId="187" fontId="5" fillId="6" borderId="4" xfId="1" applyNumberFormat="1" applyFont="1" applyFill="1" applyBorder="1" applyAlignment="1">
      <alignment horizontal="center" vertical="center" wrapText="1"/>
    </xf>
  </cellXfs>
  <cellStyles count="7">
    <cellStyle name="Comma 2" xfId="4"/>
    <cellStyle name="Normal 2" xfId="2"/>
    <cellStyle name="Normal 3" xfId="3"/>
    <cellStyle name="Normal_Sheet1" xfId="5"/>
    <cellStyle name="เครื่องหมายจุลภาค" xfId="1" builtinId="3"/>
    <cellStyle name="ปกติ" xfId="0" builtinId="0"/>
    <cellStyle name="ปกติ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ประจำเดือน กันยายน 2561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'1.สรุปรายงานการส่งงบ'!$C$14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invertIfNegative val="0"/>
          <c:dPt>
            <c:idx val="7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93FD-4F13-A240-608271D3CBEB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'1.สรุปรายงานการส่งงบ'!$C$15:$C$22</c:f>
              <c:numCache>
                <c:formatCode>_(* #,##0.00_);_(* \(#,##0.00\);_(* "-"??_);_(@_)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53-4447-82E2-E329B4AB42FF}"/>
            </c:ext>
          </c:extLst>
        </c:ser>
        <c:ser>
          <c:idx val="1"/>
          <c:order val="1"/>
          <c:tx>
            <c:strRef>
              <c:f>'1.สรุปรายงานการส่งงบ'!$D$14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'1.สรุปรายงานการส่งงบ'!$D$15:$D$22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153-4447-82E2-E329B4AB4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27632"/>
        <c:axId val="78327240"/>
      </c:barChart>
      <c:catAx>
        <c:axId val="783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78327240"/>
        <c:crosses val="autoZero"/>
        <c:auto val="1"/>
        <c:lblAlgn val="ctr"/>
        <c:lblOffset val="100"/>
        <c:noMultiLvlLbl val="0"/>
      </c:catAx>
      <c:valAx>
        <c:axId val="7832724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783276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1429227788244263"/>
          <c:y val="0.16487180824251274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197644</xdr:rowOff>
    </xdr:from>
    <xdr:to>
      <xdr:col>8</xdr:col>
      <xdr:colOff>0</xdr:colOff>
      <xdr:row>31</xdr:row>
      <xdr:rowOff>107156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7"/>
  <sheetViews>
    <sheetView topLeftCell="A3" workbookViewId="0">
      <selection activeCell="J18" sqref="J17:J18"/>
    </sheetView>
  </sheetViews>
  <sheetFormatPr defaultRowHeight="14.25" x14ac:dyDescent="0.2"/>
  <cols>
    <col min="1" max="1" width="11.125" customWidth="1"/>
    <col min="2" max="2" width="40.75" customWidth="1"/>
    <col min="3" max="4" width="14.5" customWidth="1"/>
    <col min="257" max="257" width="11.125" customWidth="1"/>
    <col min="258" max="258" width="40.75" customWidth="1"/>
    <col min="259" max="260" width="14.5" customWidth="1"/>
    <col min="513" max="513" width="11.125" customWidth="1"/>
    <col min="514" max="514" width="40.75" customWidth="1"/>
    <col min="515" max="516" width="14.5" customWidth="1"/>
    <col min="769" max="769" width="11.125" customWidth="1"/>
    <col min="770" max="770" width="40.75" customWidth="1"/>
    <col min="771" max="772" width="14.5" customWidth="1"/>
    <col min="1025" max="1025" width="11.125" customWidth="1"/>
    <col min="1026" max="1026" width="40.75" customWidth="1"/>
    <col min="1027" max="1028" width="14.5" customWidth="1"/>
    <col min="1281" max="1281" width="11.125" customWidth="1"/>
    <col min="1282" max="1282" width="40.75" customWidth="1"/>
    <col min="1283" max="1284" width="14.5" customWidth="1"/>
    <col min="1537" max="1537" width="11.125" customWidth="1"/>
    <col min="1538" max="1538" width="40.75" customWidth="1"/>
    <col min="1539" max="1540" width="14.5" customWidth="1"/>
    <col min="1793" max="1793" width="11.125" customWidth="1"/>
    <col min="1794" max="1794" width="40.75" customWidth="1"/>
    <col min="1795" max="1796" width="14.5" customWidth="1"/>
    <col min="2049" max="2049" width="11.125" customWidth="1"/>
    <col min="2050" max="2050" width="40.75" customWidth="1"/>
    <col min="2051" max="2052" width="14.5" customWidth="1"/>
    <col min="2305" max="2305" width="11.125" customWidth="1"/>
    <col min="2306" max="2306" width="40.75" customWidth="1"/>
    <col min="2307" max="2308" width="14.5" customWidth="1"/>
    <col min="2561" max="2561" width="11.125" customWidth="1"/>
    <col min="2562" max="2562" width="40.75" customWidth="1"/>
    <col min="2563" max="2564" width="14.5" customWidth="1"/>
    <col min="2817" max="2817" width="11.125" customWidth="1"/>
    <col min="2818" max="2818" width="40.75" customWidth="1"/>
    <col min="2819" max="2820" width="14.5" customWidth="1"/>
    <col min="3073" max="3073" width="11.125" customWidth="1"/>
    <col min="3074" max="3074" width="40.75" customWidth="1"/>
    <col min="3075" max="3076" width="14.5" customWidth="1"/>
    <col min="3329" max="3329" width="11.125" customWidth="1"/>
    <col min="3330" max="3330" width="40.75" customWidth="1"/>
    <col min="3331" max="3332" width="14.5" customWidth="1"/>
    <col min="3585" max="3585" width="11.125" customWidth="1"/>
    <col min="3586" max="3586" width="40.75" customWidth="1"/>
    <col min="3587" max="3588" width="14.5" customWidth="1"/>
    <col min="3841" max="3841" width="11.125" customWidth="1"/>
    <col min="3842" max="3842" width="40.75" customWidth="1"/>
    <col min="3843" max="3844" width="14.5" customWidth="1"/>
    <col min="4097" max="4097" width="11.125" customWidth="1"/>
    <col min="4098" max="4098" width="40.75" customWidth="1"/>
    <col min="4099" max="4100" width="14.5" customWidth="1"/>
    <col min="4353" max="4353" width="11.125" customWidth="1"/>
    <col min="4354" max="4354" width="40.75" customWidth="1"/>
    <col min="4355" max="4356" width="14.5" customWidth="1"/>
    <col min="4609" max="4609" width="11.125" customWidth="1"/>
    <col min="4610" max="4610" width="40.75" customWidth="1"/>
    <col min="4611" max="4612" width="14.5" customWidth="1"/>
    <col min="4865" max="4865" width="11.125" customWidth="1"/>
    <col min="4866" max="4866" width="40.75" customWidth="1"/>
    <col min="4867" max="4868" width="14.5" customWidth="1"/>
    <col min="5121" max="5121" width="11.125" customWidth="1"/>
    <col min="5122" max="5122" width="40.75" customWidth="1"/>
    <col min="5123" max="5124" width="14.5" customWidth="1"/>
    <col min="5377" max="5377" width="11.125" customWidth="1"/>
    <col min="5378" max="5378" width="40.75" customWidth="1"/>
    <col min="5379" max="5380" width="14.5" customWidth="1"/>
    <col min="5633" max="5633" width="11.125" customWidth="1"/>
    <col min="5634" max="5634" width="40.75" customWidth="1"/>
    <col min="5635" max="5636" width="14.5" customWidth="1"/>
    <col min="5889" max="5889" width="11.125" customWidth="1"/>
    <col min="5890" max="5890" width="40.75" customWidth="1"/>
    <col min="5891" max="5892" width="14.5" customWidth="1"/>
    <col min="6145" max="6145" width="11.125" customWidth="1"/>
    <col min="6146" max="6146" width="40.75" customWidth="1"/>
    <col min="6147" max="6148" width="14.5" customWidth="1"/>
    <col min="6401" max="6401" width="11.125" customWidth="1"/>
    <col min="6402" max="6402" width="40.75" customWidth="1"/>
    <col min="6403" max="6404" width="14.5" customWidth="1"/>
    <col min="6657" max="6657" width="11.125" customWidth="1"/>
    <col min="6658" max="6658" width="40.75" customWidth="1"/>
    <col min="6659" max="6660" width="14.5" customWidth="1"/>
    <col min="6913" max="6913" width="11.125" customWidth="1"/>
    <col min="6914" max="6914" width="40.75" customWidth="1"/>
    <col min="6915" max="6916" width="14.5" customWidth="1"/>
    <col min="7169" max="7169" width="11.125" customWidth="1"/>
    <col min="7170" max="7170" width="40.75" customWidth="1"/>
    <col min="7171" max="7172" width="14.5" customWidth="1"/>
    <col min="7425" max="7425" width="11.125" customWidth="1"/>
    <col min="7426" max="7426" width="40.75" customWidth="1"/>
    <col min="7427" max="7428" width="14.5" customWidth="1"/>
    <col min="7681" max="7681" width="11.125" customWidth="1"/>
    <col min="7682" max="7682" width="40.75" customWidth="1"/>
    <col min="7683" max="7684" width="14.5" customWidth="1"/>
    <col min="7937" max="7937" width="11.125" customWidth="1"/>
    <col min="7938" max="7938" width="40.75" customWidth="1"/>
    <col min="7939" max="7940" width="14.5" customWidth="1"/>
    <col min="8193" max="8193" width="11.125" customWidth="1"/>
    <col min="8194" max="8194" width="40.75" customWidth="1"/>
    <col min="8195" max="8196" width="14.5" customWidth="1"/>
    <col min="8449" max="8449" width="11.125" customWidth="1"/>
    <col min="8450" max="8450" width="40.75" customWidth="1"/>
    <col min="8451" max="8452" width="14.5" customWidth="1"/>
    <col min="8705" max="8705" width="11.125" customWidth="1"/>
    <col min="8706" max="8706" width="40.75" customWidth="1"/>
    <col min="8707" max="8708" width="14.5" customWidth="1"/>
    <col min="8961" max="8961" width="11.125" customWidth="1"/>
    <col min="8962" max="8962" width="40.75" customWidth="1"/>
    <col min="8963" max="8964" width="14.5" customWidth="1"/>
    <col min="9217" max="9217" width="11.125" customWidth="1"/>
    <col min="9218" max="9218" width="40.75" customWidth="1"/>
    <col min="9219" max="9220" width="14.5" customWidth="1"/>
    <col min="9473" max="9473" width="11.125" customWidth="1"/>
    <col min="9474" max="9474" width="40.75" customWidth="1"/>
    <col min="9475" max="9476" width="14.5" customWidth="1"/>
    <col min="9729" max="9729" width="11.125" customWidth="1"/>
    <col min="9730" max="9730" width="40.75" customWidth="1"/>
    <col min="9731" max="9732" width="14.5" customWidth="1"/>
    <col min="9985" max="9985" width="11.125" customWidth="1"/>
    <col min="9986" max="9986" width="40.75" customWidth="1"/>
    <col min="9987" max="9988" width="14.5" customWidth="1"/>
    <col min="10241" max="10241" width="11.125" customWidth="1"/>
    <col min="10242" max="10242" width="40.75" customWidth="1"/>
    <col min="10243" max="10244" width="14.5" customWidth="1"/>
    <col min="10497" max="10497" width="11.125" customWidth="1"/>
    <col min="10498" max="10498" width="40.75" customWidth="1"/>
    <col min="10499" max="10500" width="14.5" customWidth="1"/>
    <col min="10753" max="10753" width="11.125" customWidth="1"/>
    <col min="10754" max="10754" width="40.75" customWidth="1"/>
    <col min="10755" max="10756" width="14.5" customWidth="1"/>
    <col min="11009" max="11009" width="11.125" customWidth="1"/>
    <col min="11010" max="11010" width="40.75" customWidth="1"/>
    <col min="11011" max="11012" width="14.5" customWidth="1"/>
    <col min="11265" max="11265" width="11.125" customWidth="1"/>
    <col min="11266" max="11266" width="40.75" customWidth="1"/>
    <col min="11267" max="11268" width="14.5" customWidth="1"/>
    <col min="11521" max="11521" width="11.125" customWidth="1"/>
    <col min="11522" max="11522" width="40.75" customWidth="1"/>
    <col min="11523" max="11524" width="14.5" customWidth="1"/>
    <col min="11777" max="11777" width="11.125" customWidth="1"/>
    <col min="11778" max="11778" width="40.75" customWidth="1"/>
    <col min="11779" max="11780" width="14.5" customWidth="1"/>
    <col min="12033" max="12033" width="11.125" customWidth="1"/>
    <col min="12034" max="12034" width="40.75" customWidth="1"/>
    <col min="12035" max="12036" width="14.5" customWidth="1"/>
    <col min="12289" max="12289" width="11.125" customWidth="1"/>
    <col min="12290" max="12290" width="40.75" customWidth="1"/>
    <col min="12291" max="12292" width="14.5" customWidth="1"/>
    <col min="12545" max="12545" width="11.125" customWidth="1"/>
    <col min="12546" max="12546" width="40.75" customWidth="1"/>
    <col min="12547" max="12548" width="14.5" customWidth="1"/>
    <col min="12801" max="12801" width="11.125" customWidth="1"/>
    <col min="12802" max="12802" width="40.75" customWidth="1"/>
    <col min="12803" max="12804" width="14.5" customWidth="1"/>
    <col min="13057" max="13057" width="11.125" customWidth="1"/>
    <col min="13058" max="13058" width="40.75" customWidth="1"/>
    <col min="13059" max="13060" width="14.5" customWidth="1"/>
    <col min="13313" max="13313" width="11.125" customWidth="1"/>
    <col min="13314" max="13314" width="40.75" customWidth="1"/>
    <col min="13315" max="13316" width="14.5" customWidth="1"/>
    <col min="13569" max="13569" width="11.125" customWidth="1"/>
    <col min="13570" max="13570" width="40.75" customWidth="1"/>
    <col min="13571" max="13572" width="14.5" customWidth="1"/>
    <col min="13825" max="13825" width="11.125" customWidth="1"/>
    <col min="13826" max="13826" width="40.75" customWidth="1"/>
    <col min="13827" max="13828" width="14.5" customWidth="1"/>
    <col min="14081" max="14081" width="11.125" customWidth="1"/>
    <col min="14082" max="14082" width="40.75" customWidth="1"/>
    <col min="14083" max="14084" width="14.5" customWidth="1"/>
    <col min="14337" max="14337" width="11.125" customWidth="1"/>
    <col min="14338" max="14338" width="40.75" customWidth="1"/>
    <col min="14339" max="14340" width="14.5" customWidth="1"/>
    <col min="14593" max="14593" width="11.125" customWidth="1"/>
    <col min="14594" max="14594" width="40.75" customWidth="1"/>
    <col min="14595" max="14596" width="14.5" customWidth="1"/>
    <col min="14849" max="14849" width="11.125" customWidth="1"/>
    <col min="14850" max="14850" width="40.75" customWidth="1"/>
    <col min="14851" max="14852" width="14.5" customWidth="1"/>
    <col min="15105" max="15105" width="11.125" customWidth="1"/>
    <col min="15106" max="15106" width="40.75" customWidth="1"/>
    <col min="15107" max="15108" width="14.5" customWidth="1"/>
    <col min="15361" max="15361" width="11.125" customWidth="1"/>
    <col min="15362" max="15362" width="40.75" customWidth="1"/>
    <col min="15363" max="15364" width="14.5" customWidth="1"/>
    <col min="15617" max="15617" width="11.125" customWidth="1"/>
    <col min="15618" max="15618" width="40.75" customWidth="1"/>
    <col min="15619" max="15620" width="14.5" customWidth="1"/>
    <col min="15873" max="15873" width="11.125" customWidth="1"/>
    <col min="15874" max="15874" width="40.75" customWidth="1"/>
    <col min="15875" max="15876" width="14.5" customWidth="1"/>
    <col min="16129" max="16129" width="11.125" customWidth="1"/>
    <col min="16130" max="16130" width="40.75" customWidth="1"/>
    <col min="16131" max="16132" width="14.5" customWidth="1"/>
  </cols>
  <sheetData>
    <row r="1" spans="1:5" ht="12.75" customHeight="1" x14ac:dyDescent="0.2">
      <c r="A1" s="269" t="s">
        <v>1607</v>
      </c>
      <c r="B1" s="269" t="s">
        <v>1608</v>
      </c>
      <c r="C1" s="269" t="s">
        <v>1609</v>
      </c>
      <c r="D1" s="269" t="s">
        <v>1610</v>
      </c>
    </row>
    <row r="2" spans="1:5" ht="19.899999999999999" customHeight="1" x14ac:dyDescent="0.3">
      <c r="A2" s="270" t="s">
        <v>1611</v>
      </c>
      <c r="B2" s="270" t="s">
        <v>1612</v>
      </c>
      <c r="C2" s="271">
        <v>100</v>
      </c>
      <c r="D2" s="271">
        <v>50</v>
      </c>
      <c r="E2">
        <v>1</v>
      </c>
    </row>
    <row r="3" spans="1:5" ht="19.899999999999999" customHeight="1" x14ac:dyDescent="0.3">
      <c r="A3" s="270" t="s">
        <v>1613</v>
      </c>
      <c r="B3" s="270" t="s">
        <v>1614</v>
      </c>
      <c r="C3" s="271">
        <v>100</v>
      </c>
      <c r="D3" s="271">
        <v>30</v>
      </c>
    </row>
    <row r="4" spans="1:5" ht="19.899999999999999" customHeight="1" x14ac:dyDescent="0.3">
      <c r="A4" s="270" t="s">
        <v>1615</v>
      </c>
      <c r="B4" s="270" t="s">
        <v>1616</v>
      </c>
      <c r="C4" s="271">
        <v>100</v>
      </c>
      <c r="D4" s="271">
        <v>40</v>
      </c>
    </row>
    <row r="5" spans="1:5" ht="19.899999999999999" customHeight="1" x14ac:dyDescent="0.3">
      <c r="A5" s="270" t="s">
        <v>1617</v>
      </c>
      <c r="B5" s="270" t="s">
        <v>1618</v>
      </c>
      <c r="C5" s="271">
        <v>100</v>
      </c>
      <c r="D5" s="271">
        <v>50</v>
      </c>
    </row>
    <row r="6" spans="1:5" ht="19.899999999999999" customHeight="1" x14ac:dyDescent="0.3">
      <c r="A6" s="270" t="s">
        <v>1619</v>
      </c>
      <c r="B6" s="270" t="s">
        <v>1620</v>
      </c>
      <c r="C6" s="271">
        <v>100</v>
      </c>
      <c r="D6" s="271">
        <v>50</v>
      </c>
    </row>
    <row r="7" spans="1:5" ht="19.899999999999999" customHeight="1" x14ac:dyDescent="0.3">
      <c r="A7" s="270" t="s">
        <v>1621</v>
      </c>
      <c r="B7" s="270" t="s">
        <v>1622</v>
      </c>
      <c r="C7" s="271">
        <v>100</v>
      </c>
      <c r="D7" s="271">
        <v>50</v>
      </c>
    </row>
    <row r="8" spans="1:5" ht="19.899999999999999" customHeight="1" x14ac:dyDescent="0.3">
      <c r="A8" s="270" t="s">
        <v>1623</v>
      </c>
      <c r="B8" s="270" t="s">
        <v>1624</v>
      </c>
      <c r="C8" s="271">
        <v>100</v>
      </c>
      <c r="D8" s="271">
        <v>40</v>
      </c>
    </row>
    <row r="9" spans="1:5" ht="19.899999999999999" customHeight="1" x14ac:dyDescent="0.3">
      <c r="A9" s="270" t="s">
        <v>1625</v>
      </c>
      <c r="B9" s="270" t="s">
        <v>1626</v>
      </c>
      <c r="C9" s="271">
        <v>100</v>
      </c>
      <c r="D9" s="271">
        <v>50</v>
      </c>
    </row>
    <row r="10" spans="1:5" ht="19.899999999999999" customHeight="1" x14ac:dyDescent="0.3">
      <c r="A10" s="270" t="s">
        <v>1627</v>
      </c>
      <c r="B10" s="270" t="s">
        <v>1628</v>
      </c>
      <c r="C10" s="271">
        <v>100</v>
      </c>
      <c r="D10" s="271">
        <v>50</v>
      </c>
    </row>
    <row r="11" spans="1:5" ht="19.899999999999999" customHeight="1" x14ac:dyDescent="0.3">
      <c r="A11" s="270" t="s">
        <v>1629</v>
      </c>
      <c r="B11" s="270" t="s">
        <v>1630</v>
      </c>
      <c r="C11" s="271">
        <v>100</v>
      </c>
      <c r="D11" s="271">
        <v>25</v>
      </c>
    </row>
    <row r="12" spans="1:5" ht="19.899999999999999" customHeight="1" x14ac:dyDescent="0.3">
      <c r="A12" s="270" t="s">
        <v>1631</v>
      </c>
      <c r="B12" s="270" t="s">
        <v>1632</v>
      </c>
      <c r="C12" s="271">
        <v>100</v>
      </c>
      <c r="D12" s="271">
        <v>50</v>
      </c>
    </row>
    <row r="13" spans="1:5" ht="19.899999999999999" customHeight="1" x14ac:dyDescent="0.3">
      <c r="A13" s="270" t="s">
        <v>1633</v>
      </c>
      <c r="B13" s="270" t="s">
        <v>1634</v>
      </c>
      <c r="C13" s="271">
        <v>90</v>
      </c>
      <c r="D13" s="271">
        <v>30</v>
      </c>
    </row>
    <row r="14" spans="1:5" ht="19.899999999999999" customHeight="1" x14ac:dyDescent="0.3">
      <c r="A14" s="270" t="s">
        <v>1635</v>
      </c>
      <c r="B14" s="270" t="s">
        <v>1636</v>
      </c>
      <c r="C14" s="271">
        <v>100</v>
      </c>
      <c r="D14" s="271">
        <v>45</v>
      </c>
    </row>
    <row r="15" spans="1:5" ht="19.899999999999999" customHeight="1" x14ac:dyDescent="0.3">
      <c r="A15" s="270" t="s">
        <v>1637</v>
      </c>
      <c r="B15" s="270" t="s">
        <v>1638</v>
      </c>
      <c r="C15" s="271">
        <v>100</v>
      </c>
      <c r="D15" s="271">
        <v>40</v>
      </c>
    </row>
    <row r="16" spans="1:5" ht="19.899999999999999" customHeight="1" x14ac:dyDescent="0.3">
      <c r="A16" s="270" t="s">
        <v>1639</v>
      </c>
      <c r="B16" s="270" t="s">
        <v>1640</v>
      </c>
      <c r="C16" s="271">
        <v>100</v>
      </c>
      <c r="D16" s="271">
        <v>50</v>
      </c>
    </row>
    <row r="17" spans="1:4" ht="19.899999999999999" customHeight="1" x14ac:dyDescent="0.3">
      <c r="A17" s="270" t="s">
        <v>1641</v>
      </c>
      <c r="B17" s="270" t="s">
        <v>1642</v>
      </c>
      <c r="C17" s="271">
        <v>95</v>
      </c>
      <c r="D17" s="271">
        <v>30</v>
      </c>
    </row>
    <row r="18" spans="1:4" ht="19.899999999999999" customHeight="1" x14ac:dyDescent="0.3">
      <c r="A18" s="270" t="s">
        <v>1643</v>
      </c>
      <c r="B18" s="270" t="s">
        <v>1644</v>
      </c>
      <c r="C18" s="271">
        <v>95</v>
      </c>
      <c r="D18" s="271">
        <v>45</v>
      </c>
    </row>
    <row r="19" spans="1:4" ht="19.899999999999999" customHeight="1" x14ac:dyDescent="0.3">
      <c r="A19" s="270" t="s">
        <v>1645</v>
      </c>
      <c r="B19" s="270" t="s">
        <v>1646</v>
      </c>
      <c r="C19" s="271">
        <v>100</v>
      </c>
      <c r="D19" s="271">
        <v>50</v>
      </c>
    </row>
    <row r="20" spans="1:4" ht="19.899999999999999" customHeight="1" x14ac:dyDescent="0.3">
      <c r="A20" s="270" t="s">
        <v>1647</v>
      </c>
      <c r="B20" s="270" t="s">
        <v>1648</v>
      </c>
      <c r="C20" s="271">
        <v>100</v>
      </c>
      <c r="D20" s="271">
        <v>50</v>
      </c>
    </row>
    <row r="21" spans="1:4" ht="19.899999999999999" customHeight="1" x14ac:dyDescent="0.3">
      <c r="A21" s="270" t="s">
        <v>1649</v>
      </c>
      <c r="B21" s="270" t="s">
        <v>1650</v>
      </c>
      <c r="C21" s="271">
        <v>95</v>
      </c>
      <c r="D21" s="271">
        <v>30</v>
      </c>
    </row>
    <row r="22" spans="1:4" ht="19.899999999999999" customHeight="1" x14ac:dyDescent="0.3">
      <c r="A22" s="270" t="s">
        <v>1651</v>
      </c>
      <c r="B22" s="270" t="s">
        <v>1652</v>
      </c>
      <c r="C22" s="271">
        <v>100</v>
      </c>
      <c r="D22" s="271">
        <v>50</v>
      </c>
    </row>
    <row r="23" spans="1:4" ht="19.899999999999999" customHeight="1" x14ac:dyDescent="0.3">
      <c r="A23" s="270" t="s">
        <v>1653</v>
      </c>
      <c r="B23" s="270" t="s">
        <v>1654</v>
      </c>
      <c r="C23" s="271">
        <v>100</v>
      </c>
      <c r="D23" s="271">
        <v>50</v>
      </c>
    </row>
    <row r="24" spans="1:4" ht="19.899999999999999" customHeight="1" x14ac:dyDescent="0.3">
      <c r="A24" s="270" t="s">
        <v>1655</v>
      </c>
      <c r="B24" s="270" t="s">
        <v>1656</v>
      </c>
      <c r="C24" s="271">
        <v>95</v>
      </c>
      <c r="D24" s="271">
        <v>50</v>
      </c>
    </row>
    <row r="25" spans="1:4" ht="19.899999999999999" customHeight="1" x14ac:dyDescent="0.3">
      <c r="A25" s="270" t="s">
        <v>1657</v>
      </c>
      <c r="B25" s="270" t="s">
        <v>1658</v>
      </c>
      <c r="C25" s="271">
        <v>100</v>
      </c>
      <c r="D25" s="271">
        <v>50</v>
      </c>
    </row>
    <row r="26" spans="1:4" ht="19.899999999999999" customHeight="1" x14ac:dyDescent="0.3">
      <c r="A26" s="270" t="s">
        <v>1659</v>
      </c>
      <c r="B26" s="270" t="s">
        <v>1660</v>
      </c>
      <c r="C26" s="271">
        <v>100</v>
      </c>
      <c r="D26" s="271">
        <v>50</v>
      </c>
    </row>
    <row r="27" spans="1:4" ht="19.899999999999999" customHeight="1" x14ac:dyDescent="0.3">
      <c r="A27" s="270" t="s">
        <v>1661</v>
      </c>
      <c r="B27" s="270" t="s">
        <v>1662</v>
      </c>
      <c r="C27" s="271">
        <v>100</v>
      </c>
      <c r="D27" s="271">
        <v>50</v>
      </c>
    </row>
    <row r="28" spans="1:4" ht="19.899999999999999" customHeight="1" x14ac:dyDescent="0.3">
      <c r="A28" s="270" t="s">
        <v>1663</v>
      </c>
      <c r="B28" s="270" t="s">
        <v>1664</v>
      </c>
      <c r="C28" s="271">
        <v>100</v>
      </c>
      <c r="D28" s="271">
        <v>50</v>
      </c>
    </row>
    <row r="29" spans="1:4" ht="19.899999999999999" customHeight="1" x14ac:dyDescent="0.3">
      <c r="A29" s="270" t="s">
        <v>1665</v>
      </c>
      <c r="B29" s="270" t="s">
        <v>1666</v>
      </c>
      <c r="C29" s="271">
        <v>100</v>
      </c>
      <c r="D29" s="271">
        <v>50</v>
      </c>
    </row>
    <row r="30" spans="1:4" ht="19.899999999999999" customHeight="1" x14ac:dyDescent="0.3">
      <c r="A30" s="270" t="s">
        <v>1667</v>
      </c>
      <c r="B30" s="270" t="s">
        <v>1668</v>
      </c>
      <c r="C30" s="271">
        <v>100</v>
      </c>
      <c r="D30" s="271">
        <v>50</v>
      </c>
    </row>
    <row r="31" spans="1:4" ht="19.899999999999999" customHeight="1" x14ac:dyDescent="0.3">
      <c r="A31" s="270" t="s">
        <v>1669</v>
      </c>
      <c r="B31" s="270" t="s">
        <v>1670</v>
      </c>
      <c r="C31" s="271">
        <v>100</v>
      </c>
      <c r="D31" s="271">
        <v>50</v>
      </c>
    </row>
    <row r="32" spans="1:4" ht="19.899999999999999" customHeight="1" x14ac:dyDescent="0.3">
      <c r="A32" s="270" t="s">
        <v>1671</v>
      </c>
      <c r="B32" s="270" t="s">
        <v>1672</v>
      </c>
      <c r="C32" s="271">
        <v>95</v>
      </c>
      <c r="D32" s="271">
        <v>50</v>
      </c>
    </row>
    <row r="33" spans="1:4" ht="19.899999999999999" customHeight="1" x14ac:dyDescent="0.3">
      <c r="A33" s="270" t="s">
        <v>1673</v>
      </c>
      <c r="B33" s="270" t="s">
        <v>1674</v>
      </c>
      <c r="C33" s="271">
        <v>90</v>
      </c>
      <c r="D33" s="271">
        <v>50</v>
      </c>
    </row>
    <row r="34" spans="1:4" ht="19.899999999999999" customHeight="1" x14ac:dyDescent="0.3">
      <c r="A34" s="270" t="s">
        <v>1675</v>
      </c>
      <c r="B34" s="270" t="s">
        <v>1676</v>
      </c>
      <c r="C34" s="271">
        <v>100</v>
      </c>
      <c r="D34" s="271">
        <v>50</v>
      </c>
    </row>
    <row r="35" spans="1:4" ht="19.899999999999999" customHeight="1" x14ac:dyDescent="0.3">
      <c r="A35" s="270" t="s">
        <v>1677</v>
      </c>
      <c r="B35" s="270" t="s">
        <v>1678</v>
      </c>
      <c r="C35" s="271">
        <v>100</v>
      </c>
      <c r="D35" s="271">
        <v>50</v>
      </c>
    </row>
    <row r="36" spans="1:4" ht="19.899999999999999" customHeight="1" x14ac:dyDescent="0.3">
      <c r="A36" s="270" t="s">
        <v>1679</v>
      </c>
      <c r="B36" s="270" t="s">
        <v>1680</v>
      </c>
      <c r="C36" s="271">
        <v>100</v>
      </c>
      <c r="D36" s="271">
        <v>50</v>
      </c>
    </row>
    <row r="37" spans="1:4" ht="19.899999999999999" customHeight="1" x14ac:dyDescent="0.3">
      <c r="A37" s="270" t="s">
        <v>1681</v>
      </c>
      <c r="B37" s="270" t="s">
        <v>1682</v>
      </c>
      <c r="C37" s="271">
        <v>100</v>
      </c>
      <c r="D37" s="271">
        <v>50</v>
      </c>
    </row>
    <row r="38" spans="1:4" ht="19.899999999999999" customHeight="1" x14ac:dyDescent="0.3">
      <c r="A38" s="270" t="s">
        <v>1683</v>
      </c>
      <c r="B38" s="270" t="s">
        <v>1684</v>
      </c>
      <c r="C38" s="271">
        <v>100</v>
      </c>
      <c r="D38" s="271">
        <v>50</v>
      </c>
    </row>
    <row r="39" spans="1:4" ht="19.899999999999999" customHeight="1" x14ac:dyDescent="0.3">
      <c r="A39" s="270" t="s">
        <v>1685</v>
      </c>
      <c r="B39" s="270" t="s">
        <v>1686</v>
      </c>
      <c r="C39" s="271">
        <v>95</v>
      </c>
      <c r="D39" s="271">
        <v>45</v>
      </c>
    </row>
    <row r="40" spans="1:4" ht="19.899999999999999" customHeight="1" x14ac:dyDescent="0.3">
      <c r="A40" s="270" t="s">
        <v>1687</v>
      </c>
      <c r="B40" s="270" t="s">
        <v>1688</v>
      </c>
      <c r="C40" s="271">
        <v>100</v>
      </c>
      <c r="D40" s="271">
        <v>50</v>
      </c>
    </row>
    <row r="41" spans="1:4" ht="19.899999999999999" customHeight="1" x14ac:dyDescent="0.3">
      <c r="A41" s="270" t="s">
        <v>1689</v>
      </c>
      <c r="B41" s="270" t="s">
        <v>1690</v>
      </c>
      <c r="C41" s="271">
        <v>100</v>
      </c>
      <c r="D41" s="271">
        <v>50</v>
      </c>
    </row>
    <row r="42" spans="1:4" ht="19.899999999999999" customHeight="1" x14ac:dyDescent="0.3">
      <c r="A42" s="270" t="s">
        <v>1691</v>
      </c>
      <c r="B42" s="270" t="s">
        <v>1692</v>
      </c>
      <c r="C42" s="271">
        <v>100</v>
      </c>
      <c r="D42" s="271">
        <v>50</v>
      </c>
    </row>
    <row r="43" spans="1:4" ht="19.899999999999999" customHeight="1" x14ac:dyDescent="0.3">
      <c r="A43" s="270" t="s">
        <v>1693</v>
      </c>
      <c r="B43" s="270" t="s">
        <v>1694</v>
      </c>
      <c r="C43" s="271">
        <v>100</v>
      </c>
      <c r="D43" s="271">
        <v>50</v>
      </c>
    </row>
    <row r="44" spans="1:4" ht="19.899999999999999" customHeight="1" x14ac:dyDescent="0.3">
      <c r="A44" s="270" t="s">
        <v>1695</v>
      </c>
      <c r="B44" s="270" t="s">
        <v>1696</v>
      </c>
      <c r="C44" s="271">
        <v>100</v>
      </c>
      <c r="D44" s="271">
        <v>50</v>
      </c>
    </row>
    <row r="45" spans="1:4" ht="19.899999999999999" customHeight="1" x14ac:dyDescent="0.3">
      <c r="A45" s="270" t="s">
        <v>1697</v>
      </c>
      <c r="B45" s="270" t="s">
        <v>1698</v>
      </c>
      <c r="C45" s="271">
        <v>100</v>
      </c>
      <c r="D45" s="271">
        <v>50</v>
      </c>
    </row>
    <row r="46" spans="1:4" ht="19.899999999999999" customHeight="1" x14ac:dyDescent="0.3">
      <c r="A46" s="270" t="s">
        <v>1699</v>
      </c>
      <c r="B46" s="270" t="s">
        <v>1700</v>
      </c>
      <c r="C46" s="271">
        <v>100</v>
      </c>
      <c r="D46" s="271">
        <v>50</v>
      </c>
    </row>
    <row r="47" spans="1:4" ht="19.899999999999999" customHeight="1" x14ac:dyDescent="0.3">
      <c r="A47" s="270" t="s">
        <v>1701</v>
      </c>
      <c r="B47" s="270" t="s">
        <v>1702</v>
      </c>
      <c r="C47" s="271">
        <v>100</v>
      </c>
      <c r="D47" s="271">
        <v>50</v>
      </c>
    </row>
    <row r="48" spans="1:4" ht="19.899999999999999" customHeight="1" x14ac:dyDescent="0.3">
      <c r="A48" s="270" t="s">
        <v>1703</v>
      </c>
      <c r="B48" s="270" t="s">
        <v>1704</v>
      </c>
      <c r="C48" s="271">
        <v>100</v>
      </c>
      <c r="D48" s="271">
        <v>50</v>
      </c>
    </row>
    <row r="49" spans="1:4" ht="19.899999999999999" customHeight="1" x14ac:dyDescent="0.3">
      <c r="A49" s="270" t="s">
        <v>1705</v>
      </c>
      <c r="B49" s="270" t="s">
        <v>1706</v>
      </c>
      <c r="C49" s="271">
        <v>100</v>
      </c>
      <c r="D49" s="271">
        <v>50</v>
      </c>
    </row>
    <row r="50" spans="1:4" ht="19.899999999999999" customHeight="1" x14ac:dyDescent="0.3">
      <c r="A50" s="270" t="s">
        <v>1707</v>
      </c>
      <c r="B50" s="270" t="s">
        <v>1708</v>
      </c>
      <c r="C50" s="271">
        <v>100</v>
      </c>
      <c r="D50" s="271">
        <v>50</v>
      </c>
    </row>
    <row r="51" spans="1:4" ht="19.899999999999999" customHeight="1" x14ac:dyDescent="0.3">
      <c r="A51" s="270" t="s">
        <v>1709</v>
      </c>
      <c r="B51" s="270" t="s">
        <v>1710</v>
      </c>
      <c r="C51" s="271">
        <v>100</v>
      </c>
      <c r="D51" s="271">
        <v>50</v>
      </c>
    </row>
    <row r="52" spans="1:4" ht="19.899999999999999" customHeight="1" x14ac:dyDescent="0.3">
      <c r="A52" s="270" t="s">
        <v>1711</v>
      </c>
      <c r="B52" s="270" t="s">
        <v>1712</v>
      </c>
      <c r="C52" s="271">
        <v>100</v>
      </c>
      <c r="D52" s="271">
        <v>50</v>
      </c>
    </row>
    <row r="53" spans="1:4" ht="19.899999999999999" customHeight="1" x14ac:dyDescent="0.3">
      <c r="A53" s="270" t="s">
        <v>1713</v>
      </c>
      <c r="B53" s="270" t="s">
        <v>1714</v>
      </c>
      <c r="C53" s="271">
        <v>100</v>
      </c>
      <c r="D53" s="271">
        <v>50</v>
      </c>
    </row>
    <row r="54" spans="1:4" ht="19.899999999999999" customHeight="1" x14ac:dyDescent="0.3">
      <c r="A54" s="270" t="s">
        <v>1715</v>
      </c>
      <c r="B54" s="270" t="s">
        <v>1716</v>
      </c>
      <c r="C54" s="271">
        <v>100</v>
      </c>
      <c r="D54" s="271">
        <v>50</v>
      </c>
    </row>
    <row r="55" spans="1:4" ht="19.899999999999999" customHeight="1" x14ac:dyDescent="0.3">
      <c r="A55" s="270" t="s">
        <v>1717</v>
      </c>
      <c r="B55" s="270" t="s">
        <v>1718</v>
      </c>
      <c r="C55" s="271">
        <v>100</v>
      </c>
      <c r="D55" s="271">
        <v>50</v>
      </c>
    </row>
    <row r="56" spans="1:4" ht="19.899999999999999" customHeight="1" x14ac:dyDescent="0.3">
      <c r="A56" s="270" t="s">
        <v>1719</v>
      </c>
      <c r="B56" s="270" t="s">
        <v>1720</v>
      </c>
      <c r="C56" s="271">
        <v>100</v>
      </c>
      <c r="D56" s="271">
        <v>50</v>
      </c>
    </row>
    <row r="57" spans="1:4" ht="19.899999999999999" customHeight="1" x14ac:dyDescent="0.3">
      <c r="A57" s="270" t="s">
        <v>1721</v>
      </c>
      <c r="B57" s="270" t="s">
        <v>1722</v>
      </c>
      <c r="C57" s="271">
        <v>100</v>
      </c>
      <c r="D57" s="271">
        <v>50</v>
      </c>
    </row>
    <row r="58" spans="1:4" ht="19.899999999999999" customHeight="1" x14ac:dyDescent="0.3">
      <c r="A58" s="270" t="s">
        <v>1723</v>
      </c>
      <c r="B58" s="270" t="s">
        <v>1724</v>
      </c>
      <c r="C58" s="271">
        <v>100</v>
      </c>
      <c r="D58" s="271">
        <v>50</v>
      </c>
    </row>
    <row r="59" spans="1:4" ht="19.899999999999999" customHeight="1" x14ac:dyDescent="0.3">
      <c r="A59" s="270" t="s">
        <v>1725</v>
      </c>
      <c r="B59" s="270" t="s">
        <v>1726</v>
      </c>
      <c r="C59" s="271">
        <v>100</v>
      </c>
      <c r="D59" s="271">
        <v>50</v>
      </c>
    </row>
    <row r="60" spans="1:4" ht="19.899999999999999" customHeight="1" x14ac:dyDescent="0.3">
      <c r="A60" s="270" t="s">
        <v>1727</v>
      </c>
      <c r="B60" s="270" t="s">
        <v>1728</v>
      </c>
      <c r="C60" s="271">
        <v>100</v>
      </c>
      <c r="D60" s="271">
        <v>45</v>
      </c>
    </row>
    <row r="61" spans="1:4" ht="19.899999999999999" customHeight="1" x14ac:dyDescent="0.3">
      <c r="A61" s="270" t="s">
        <v>1729</v>
      </c>
      <c r="B61" s="270" t="s">
        <v>1730</v>
      </c>
      <c r="C61" s="271">
        <v>100</v>
      </c>
      <c r="D61" s="271">
        <v>50</v>
      </c>
    </row>
    <row r="62" spans="1:4" ht="19.899999999999999" customHeight="1" x14ac:dyDescent="0.3">
      <c r="A62" s="270" t="s">
        <v>1731</v>
      </c>
      <c r="B62" s="270" t="s">
        <v>1732</v>
      </c>
      <c r="C62" s="271">
        <v>100</v>
      </c>
      <c r="D62" s="271">
        <v>50</v>
      </c>
    </row>
    <row r="63" spans="1:4" ht="19.899999999999999" customHeight="1" x14ac:dyDescent="0.3">
      <c r="A63" s="270" t="s">
        <v>1733</v>
      </c>
      <c r="B63" s="270" t="s">
        <v>1734</v>
      </c>
      <c r="C63" s="271">
        <v>100</v>
      </c>
      <c r="D63" s="271">
        <v>50</v>
      </c>
    </row>
    <row r="64" spans="1:4" ht="19.899999999999999" customHeight="1" x14ac:dyDescent="0.3">
      <c r="A64" s="270" t="s">
        <v>1735</v>
      </c>
      <c r="B64" s="270" t="s">
        <v>1736</v>
      </c>
      <c r="C64" s="271">
        <v>100</v>
      </c>
      <c r="D64" s="271">
        <v>50</v>
      </c>
    </row>
    <row r="65" spans="1:4" ht="19.899999999999999" customHeight="1" x14ac:dyDescent="0.3">
      <c r="A65" s="270" t="s">
        <v>1737</v>
      </c>
      <c r="B65" s="270" t="s">
        <v>1738</v>
      </c>
      <c r="C65" s="271">
        <v>100</v>
      </c>
      <c r="D65" s="271">
        <v>50</v>
      </c>
    </row>
    <row r="66" spans="1:4" ht="19.899999999999999" customHeight="1" x14ac:dyDescent="0.3">
      <c r="A66" s="270" t="s">
        <v>1739</v>
      </c>
      <c r="B66" s="270" t="s">
        <v>1740</v>
      </c>
      <c r="C66" s="271">
        <v>100</v>
      </c>
      <c r="D66" s="271">
        <v>50</v>
      </c>
    </row>
    <row r="67" spans="1:4" ht="19.899999999999999" customHeight="1" x14ac:dyDescent="0.3">
      <c r="A67" s="270" t="s">
        <v>1741</v>
      </c>
      <c r="B67" s="270" t="s">
        <v>1742</v>
      </c>
      <c r="C67" s="271">
        <v>100</v>
      </c>
      <c r="D67" s="271">
        <v>40</v>
      </c>
    </row>
    <row r="68" spans="1:4" ht="19.899999999999999" customHeight="1" x14ac:dyDescent="0.3">
      <c r="A68" s="270" t="s">
        <v>1743</v>
      </c>
      <c r="B68" s="270" t="s">
        <v>1744</v>
      </c>
      <c r="C68" s="271">
        <v>100</v>
      </c>
      <c r="D68" s="271">
        <v>50</v>
      </c>
    </row>
    <row r="69" spans="1:4" ht="19.899999999999999" customHeight="1" x14ac:dyDescent="0.3">
      <c r="A69" s="270" t="s">
        <v>1745</v>
      </c>
      <c r="B69" s="270" t="s">
        <v>1746</v>
      </c>
      <c r="C69" s="271">
        <v>100</v>
      </c>
      <c r="D69" s="271">
        <v>50</v>
      </c>
    </row>
    <row r="70" spans="1:4" ht="19.899999999999999" customHeight="1" x14ac:dyDescent="0.3">
      <c r="A70" s="270" t="s">
        <v>1747</v>
      </c>
      <c r="B70" s="270" t="s">
        <v>1748</v>
      </c>
      <c r="C70" s="271">
        <v>85</v>
      </c>
      <c r="D70" s="271">
        <v>35</v>
      </c>
    </row>
    <row r="71" spans="1:4" ht="19.899999999999999" customHeight="1" x14ac:dyDescent="0.3">
      <c r="A71" s="270" t="s">
        <v>1749</v>
      </c>
      <c r="B71" s="270" t="s">
        <v>1750</v>
      </c>
      <c r="C71" s="271">
        <v>100</v>
      </c>
      <c r="D71" s="271">
        <v>20</v>
      </c>
    </row>
    <row r="72" spans="1:4" ht="19.899999999999999" customHeight="1" x14ac:dyDescent="0.3">
      <c r="A72" s="270" t="s">
        <v>1751</v>
      </c>
      <c r="B72" s="270" t="s">
        <v>1752</v>
      </c>
      <c r="C72" s="271">
        <v>100</v>
      </c>
      <c r="D72" s="271">
        <v>45</v>
      </c>
    </row>
    <row r="73" spans="1:4" ht="19.899999999999999" customHeight="1" x14ac:dyDescent="0.3">
      <c r="A73" s="270" t="s">
        <v>1753</v>
      </c>
      <c r="B73" s="270" t="s">
        <v>1754</v>
      </c>
      <c r="C73" s="271">
        <v>95</v>
      </c>
      <c r="D73" s="271">
        <v>0</v>
      </c>
    </row>
    <row r="74" spans="1:4" ht="19.899999999999999" customHeight="1" x14ac:dyDescent="0.3">
      <c r="A74" s="270" t="s">
        <v>1755</v>
      </c>
      <c r="B74" s="270" t="s">
        <v>1756</v>
      </c>
      <c r="C74" s="271">
        <v>100</v>
      </c>
      <c r="D74" s="271">
        <v>35</v>
      </c>
    </row>
    <row r="75" spans="1:4" ht="19.899999999999999" customHeight="1" x14ac:dyDescent="0.3">
      <c r="A75" s="270" t="s">
        <v>1757</v>
      </c>
      <c r="B75" s="270" t="s">
        <v>1758</v>
      </c>
      <c r="C75" s="271">
        <v>100</v>
      </c>
      <c r="D75" s="271">
        <v>40</v>
      </c>
    </row>
    <row r="76" spans="1:4" ht="19.899999999999999" customHeight="1" x14ac:dyDescent="0.3">
      <c r="A76" s="270" t="s">
        <v>1759</v>
      </c>
      <c r="B76" s="270" t="s">
        <v>1760</v>
      </c>
      <c r="C76" s="271">
        <v>100</v>
      </c>
      <c r="D76" s="271">
        <v>50</v>
      </c>
    </row>
    <row r="77" spans="1:4" ht="19.899999999999999" customHeight="1" x14ac:dyDescent="0.3">
      <c r="A77" s="270" t="s">
        <v>1761</v>
      </c>
      <c r="B77" s="270" t="s">
        <v>1762</v>
      </c>
      <c r="C77" s="271">
        <v>100</v>
      </c>
      <c r="D77" s="271">
        <v>50</v>
      </c>
    </row>
    <row r="78" spans="1:4" ht="19.899999999999999" customHeight="1" x14ac:dyDescent="0.3">
      <c r="A78" s="270" t="s">
        <v>1763</v>
      </c>
      <c r="B78" s="270" t="s">
        <v>1764</v>
      </c>
      <c r="C78" s="271">
        <v>100</v>
      </c>
      <c r="D78" s="271">
        <v>50</v>
      </c>
    </row>
    <row r="79" spans="1:4" ht="19.899999999999999" customHeight="1" x14ac:dyDescent="0.3">
      <c r="A79" s="270" t="s">
        <v>1765</v>
      </c>
      <c r="B79" s="270" t="s">
        <v>1766</v>
      </c>
      <c r="C79" s="271">
        <v>100</v>
      </c>
      <c r="D79" s="271">
        <v>50</v>
      </c>
    </row>
    <row r="80" spans="1:4" ht="19.899999999999999" customHeight="1" x14ac:dyDescent="0.3">
      <c r="A80" s="270" t="s">
        <v>1767</v>
      </c>
      <c r="B80" s="270" t="s">
        <v>1768</v>
      </c>
      <c r="C80" s="271">
        <v>100</v>
      </c>
      <c r="D80" s="271">
        <v>30</v>
      </c>
    </row>
    <row r="81" spans="1:5" ht="19.899999999999999" customHeight="1" x14ac:dyDescent="0.3">
      <c r="A81" s="270" t="s">
        <v>1769</v>
      </c>
      <c r="B81" s="270" t="s">
        <v>1770</v>
      </c>
      <c r="C81" s="271">
        <v>100</v>
      </c>
      <c r="D81" s="271">
        <v>50</v>
      </c>
    </row>
    <row r="82" spans="1:5" ht="35.25" customHeight="1" x14ac:dyDescent="0.3">
      <c r="A82" s="270" t="s">
        <v>1771</v>
      </c>
      <c r="B82" s="270" t="s">
        <v>1772</v>
      </c>
      <c r="C82" s="271">
        <v>100</v>
      </c>
      <c r="D82" s="271">
        <v>46.43</v>
      </c>
    </row>
    <row r="83" spans="1:5" ht="19.899999999999999" customHeight="1" x14ac:dyDescent="0.3">
      <c r="A83" s="270" t="s">
        <v>1773</v>
      </c>
      <c r="B83" s="270" t="s">
        <v>1774</v>
      </c>
      <c r="C83" s="271">
        <v>100</v>
      </c>
      <c r="D83" s="271">
        <v>50</v>
      </c>
    </row>
    <row r="84" spans="1:5" ht="19.899999999999999" customHeight="1" x14ac:dyDescent="0.3">
      <c r="A84" s="270" t="s">
        <v>1775</v>
      </c>
      <c r="B84" s="270" t="s">
        <v>1776</v>
      </c>
      <c r="C84" s="271">
        <v>95</v>
      </c>
      <c r="D84" s="271">
        <v>40</v>
      </c>
    </row>
    <row r="85" spans="1:5" ht="19.899999999999999" customHeight="1" x14ac:dyDescent="0.3">
      <c r="A85" s="270" t="s">
        <v>1777</v>
      </c>
      <c r="B85" s="270" t="s">
        <v>1778</v>
      </c>
      <c r="C85" s="271">
        <v>100</v>
      </c>
      <c r="D85" s="271">
        <v>30</v>
      </c>
    </row>
    <row r="86" spans="1:5" ht="19.899999999999999" customHeight="1" x14ac:dyDescent="0.3">
      <c r="A86" s="270" t="s">
        <v>1779</v>
      </c>
      <c r="B86" s="270" t="s">
        <v>1780</v>
      </c>
      <c r="C86" s="271">
        <v>100</v>
      </c>
      <c r="D86" s="271">
        <v>45</v>
      </c>
    </row>
    <row r="87" spans="1:5" ht="19.899999999999999" customHeight="1" x14ac:dyDescent="0.3">
      <c r="A87" s="270" t="s">
        <v>1781</v>
      </c>
      <c r="B87" s="270" t="s">
        <v>1782</v>
      </c>
      <c r="C87" s="271">
        <v>100</v>
      </c>
      <c r="D87" s="271">
        <v>50</v>
      </c>
    </row>
    <row r="88" spans="1:5" ht="19.899999999999999" customHeight="1" x14ac:dyDescent="0.3">
      <c r="A88" s="270" t="s">
        <v>1783</v>
      </c>
      <c r="B88" s="270" t="s">
        <v>1784</v>
      </c>
      <c r="C88" s="271">
        <v>100</v>
      </c>
      <c r="D88" s="271">
        <v>40</v>
      </c>
    </row>
    <row r="89" spans="1:5" ht="19.899999999999999" customHeight="1" x14ac:dyDescent="0.3">
      <c r="A89" s="270" t="s">
        <v>1785</v>
      </c>
      <c r="B89" s="270" t="s">
        <v>1786</v>
      </c>
      <c r="C89" s="271">
        <v>100</v>
      </c>
      <c r="D89" s="271">
        <v>50</v>
      </c>
    </row>
    <row r="90" spans="1:5" ht="19.899999999999999" customHeight="1" x14ac:dyDescent="0.3">
      <c r="A90" s="270" t="s">
        <v>1611</v>
      </c>
      <c r="B90" s="270" t="s">
        <v>1612</v>
      </c>
      <c r="C90" s="271">
        <v>100</v>
      </c>
      <c r="D90" s="271">
        <v>50</v>
      </c>
      <c r="E90">
        <v>2</v>
      </c>
    </row>
    <row r="91" spans="1:5" ht="19.899999999999999" customHeight="1" x14ac:dyDescent="0.3">
      <c r="A91" s="270" t="s">
        <v>1613</v>
      </c>
      <c r="B91" s="270" t="s">
        <v>1614</v>
      </c>
      <c r="C91" s="271">
        <v>100</v>
      </c>
      <c r="D91" s="271">
        <v>40</v>
      </c>
    </row>
    <row r="92" spans="1:5" ht="19.899999999999999" customHeight="1" x14ac:dyDescent="0.3">
      <c r="A92" s="270" t="s">
        <v>1615</v>
      </c>
      <c r="B92" s="270" t="s">
        <v>1616</v>
      </c>
      <c r="C92" s="271">
        <v>100</v>
      </c>
      <c r="D92" s="271">
        <v>40</v>
      </c>
    </row>
    <row r="93" spans="1:5" ht="19.899999999999999" customHeight="1" x14ac:dyDescent="0.3">
      <c r="A93" s="270" t="s">
        <v>1617</v>
      </c>
      <c r="B93" s="270" t="s">
        <v>1618</v>
      </c>
      <c r="C93" s="271">
        <v>100</v>
      </c>
      <c r="D93" s="271">
        <v>50</v>
      </c>
    </row>
    <row r="94" spans="1:5" ht="19.899999999999999" customHeight="1" x14ac:dyDescent="0.3">
      <c r="A94" s="270" t="s">
        <v>1619</v>
      </c>
      <c r="B94" s="270" t="s">
        <v>1620</v>
      </c>
      <c r="C94" s="271">
        <v>100</v>
      </c>
      <c r="D94" s="271">
        <v>50</v>
      </c>
    </row>
    <row r="95" spans="1:5" ht="19.899999999999999" customHeight="1" x14ac:dyDescent="0.3">
      <c r="A95" s="270" t="s">
        <v>1621</v>
      </c>
      <c r="B95" s="270" t="s">
        <v>1622</v>
      </c>
      <c r="C95" s="271">
        <v>100</v>
      </c>
      <c r="D95" s="271">
        <v>50</v>
      </c>
    </row>
    <row r="96" spans="1:5" ht="19.899999999999999" customHeight="1" x14ac:dyDescent="0.3">
      <c r="A96" s="270" t="s">
        <v>1623</v>
      </c>
      <c r="B96" s="270" t="s">
        <v>1624</v>
      </c>
      <c r="C96" s="271">
        <v>100</v>
      </c>
      <c r="D96" s="271">
        <v>50</v>
      </c>
    </row>
    <row r="97" spans="1:4" ht="19.899999999999999" customHeight="1" x14ac:dyDescent="0.3">
      <c r="A97" s="270" t="s">
        <v>1625</v>
      </c>
      <c r="B97" s="270" t="s">
        <v>1626</v>
      </c>
      <c r="C97" s="271">
        <v>100</v>
      </c>
      <c r="D97" s="271">
        <v>50</v>
      </c>
    </row>
    <row r="98" spans="1:4" ht="19.899999999999999" customHeight="1" x14ac:dyDescent="0.3">
      <c r="A98" s="270" t="s">
        <v>1627</v>
      </c>
      <c r="B98" s="270" t="s">
        <v>1628</v>
      </c>
      <c r="C98" s="271">
        <v>100</v>
      </c>
      <c r="D98" s="271">
        <v>50</v>
      </c>
    </row>
    <row r="99" spans="1:4" ht="19.899999999999999" customHeight="1" x14ac:dyDescent="0.3">
      <c r="A99" s="270" t="s">
        <v>1629</v>
      </c>
      <c r="B99" s="270" t="s">
        <v>1630</v>
      </c>
      <c r="C99" s="271">
        <v>100</v>
      </c>
      <c r="D99" s="271">
        <v>25</v>
      </c>
    </row>
    <row r="100" spans="1:4" ht="19.899999999999999" customHeight="1" x14ac:dyDescent="0.3">
      <c r="A100" s="270" t="s">
        <v>1631</v>
      </c>
      <c r="B100" s="270" t="s">
        <v>1632</v>
      </c>
      <c r="C100" s="271">
        <v>100</v>
      </c>
      <c r="D100" s="271">
        <v>40</v>
      </c>
    </row>
    <row r="101" spans="1:4" ht="19.899999999999999" customHeight="1" x14ac:dyDescent="0.3">
      <c r="A101" s="270" t="s">
        <v>1633</v>
      </c>
      <c r="B101" s="270" t="s">
        <v>1634</v>
      </c>
      <c r="C101" s="271">
        <v>80</v>
      </c>
      <c r="D101" s="271">
        <v>45</v>
      </c>
    </row>
    <row r="102" spans="1:4" ht="19.899999999999999" customHeight="1" x14ac:dyDescent="0.3">
      <c r="A102" s="270" t="s">
        <v>1635</v>
      </c>
      <c r="B102" s="270" t="s">
        <v>1636</v>
      </c>
      <c r="C102" s="271">
        <v>100</v>
      </c>
      <c r="D102" s="271">
        <v>45</v>
      </c>
    </row>
    <row r="103" spans="1:4" ht="19.899999999999999" customHeight="1" x14ac:dyDescent="0.3">
      <c r="A103" s="270" t="s">
        <v>1637</v>
      </c>
      <c r="B103" s="270" t="s">
        <v>1638</v>
      </c>
      <c r="C103" s="271">
        <v>100</v>
      </c>
      <c r="D103" s="271">
        <v>40</v>
      </c>
    </row>
    <row r="104" spans="1:4" ht="19.899999999999999" customHeight="1" x14ac:dyDescent="0.3">
      <c r="A104" s="270" t="s">
        <v>1639</v>
      </c>
      <c r="B104" s="270" t="s">
        <v>1640</v>
      </c>
      <c r="C104" s="271">
        <v>100</v>
      </c>
      <c r="D104" s="271">
        <v>50</v>
      </c>
    </row>
    <row r="105" spans="1:4" ht="19.899999999999999" customHeight="1" x14ac:dyDescent="0.3">
      <c r="A105" s="270" t="s">
        <v>1641</v>
      </c>
      <c r="B105" s="270" t="s">
        <v>1642</v>
      </c>
      <c r="C105" s="271">
        <v>100</v>
      </c>
      <c r="D105" s="271">
        <v>30</v>
      </c>
    </row>
    <row r="106" spans="1:4" ht="19.899999999999999" customHeight="1" x14ac:dyDescent="0.3">
      <c r="A106" s="270" t="s">
        <v>1643</v>
      </c>
      <c r="B106" s="270" t="s">
        <v>1644</v>
      </c>
      <c r="C106" s="271">
        <v>95</v>
      </c>
      <c r="D106" s="271">
        <v>30</v>
      </c>
    </row>
    <row r="107" spans="1:4" ht="19.899999999999999" customHeight="1" x14ac:dyDescent="0.3">
      <c r="A107" s="270" t="s">
        <v>1645</v>
      </c>
      <c r="B107" s="270" t="s">
        <v>1646</v>
      </c>
      <c r="C107" s="271">
        <v>100</v>
      </c>
      <c r="D107" s="271">
        <v>45</v>
      </c>
    </row>
    <row r="108" spans="1:4" ht="19.899999999999999" customHeight="1" x14ac:dyDescent="0.3">
      <c r="A108" s="270" t="s">
        <v>1647</v>
      </c>
      <c r="B108" s="270" t="s">
        <v>1648</v>
      </c>
      <c r="C108" s="271">
        <v>100</v>
      </c>
      <c r="D108" s="271">
        <v>50</v>
      </c>
    </row>
    <row r="109" spans="1:4" ht="19.899999999999999" customHeight="1" x14ac:dyDescent="0.3">
      <c r="A109" s="270" t="s">
        <v>1649</v>
      </c>
      <c r="B109" s="270" t="s">
        <v>1650</v>
      </c>
      <c r="C109" s="271">
        <v>95</v>
      </c>
      <c r="D109" s="271">
        <v>35</v>
      </c>
    </row>
    <row r="110" spans="1:4" ht="19.899999999999999" customHeight="1" x14ac:dyDescent="0.3">
      <c r="A110" s="270" t="s">
        <v>1651</v>
      </c>
      <c r="B110" s="270" t="s">
        <v>1652</v>
      </c>
      <c r="C110" s="271">
        <v>100</v>
      </c>
      <c r="D110" s="271">
        <v>50</v>
      </c>
    </row>
    <row r="111" spans="1:4" ht="19.899999999999999" customHeight="1" x14ac:dyDescent="0.3">
      <c r="A111" s="270" t="s">
        <v>1653</v>
      </c>
      <c r="B111" s="270" t="s">
        <v>1654</v>
      </c>
      <c r="C111" s="271">
        <v>100</v>
      </c>
      <c r="D111" s="271">
        <v>50</v>
      </c>
    </row>
    <row r="112" spans="1:4" ht="19.899999999999999" customHeight="1" x14ac:dyDescent="0.3">
      <c r="A112" s="270" t="s">
        <v>1655</v>
      </c>
      <c r="B112" s="270" t="s">
        <v>1656</v>
      </c>
      <c r="C112" s="271">
        <v>100</v>
      </c>
      <c r="D112" s="271">
        <v>50</v>
      </c>
    </row>
    <row r="113" spans="1:4" ht="19.899999999999999" customHeight="1" x14ac:dyDescent="0.3">
      <c r="A113" s="270" t="s">
        <v>1657</v>
      </c>
      <c r="B113" s="270" t="s">
        <v>1658</v>
      </c>
      <c r="C113" s="271">
        <v>100</v>
      </c>
      <c r="D113" s="271">
        <v>50</v>
      </c>
    </row>
    <row r="114" spans="1:4" ht="19.899999999999999" customHeight="1" x14ac:dyDescent="0.3">
      <c r="A114" s="270" t="s">
        <v>1659</v>
      </c>
      <c r="B114" s="270" t="s">
        <v>1660</v>
      </c>
      <c r="C114" s="271">
        <v>100</v>
      </c>
      <c r="D114" s="271">
        <v>50</v>
      </c>
    </row>
    <row r="115" spans="1:4" ht="19.899999999999999" customHeight="1" x14ac:dyDescent="0.3">
      <c r="A115" s="270" t="s">
        <v>1661</v>
      </c>
      <c r="B115" s="270" t="s">
        <v>1662</v>
      </c>
      <c r="C115" s="271">
        <v>100</v>
      </c>
      <c r="D115" s="271">
        <v>50</v>
      </c>
    </row>
    <row r="116" spans="1:4" ht="19.899999999999999" customHeight="1" x14ac:dyDescent="0.3">
      <c r="A116" s="270" t="s">
        <v>1663</v>
      </c>
      <c r="B116" s="270" t="s">
        <v>1664</v>
      </c>
      <c r="C116" s="271">
        <v>100</v>
      </c>
      <c r="D116" s="271">
        <v>50</v>
      </c>
    </row>
    <row r="117" spans="1:4" ht="19.899999999999999" customHeight="1" x14ac:dyDescent="0.3">
      <c r="A117" s="270" t="s">
        <v>1665</v>
      </c>
      <c r="B117" s="270" t="s">
        <v>1666</v>
      </c>
      <c r="C117" s="271">
        <v>100</v>
      </c>
      <c r="D117" s="271">
        <v>50</v>
      </c>
    </row>
    <row r="118" spans="1:4" ht="19.899999999999999" customHeight="1" x14ac:dyDescent="0.3">
      <c r="A118" s="270" t="s">
        <v>1667</v>
      </c>
      <c r="B118" s="270" t="s">
        <v>1668</v>
      </c>
      <c r="C118" s="271">
        <v>100</v>
      </c>
      <c r="D118" s="271">
        <v>50</v>
      </c>
    </row>
    <row r="119" spans="1:4" ht="19.899999999999999" customHeight="1" x14ac:dyDescent="0.3">
      <c r="A119" s="270" t="s">
        <v>1669</v>
      </c>
      <c r="B119" s="270" t="s">
        <v>1670</v>
      </c>
      <c r="C119" s="271">
        <v>100</v>
      </c>
      <c r="D119" s="271">
        <v>50</v>
      </c>
    </row>
    <row r="120" spans="1:4" ht="19.899999999999999" customHeight="1" x14ac:dyDescent="0.3">
      <c r="A120" s="270" t="s">
        <v>1671</v>
      </c>
      <c r="B120" s="270" t="s">
        <v>1672</v>
      </c>
      <c r="C120" s="271">
        <v>100</v>
      </c>
      <c r="D120" s="271">
        <v>50</v>
      </c>
    </row>
    <row r="121" spans="1:4" ht="19.899999999999999" customHeight="1" x14ac:dyDescent="0.3">
      <c r="A121" s="270" t="s">
        <v>1673</v>
      </c>
      <c r="B121" s="270" t="s">
        <v>1674</v>
      </c>
      <c r="C121" s="271">
        <v>100</v>
      </c>
      <c r="D121" s="271">
        <v>50</v>
      </c>
    </row>
    <row r="122" spans="1:4" ht="19.899999999999999" customHeight="1" x14ac:dyDescent="0.3">
      <c r="A122" s="270" t="s">
        <v>1675</v>
      </c>
      <c r="B122" s="270" t="s">
        <v>1676</v>
      </c>
      <c r="C122" s="271">
        <v>100</v>
      </c>
      <c r="D122" s="271">
        <v>50</v>
      </c>
    </row>
    <row r="123" spans="1:4" ht="19.899999999999999" customHeight="1" x14ac:dyDescent="0.3">
      <c r="A123" s="270" t="s">
        <v>1677</v>
      </c>
      <c r="B123" s="270" t="s">
        <v>1678</v>
      </c>
      <c r="C123" s="271">
        <v>100</v>
      </c>
      <c r="D123" s="271">
        <v>50</v>
      </c>
    </row>
    <row r="124" spans="1:4" ht="19.899999999999999" customHeight="1" x14ac:dyDescent="0.3">
      <c r="A124" s="270" t="s">
        <v>1679</v>
      </c>
      <c r="B124" s="270" t="s">
        <v>1680</v>
      </c>
      <c r="C124" s="271">
        <v>100</v>
      </c>
      <c r="D124" s="271">
        <v>50</v>
      </c>
    </row>
    <row r="125" spans="1:4" ht="19.899999999999999" customHeight="1" x14ac:dyDescent="0.3">
      <c r="A125" s="270" t="s">
        <v>1681</v>
      </c>
      <c r="B125" s="270" t="s">
        <v>1682</v>
      </c>
      <c r="C125" s="271">
        <v>100</v>
      </c>
      <c r="D125" s="271">
        <v>50</v>
      </c>
    </row>
    <row r="126" spans="1:4" ht="19.899999999999999" customHeight="1" x14ac:dyDescent="0.3">
      <c r="A126" s="270" t="s">
        <v>1683</v>
      </c>
      <c r="B126" s="270" t="s">
        <v>1684</v>
      </c>
      <c r="C126" s="271">
        <v>100</v>
      </c>
      <c r="D126" s="271">
        <v>50</v>
      </c>
    </row>
    <row r="127" spans="1:4" ht="19.899999999999999" customHeight="1" x14ac:dyDescent="0.3">
      <c r="A127" s="270" t="s">
        <v>1685</v>
      </c>
      <c r="B127" s="270" t="s">
        <v>1686</v>
      </c>
      <c r="C127" s="271">
        <v>95</v>
      </c>
      <c r="D127" s="271">
        <v>45</v>
      </c>
    </row>
    <row r="128" spans="1:4" ht="19.899999999999999" customHeight="1" x14ac:dyDescent="0.3">
      <c r="A128" s="270" t="s">
        <v>1687</v>
      </c>
      <c r="B128" s="270" t="s">
        <v>1688</v>
      </c>
      <c r="C128" s="271">
        <v>100</v>
      </c>
      <c r="D128" s="271">
        <v>50</v>
      </c>
    </row>
    <row r="129" spans="1:4" ht="19.899999999999999" customHeight="1" x14ac:dyDescent="0.3">
      <c r="A129" s="270" t="s">
        <v>1689</v>
      </c>
      <c r="B129" s="270" t="s">
        <v>1690</v>
      </c>
      <c r="C129" s="271">
        <v>100</v>
      </c>
      <c r="D129" s="271">
        <v>50</v>
      </c>
    </row>
    <row r="130" spans="1:4" ht="19.899999999999999" customHeight="1" x14ac:dyDescent="0.3">
      <c r="A130" s="270" t="s">
        <v>1691</v>
      </c>
      <c r="B130" s="270" t="s">
        <v>1692</v>
      </c>
      <c r="C130" s="271">
        <v>100</v>
      </c>
      <c r="D130" s="271">
        <v>50</v>
      </c>
    </row>
    <row r="131" spans="1:4" ht="19.899999999999999" customHeight="1" x14ac:dyDescent="0.3">
      <c r="A131" s="270" t="s">
        <v>1693</v>
      </c>
      <c r="B131" s="270" t="s">
        <v>1694</v>
      </c>
      <c r="C131" s="271">
        <v>100</v>
      </c>
      <c r="D131" s="271">
        <v>50</v>
      </c>
    </row>
    <row r="132" spans="1:4" ht="19.899999999999999" customHeight="1" x14ac:dyDescent="0.3">
      <c r="A132" s="270" t="s">
        <v>1695</v>
      </c>
      <c r="B132" s="270" t="s">
        <v>1696</v>
      </c>
      <c r="C132" s="271">
        <v>100</v>
      </c>
      <c r="D132" s="271">
        <v>50</v>
      </c>
    </row>
    <row r="133" spans="1:4" ht="19.899999999999999" customHeight="1" x14ac:dyDescent="0.3">
      <c r="A133" s="270" t="s">
        <v>1697</v>
      </c>
      <c r="B133" s="270" t="s">
        <v>1698</v>
      </c>
      <c r="C133" s="271">
        <v>100</v>
      </c>
      <c r="D133" s="271">
        <v>50</v>
      </c>
    </row>
    <row r="134" spans="1:4" ht="19.899999999999999" customHeight="1" x14ac:dyDescent="0.3">
      <c r="A134" s="270" t="s">
        <v>1699</v>
      </c>
      <c r="B134" s="270" t="s">
        <v>1700</v>
      </c>
      <c r="C134" s="271">
        <v>100</v>
      </c>
      <c r="D134" s="271">
        <v>50</v>
      </c>
    </row>
    <row r="135" spans="1:4" ht="19.899999999999999" customHeight="1" x14ac:dyDescent="0.3">
      <c r="A135" s="270" t="s">
        <v>1701</v>
      </c>
      <c r="B135" s="270" t="s">
        <v>1702</v>
      </c>
      <c r="C135" s="271">
        <v>100</v>
      </c>
      <c r="D135" s="271">
        <v>50</v>
      </c>
    </row>
    <row r="136" spans="1:4" ht="19.899999999999999" customHeight="1" x14ac:dyDescent="0.3">
      <c r="A136" s="270" t="s">
        <v>1703</v>
      </c>
      <c r="B136" s="270" t="s">
        <v>1704</v>
      </c>
      <c r="C136" s="271">
        <v>100</v>
      </c>
      <c r="D136" s="271">
        <v>50</v>
      </c>
    </row>
    <row r="137" spans="1:4" ht="19.899999999999999" customHeight="1" x14ac:dyDescent="0.3">
      <c r="A137" s="270" t="s">
        <v>1705</v>
      </c>
      <c r="B137" s="270" t="s">
        <v>1706</v>
      </c>
      <c r="C137" s="271">
        <v>100</v>
      </c>
      <c r="D137" s="271">
        <v>50</v>
      </c>
    </row>
    <row r="138" spans="1:4" ht="19.899999999999999" customHeight="1" x14ac:dyDescent="0.3">
      <c r="A138" s="270" t="s">
        <v>1707</v>
      </c>
      <c r="B138" s="270" t="s">
        <v>1708</v>
      </c>
      <c r="C138" s="271">
        <v>100</v>
      </c>
      <c r="D138" s="271">
        <v>50</v>
      </c>
    </row>
    <row r="139" spans="1:4" ht="19.899999999999999" customHeight="1" x14ac:dyDescent="0.3">
      <c r="A139" s="270" t="s">
        <v>1709</v>
      </c>
      <c r="B139" s="270" t="s">
        <v>1710</v>
      </c>
      <c r="C139" s="271">
        <v>100</v>
      </c>
      <c r="D139" s="271">
        <v>50</v>
      </c>
    </row>
    <row r="140" spans="1:4" ht="19.899999999999999" customHeight="1" x14ac:dyDescent="0.3">
      <c r="A140" s="270" t="s">
        <v>1711</v>
      </c>
      <c r="B140" s="270" t="s">
        <v>1712</v>
      </c>
      <c r="C140" s="271">
        <v>100</v>
      </c>
      <c r="D140" s="271">
        <v>50</v>
      </c>
    </row>
    <row r="141" spans="1:4" ht="19.899999999999999" customHeight="1" x14ac:dyDescent="0.3">
      <c r="A141" s="270" t="s">
        <v>1713</v>
      </c>
      <c r="B141" s="270" t="s">
        <v>1714</v>
      </c>
      <c r="C141" s="271">
        <v>100</v>
      </c>
      <c r="D141" s="271">
        <v>50</v>
      </c>
    </row>
    <row r="142" spans="1:4" ht="19.899999999999999" customHeight="1" x14ac:dyDescent="0.3">
      <c r="A142" s="270" t="s">
        <v>1715</v>
      </c>
      <c r="B142" s="270" t="s">
        <v>1716</v>
      </c>
      <c r="C142" s="271">
        <v>100</v>
      </c>
      <c r="D142" s="271">
        <v>50</v>
      </c>
    </row>
    <row r="143" spans="1:4" ht="19.899999999999999" customHeight="1" x14ac:dyDescent="0.3">
      <c r="A143" s="270" t="s">
        <v>1717</v>
      </c>
      <c r="B143" s="270" t="s">
        <v>1718</v>
      </c>
      <c r="C143" s="271">
        <v>100</v>
      </c>
      <c r="D143" s="271">
        <v>50</v>
      </c>
    </row>
    <row r="144" spans="1:4" ht="19.899999999999999" customHeight="1" x14ac:dyDescent="0.3">
      <c r="A144" s="270" t="s">
        <v>1719</v>
      </c>
      <c r="B144" s="270" t="s">
        <v>1720</v>
      </c>
      <c r="C144" s="271">
        <v>100</v>
      </c>
      <c r="D144" s="271">
        <v>50</v>
      </c>
    </row>
    <row r="145" spans="1:4" ht="19.899999999999999" customHeight="1" x14ac:dyDescent="0.3">
      <c r="A145" s="270" t="s">
        <v>1721</v>
      </c>
      <c r="B145" s="270" t="s">
        <v>1722</v>
      </c>
      <c r="C145" s="271">
        <v>100</v>
      </c>
      <c r="D145" s="271">
        <v>50</v>
      </c>
    </row>
    <row r="146" spans="1:4" ht="19.899999999999999" customHeight="1" x14ac:dyDescent="0.3">
      <c r="A146" s="270" t="s">
        <v>1723</v>
      </c>
      <c r="B146" s="270" t="s">
        <v>1724</v>
      </c>
      <c r="C146" s="271">
        <v>100</v>
      </c>
      <c r="D146" s="271">
        <v>50</v>
      </c>
    </row>
    <row r="147" spans="1:4" ht="19.899999999999999" customHeight="1" x14ac:dyDescent="0.3">
      <c r="A147" s="270" t="s">
        <v>1725</v>
      </c>
      <c r="B147" s="270" t="s">
        <v>1726</v>
      </c>
      <c r="C147" s="271">
        <v>100</v>
      </c>
      <c r="D147" s="271">
        <v>50</v>
      </c>
    </row>
    <row r="148" spans="1:4" ht="19.899999999999999" customHeight="1" x14ac:dyDescent="0.3">
      <c r="A148" s="270" t="s">
        <v>1727</v>
      </c>
      <c r="B148" s="270" t="s">
        <v>1728</v>
      </c>
      <c r="C148" s="271">
        <v>100</v>
      </c>
      <c r="D148" s="271">
        <v>45</v>
      </c>
    </row>
    <row r="149" spans="1:4" ht="19.899999999999999" customHeight="1" x14ac:dyDescent="0.3">
      <c r="A149" s="270" t="s">
        <v>1729</v>
      </c>
      <c r="B149" s="270" t="s">
        <v>1730</v>
      </c>
      <c r="C149" s="271">
        <v>100</v>
      </c>
      <c r="D149" s="271">
        <v>50</v>
      </c>
    </row>
    <row r="150" spans="1:4" ht="19.899999999999999" customHeight="1" x14ac:dyDescent="0.3">
      <c r="A150" s="270" t="s">
        <v>1731</v>
      </c>
      <c r="B150" s="270" t="s">
        <v>1732</v>
      </c>
      <c r="C150" s="271">
        <v>100</v>
      </c>
      <c r="D150" s="271">
        <v>50</v>
      </c>
    </row>
    <row r="151" spans="1:4" ht="19.899999999999999" customHeight="1" x14ac:dyDescent="0.3">
      <c r="A151" s="270" t="s">
        <v>1733</v>
      </c>
      <c r="B151" s="270" t="s">
        <v>1734</v>
      </c>
      <c r="C151" s="271">
        <v>100</v>
      </c>
      <c r="D151" s="271">
        <v>50</v>
      </c>
    </row>
    <row r="152" spans="1:4" ht="19.899999999999999" customHeight="1" x14ac:dyDescent="0.3">
      <c r="A152" s="270" t="s">
        <v>1735</v>
      </c>
      <c r="B152" s="270" t="s">
        <v>1736</v>
      </c>
      <c r="C152" s="271">
        <v>100</v>
      </c>
      <c r="D152" s="271">
        <v>50</v>
      </c>
    </row>
    <row r="153" spans="1:4" ht="19.899999999999999" customHeight="1" x14ac:dyDescent="0.3">
      <c r="A153" s="270" t="s">
        <v>1737</v>
      </c>
      <c r="B153" s="270" t="s">
        <v>1738</v>
      </c>
      <c r="C153" s="271">
        <v>100</v>
      </c>
      <c r="D153" s="271">
        <v>50</v>
      </c>
    </row>
    <row r="154" spans="1:4" ht="19.899999999999999" customHeight="1" x14ac:dyDescent="0.3">
      <c r="A154" s="270" t="s">
        <v>1739</v>
      </c>
      <c r="B154" s="270" t="s">
        <v>1740</v>
      </c>
      <c r="C154" s="271">
        <v>100</v>
      </c>
      <c r="D154" s="271">
        <v>50</v>
      </c>
    </row>
    <row r="155" spans="1:4" ht="19.899999999999999" customHeight="1" x14ac:dyDescent="0.3">
      <c r="A155" s="270" t="s">
        <v>1741</v>
      </c>
      <c r="B155" s="270" t="s">
        <v>1742</v>
      </c>
      <c r="C155" s="271">
        <v>100</v>
      </c>
      <c r="D155" s="271">
        <v>40</v>
      </c>
    </row>
    <row r="156" spans="1:4" ht="19.899999999999999" customHeight="1" x14ac:dyDescent="0.3">
      <c r="A156" s="270" t="s">
        <v>1743</v>
      </c>
      <c r="B156" s="270" t="s">
        <v>1744</v>
      </c>
      <c r="C156" s="271">
        <v>100</v>
      </c>
      <c r="D156" s="271">
        <v>50</v>
      </c>
    </row>
    <row r="157" spans="1:4" ht="19.899999999999999" customHeight="1" x14ac:dyDescent="0.3">
      <c r="A157" s="270" t="s">
        <v>1745</v>
      </c>
      <c r="B157" s="270" t="s">
        <v>1746</v>
      </c>
      <c r="C157" s="271">
        <v>100</v>
      </c>
      <c r="D157" s="271">
        <v>50</v>
      </c>
    </row>
    <row r="158" spans="1:4" ht="19.899999999999999" customHeight="1" x14ac:dyDescent="0.3">
      <c r="A158" s="270" t="s">
        <v>1747</v>
      </c>
      <c r="B158" s="270" t="s">
        <v>1748</v>
      </c>
      <c r="C158" s="271">
        <v>90</v>
      </c>
      <c r="D158" s="271">
        <v>35</v>
      </c>
    </row>
    <row r="159" spans="1:4" ht="19.899999999999999" customHeight="1" x14ac:dyDescent="0.3">
      <c r="A159" s="270" t="s">
        <v>1749</v>
      </c>
      <c r="B159" s="270" t="s">
        <v>1750</v>
      </c>
      <c r="C159" s="271">
        <v>100</v>
      </c>
      <c r="D159" s="271">
        <v>20</v>
      </c>
    </row>
    <row r="160" spans="1:4" ht="19.899999999999999" customHeight="1" x14ac:dyDescent="0.3">
      <c r="A160" s="270" t="s">
        <v>1751</v>
      </c>
      <c r="B160" s="270" t="s">
        <v>1752</v>
      </c>
      <c r="C160" s="271">
        <v>100</v>
      </c>
      <c r="D160" s="271">
        <v>35</v>
      </c>
    </row>
    <row r="161" spans="1:4" ht="19.899999999999999" customHeight="1" x14ac:dyDescent="0.3">
      <c r="A161" s="270" t="s">
        <v>1753</v>
      </c>
      <c r="B161" s="270" t="s">
        <v>1754</v>
      </c>
      <c r="C161" s="271">
        <v>95</v>
      </c>
      <c r="D161" s="271">
        <v>0</v>
      </c>
    </row>
    <row r="162" spans="1:4" ht="19.899999999999999" customHeight="1" x14ac:dyDescent="0.3">
      <c r="A162" s="270" t="s">
        <v>1755</v>
      </c>
      <c r="B162" s="270" t="s">
        <v>1756</v>
      </c>
      <c r="C162" s="271">
        <v>90</v>
      </c>
      <c r="D162" s="271">
        <v>35</v>
      </c>
    </row>
    <row r="163" spans="1:4" ht="19.899999999999999" customHeight="1" x14ac:dyDescent="0.3">
      <c r="A163" s="270" t="s">
        <v>1757</v>
      </c>
      <c r="B163" s="270" t="s">
        <v>1758</v>
      </c>
      <c r="C163" s="271">
        <v>100</v>
      </c>
      <c r="D163" s="271">
        <v>50</v>
      </c>
    </row>
    <row r="164" spans="1:4" ht="19.899999999999999" customHeight="1" x14ac:dyDescent="0.3">
      <c r="A164" s="270" t="s">
        <v>1759</v>
      </c>
      <c r="B164" s="270" t="s">
        <v>1760</v>
      </c>
      <c r="C164" s="271">
        <v>100</v>
      </c>
      <c r="D164" s="271">
        <v>50</v>
      </c>
    </row>
    <row r="165" spans="1:4" ht="19.899999999999999" customHeight="1" x14ac:dyDescent="0.3">
      <c r="A165" s="270" t="s">
        <v>1761</v>
      </c>
      <c r="B165" s="270" t="s">
        <v>1762</v>
      </c>
      <c r="C165" s="271">
        <v>100</v>
      </c>
      <c r="D165" s="271">
        <v>50</v>
      </c>
    </row>
    <row r="166" spans="1:4" ht="19.899999999999999" customHeight="1" x14ac:dyDescent="0.3">
      <c r="A166" s="270" t="s">
        <v>1763</v>
      </c>
      <c r="B166" s="270" t="s">
        <v>1764</v>
      </c>
      <c r="C166" s="271">
        <v>100</v>
      </c>
      <c r="D166" s="271">
        <v>40</v>
      </c>
    </row>
    <row r="167" spans="1:4" ht="19.899999999999999" customHeight="1" x14ac:dyDescent="0.3">
      <c r="A167" s="270" t="s">
        <v>1765</v>
      </c>
      <c r="B167" s="270" t="s">
        <v>1766</v>
      </c>
      <c r="C167" s="271">
        <v>100</v>
      </c>
      <c r="D167" s="271">
        <v>50</v>
      </c>
    </row>
    <row r="168" spans="1:4" ht="19.899999999999999" customHeight="1" x14ac:dyDescent="0.3">
      <c r="A168" s="270" t="s">
        <v>1767</v>
      </c>
      <c r="B168" s="270" t="s">
        <v>1768</v>
      </c>
      <c r="C168" s="271">
        <v>100</v>
      </c>
      <c r="D168" s="271">
        <v>30</v>
      </c>
    </row>
    <row r="169" spans="1:4" ht="19.899999999999999" customHeight="1" x14ac:dyDescent="0.3">
      <c r="A169" s="270" t="s">
        <v>1769</v>
      </c>
      <c r="B169" s="270" t="s">
        <v>1770</v>
      </c>
      <c r="C169" s="271">
        <v>100</v>
      </c>
      <c r="D169" s="271">
        <v>50</v>
      </c>
    </row>
    <row r="170" spans="1:4" ht="35.25" customHeight="1" x14ac:dyDescent="0.3">
      <c r="A170" s="270" t="s">
        <v>1771</v>
      </c>
      <c r="B170" s="270" t="s">
        <v>1772</v>
      </c>
      <c r="C170" s="271">
        <v>100</v>
      </c>
      <c r="D170" s="271">
        <v>46.43</v>
      </c>
    </row>
    <row r="171" spans="1:4" ht="19.899999999999999" customHeight="1" x14ac:dyDescent="0.3">
      <c r="A171" s="270" t="s">
        <v>1773</v>
      </c>
      <c r="B171" s="270" t="s">
        <v>1774</v>
      </c>
      <c r="C171" s="271">
        <v>100</v>
      </c>
      <c r="D171" s="271">
        <v>50</v>
      </c>
    </row>
    <row r="172" spans="1:4" ht="19.899999999999999" customHeight="1" x14ac:dyDescent="0.3">
      <c r="A172" s="270" t="s">
        <v>1775</v>
      </c>
      <c r="B172" s="270" t="s">
        <v>1776</v>
      </c>
      <c r="C172" s="271">
        <v>95</v>
      </c>
      <c r="D172" s="271">
        <v>40</v>
      </c>
    </row>
    <row r="173" spans="1:4" ht="19.899999999999999" customHeight="1" x14ac:dyDescent="0.3">
      <c r="A173" s="270" t="s">
        <v>1777</v>
      </c>
      <c r="B173" s="270" t="s">
        <v>1778</v>
      </c>
      <c r="C173" s="271">
        <v>100</v>
      </c>
      <c r="D173" s="271">
        <v>25</v>
      </c>
    </row>
    <row r="174" spans="1:4" ht="19.899999999999999" customHeight="1" x14ac:dyDescent="0.3">
      <c r="A174" s="270" t="s">
        <v>1779</v>
      </c>
      <c r="B174" s="270" t="s">
        <v>1780</v>
      </c>
      <c r="C174" s="271">
        <v>100</v>
      </c>
      <c r="D174" s="271">
        <v>45</v>
      </c>
    </row>
    <row r="175" spans="1:4" ht="19.899999999999999" customHeight="1" x14ac:dyDescent="0.3">
      <c r="A175" s="270" t="s">
        <v>1781</v>
      </c>
      <c r="B175" s="270" t="s">
        <v>1782</v>
      </c>
      <c r="C175" s="271">
        <v>100</v>
      </c>
      <c r="D175" s="271">
        <v>50</v>
      </c>
    </row>
    <row r="176" spans="1:4" ht="19.899999999999999" customHeight="1" x14ac:dyDescent="0.3">
      <c r="A176" s="270" t="s">
        <v>1783</v>
      </c>
      <c r="B176" s="270" t="s">
        <v>1784</v>
      </c>
      <c r="C176" s="271">
        <v>100</v>
      </c>
      <c r="D176" s="271">
        <v>40</v>
      </c>
    </row>
    <row r="177" spans="1:5" ht="19.899999999999999" customHeight="1" x14ac:dyDescent="0.3">
      <c r="A177" s="270" t="s">
        <v>1785</v>
      </c>
      <c r="B177" s="270" t="s">
        <v>1786</v>
      </c>
      <c r="C177" s="271">
        <v>100</v>
      </c>
      <c r="D177" s="271">
        <v>50</v>
      </c>
    </row>
    <row r="178" spans="1:5" ht="19.899999999999999" customHeight="1" x14ac:dyDescent="0.3">
      <c r="A178" s="270" t="s">
        <v>1611</v>
      </c>
      <c r="B178" s="270" t="s">
        <v>1612</v>
      </c>
      <c r="C178" s="271">
        <v>100</v>
      </c>
      <c r="D178" s="271">
        <v>50</v>
      </c>
      <c r="E178">
        <v>3</v>
      </c>
    </row>
    <row r="179" spans="1:5" ht="19.899999999999999" customHeight="1" x14ac:dyDescent="0.3">
      <c r="A179" s="270" t="s">
        <v>1613</v>
      </c>
      <c r="B179" s="270" t="s">
        <v>1614</v>
      </c>
      <c r="C179" s="271">
        <v>100</v>
      </c>
      <c r="D179" s="271">
        <v>35</v>
      </c>
    </row>
    <row r="180" spans="1:5" ht="19.899999999999999" customHeight="1" x14ac:dyDescent="0.3">
      <c r="A180" s="270" t="s">
        <v>1615</v>
      </c>
      <c r="B180" s="270" t="s">
        <v>1616</v>
      </c>
      <c r="C180" s="271">
        <v>100</v>
      </c>
      <c r="D180" s="271">
        <v>45</v>
      </c>
    </row>
    <row r="181" spans="1:5" ht="19.899999999999999" customHeight="1" x14ac:dyDescent="0.3">
      <c r="A181" s="270" t="s">
        <v>1617</v>
      </c>
      <c r="B181" s="270" t="s">
        <v>1618</v>
      </c>
      <c r="C181" s="271">
        <v>100</v>
      </c>
      <c r="D181" s="271">
        <v>50</v>
      </c>
    </row>
    <row r="182" spans="1:5" ht="19.899999999999999" customHeight="1" x14ac:dyDescent="0.3">
      <c r="A182" s="270" t="s">
        <v>1619</v>
      </c>
      <c r="B182" s="270" t="s">
        <v>1620</v>
      </c>
      <c r="C182" s="271">
        <v>100</v>
      </c>
      <c r="D182" s="271">
        <v>50</v>
      </c>
    </row>
    <row r="183" spans="1:5" ht="19.899999999999999" customHeight="1" x14ac:dyDescent="0.3">
      <c r="A183" s="270" t="s">
        <v>1621</v>
      </c>
      <c r="B183" s="270" t="s">
        <v>1622</v>
      </c>
      <c r="C183" s="271">
        <v>100</v>
      </c>
      <c r="D183" s="271">
        <v>50</v>
      </c>
    </row>
    <row r="184" spans="1:5" ht="19.899999999999999" customHeight="1" x14ac:dyDescent="0.3">
      <c r="A184" s="270" t="s">
        <v>1623</v>
      </c>
      <c r="B184" s="270" t="s">
        <v>1624</v>
      </c>
      <c r="C184" s="271">
        <v>100</v>
      </c>
      <c r="D184" s="271">
        <v>45</v>
      </c>
    </row>
    <row r="185" spans="1:5" ht="19.899999999999999" customHeight="1" x14ac:dyDescent="0.3">
      <c r="A185" s="270" t="s">
        <v>1625</v>
      </c>
      <c r="B185" s="270" t="s">
        <v>1626</v>
      </c>
      <c r="C185" s="271">
        <v>100</v>
      </c>
      <c r="D185" s="271">
        <v>50</v>
      </c>
    </row>
    <row r="186" spans="1:5" ht="19.899999999999999" customHeight="1" x14ac:dyDescent="0.3">
      <c r="A186" s="270" t="s">
        <v>1627</v>
      </c>
      <c r="B186" s="270" t="s">
        <v>1628</v>
      </c>
      <c r="C186" s="271">
        <v>100</v>
      </c>
      <c r="D186" s="271">
        <v>50</v>
      </c>
    </row>
    <row r="187" spans="1:5" ht="19.899999999999999" customHeight="1" x14ac:dyDescent="0.3">
      <c r="A187" s="270" t="s">
        <v>1629</v>
      </c>
      <c r="B187" s="270" t="s">
        <v>1630</v>
      </c>
      <c r="C187" s="271">
        <v>100</v>
      </c>
      <c r="D187" s="271">
        <v>25</v>
      </c>
    </row>
    <row r="188" spans="1:5" ht="19.899999999999999" customHeight="1" x14ac:dyDescent="0.3">
      <c r="A188" s="270" t="s">
        <v>1631</v>
      </c>
      <c r="B188" s="270" t="s">
        <v>1632</v>
      </c>
      <c r="C188" s="271">
        <v>100</v>
      </c>
      <c r="D188" s="271">
        <v>45</v>
      </c>
    </row>
    <row r="189" spans="1:5" ht="19.899999999999999" customHeight="1" x14ac:dyDescent="0.3">
      <c r="A189" s="270" t="s">
        <v>1633</v>
      </c>
      <c r="B189" s="270" t="s">
        <v>1634</v>
      </c>
      <c r="C189" s="271">
        <v>95</v>
      </c>
      <c r="D189" s="271">
        <v>30</v>
      </c>
    </row>
    <row r="190" spans="1:5" ht="19.899999999999999" customHeight="1" x14ac:dyDescent="0.3">
      <c r="A190" s="270" t="s">
        <v>1635</v>
      </c>
      <c r="B190" s="270" t="s">
        <v>1636</v>
      </c>
      <c r="C190" s="271">
        <v>100</v>
      </c>
      <c r="D190" s="271">
        <v>50</v>
      </c>
    </row>
    <row r="191" spans="1:5" ht="19.899999999999999" customHeight="1" x14ac:dyDescent="0.3">
      <c r="A191" s="270" t="s">
        <v>1637</v>
      </c>
      <c r="B191" s="270" t="s">
        <v>1638</v>
      </c>
      <c r="C191" s="271">
        <v>100</v>
      </c>
      <c r="D191" s="271">
        <v>40</v>
      </c>
    </row>
    <row r="192" spans="1:5" ht="19.899999999999999" customHeight="1" x14ac:dyDescent="0.3">
      <c r="A192" s="270" t="s">
        <v>1639</v>
      </c>
      <c r="B192" s="270" t="s">
        <v>1640</v>
      </c>
      <c r="C192" s="271">
        <v>100</v>
      </c>
      <c r="D192" s="271">
        <v>45</v>
      </c>
    </row>
    <row r="193" spans="1:4" ht="19.899999999999999" customHeight="1" x14ac:dyDescent="0.3">
      <c r="A193" s="270" t="s">
        <v>1641</v>
      </c>
      <c r="B193" s="270" t="s">
        <v>1642</v>
      </c>
      <c r="C193" s="271">
        <v>100</v>
      </c>
      <c r="D193" s="271">
        <v>30</v>
      </c>
    </row>
    <row r="194" spans="1:4" ht="19.899999999999999" customHeight="1" x14ac:dyDescent="0.3">
      <c r="A194" s="270" t="s">
        <v>1643</v>
      </c>
      <c r="B194" s="270" t="s">
        <v>1644</v>
      </c>
      <c r="C194" s="271">
        <v>95</v>
      </c>
      <c r="D194" s="271">
        <v>30</v>
      </c>
    </row>
    <row r="195" spans="1:4" ht="19.899999999999999" customHeight="1" x14ac:dyDescent="0.3">
      <c r="A195" s="270" t="s">
        <v>1645</v>
      </c>
      <c r="B195" s="270" t="s">
        <v>1646</v>
      </c>
      <c r="C195" s="271">
        <v>100</v>
      </c>
      <c r="D195" s="271">
        <v>50</v>
      </c>
    </row>
    <row r="196" spans="1:4" ht="19.899999999999999" customHeight="1" x14ac:dyDescent="0.3">
      <c r="A196" s="270" t="s">
        <v>1647</v>
      </c>
      <c r="B196" s="270" t="s">
        <v>1648</v>
      </c>
      <c r="C196" s="271">
        <v>100</v>
      </c>
      <c r="D196" s="271">
        <v>50</v>
      </c>
    </row>
    <row r="197" spans="1:4" ht="19.899999999999999" customHeight="1" x14ac:dyDescent="0.3">
      <c r="A197" s="270" t="s">
        <v>1649</v>
      </c>
      <c r="B197" s="270" t="s">
        <v>1650</v>
      </c>
      <c r="C197" s="271">
        <v>95</v>
      </c>
      <c r="D197" s="271">
        <v>35</v>
      </c>
    </row>
    <row r="198" spans="1:4" ht="19.899999999999999" customHeight="1" x14ac:dyDescent="0.3">
      <c r="A198" s="270" t="s">
        <v>1651</v>
      </c>
      <c r="B198" s="270" t="s">
        <v>1652</v>
      </c>
      <c r="C198" s="271">
        <v>100</v>
      </c>
      <c r="D198" s="271">
        <v>50</v>
      </c>
    </row>
    <row r="199" spans="1:4" ht="19.899999999999999" customHeight="1" x14ac:dyDescent="0.3">
      <c r="A199" s="270" t="s">
        <v>1653</v>
      </c>
      <c r="B199" s="270" t="s">
        <v>1654</v>
      </c>
      <c r="C199" s="271">
        <v>100</v>
      </c>
      <c r="D199" s="271">
        <v>50</v>
      </c>
    </row>
    <row r="200" spans="1:4" ht="19.899999999999999" customHeight="1" x14ac:dyDescent="0.3">
      <c r="A200" s="270" t="s">
        <v>1655</v>
      </c>
      <c r="B200" s="270" t="s">
        <v>1656</v>
      </c>
      <c r="C200" s="271">
        <v>100</v>
      </c>
      <c r="D200" s="271">
        <v>50</v>
      </c>
    </row>
    <row r="201" spans="1:4" ht="19.899999999999999" customHeight="1" x14ac:dyDescent="0.3">
      <c r="A201" s="270" t="s">
        <v>1657</v>
      </c>
      <c r="B201" s="270" t="s">
        <v>1658</v>
      </c>
      <c r="C201" s="271">
        <v>100</v>
      </c>
      <c r="D201" s="271">
        <v>50</v>
      </c>
    </row>
    <row r="202" spans="1:4" ht="19.899999999999999" customHeight="1" x14ac:dyDescent="0.3">
      <c r="A202" s="270" t="s">
        <v>1659</v>
      </c>
      <c r="B202" s="270" t="s">
        <v>1660</v>
      </c>
      <c r="C202" s="271">
        <v>100</v>
      </c>
      <c r="D202" s="271">
        <v>50</v>
      </c>
    </row>
    <row r="203" spans="1:4" ht="19.899999999999999" customHeight="1" x14ac:dyDescent="0.3">
      <c r="A203" s="270" t="s">
        <v>1661</v>
      </c>
      <c r="B203" s="270" t="s">
        <v>1662</v>
      </c>
      <c r="C203" s="271">
        <v>100</v>
      </c>
      <c r="D203" s="271">
        <v>50</v>
      </c>
    </row>
    <row r="204" spans="1:4" ht="19.899999999999999" customHeight="1" x14ac:dyDescent="0.3">
      <c r="A204" s="270" t="s">
        <v>1663</v>
      </c>
      <c r="B204" s="270" t="s">
        <v>1664</v>
      </c>
      <c r="C204" s="271">
        <v>100</v>
      </c>
      <c r="D204" s="271">
        <v>50</v>
      </c>
    </row>
    <row r="205" spans="1:4" ht="19.899999999999999" customHeight="1" x14ac:dyDescent="0.3">
      <c r="A205" s="270" t="s">
        <v>1665</v>
      </c>
      <c r="B205" s="270" t="s">
        <v>1666</v>
      </c>
      <c r="C205" s="271">
        <v>100</v>
      </c>
      <c r="D205" s="271">
        <v>50</v>
      </c>
    </row>
    <row r="206" spans="1:4" ht="19.899999999999999" customHeight="1" x14ac:dyDescent="0.3">
      <c r="A206" s="270" t="s">
        <v>1667</v>
      </c>
      <c r="B206" s="270" t="s">
        <v>1668</v>
      </c>
      <c r="C206" s="271">
        <v>100</v>
      </c>
      <c r="D206" s="271">
        <v>35</v>
      </c>
    </row>
    <row r="207" spans="1:4" ht="19.899999999999999" customHeight="1" x14ac:dyDescent="0.3">
      <c r="A207" s="270" t="s">
        <v>1669</v>
      </c>
      <c r="B207" s="270" t="s">
        <v>1670</v>
      </c>
      <c r="C207" s="271">
        <v>100</v>
      </c>
      <c r="D207" s="271">
        <v>50</v>
      </c>
    </row>
    <row r="208" spans="1:4" ht="19.899999999999999" customHeight="1" x14ac:dyDescent="0.3">
      <c r="A208" s="270" t="s">
        <v>1671</v>
      </c>
      <c r="B208" s="270" t="s">
        <v>1672</v>
      </c>
      <c r="C208" s="271">
        <v>100</v>
      </c>
      <c r="D208" s="271">
        <v>50</v>
      </c>
    </row>
    <row r="209" spans="1:4" ht="19.899999999999999" customHeight="1" x14ac:dyDescent="0.3">
      <c r="A209" s="270" t="s">
        <v>1673</v>
      </c>
      <c r="B209" s="270" t="s">
        <v>1674</v>
      </c>
      <c r="C209" s="271">
        <v>100</v>
      </c>
      <c r="D209" s="271">
        <v>50</v>
      </c>
    </row>
    <row r="210" spans="1:4" ht="19.899999999999999" customHeight="1" x14ac:dyDescent="0.3">
      <c r="A210" s="270" t="s">
        <v>1675</v>
      </c>
      <c r="B210" s="270" t="s">
        <v>1676</v>
      </c>
      <c r="C210" s="271">
        <v>100</v>
      </c>
      <c r="D210" s="271">
        <v>50</v>
      </c>
    </row>
    <row r="211" spans="1:4" ht="19.899999999999999" customHeight="1" x14ac:dyDescent="0.3">
      <c r="A211" s="270" t="s">
        <v>1677</v>
      </c>
      <c r="B211" s="270" t="s">
        <v>1678</v>
      </c>
      <c r="C211" s="271">
        <v>100</v>
      </c>
      <c r="D211" s="271">
        <v>50</v>
      </c>
    </row>
    <row r="212" spans="1:4" ht="19.899999999999999" customHeight="1" x14ac:dyDescent="0.3">
      <c r="A212" s="270" t="s">
        <v>1679</v>
      </c>
      <c r="B212" s="270" t="s">
        <v>1680</v>
      </c>
      <c r="C212" s="271">
        <v>100</v>
      </c>
      <c r="D212" s="271">
        <v>50</v>
      </c>
    </row>
    <row r="213" spans="1:4" ht="19.899999999999999" customHeight="1" x14ac:dyDescent="0.3">
      <c r="A213" s="270" t="s">
        <v>1681</v>
      </c>
      <c r="B213" s="270" t="s">
        <v>1682</v>
      </c>
      <c r="C213" s="271">
        <v>100</v>
      </c>
      <c r="D213" s="271">
        <v>50</v>
      </c>
    </row>
    <row r="214" spans="1:4" ht="19.899999999999999" customHeight="1" x14ac:dyDescent="0.3">
      <c r="A214" s="270" t="s">
        <v>1683</v>
      </c>
      <c r="B214" s="270" t="s">
        <v>1684</v>
      </c>
      <c r="C214" s="271">
        <v>100</v>
      </c>
      <c r="D214" s="271">
        <v>50</v>
      </c>
    </row>
    <row r="215" spans="1:4" ht="19.899999999999999" customHeight="1" x14ac:dyDescent="0.3">
      <c r="A215" s="270" t="s">
        <v>1685</v>
      </c>
      <c r="B215" s="270" t="s">
        <v>1686</v>
      </c>
      <c r="C215" s="271">
        <v>100</v>
      </c>
      <c r="D215" s="271">
        <v>45</v>
      </c>
    </row>
    <row r="216" spans="1:4" ht="19.899999999999999" customHeight="1" x14ac:dyDescent="0.3">
      <c r="A216" s="270" t="s">
        <v>1687</v>
      </c>
      <c r="B216" s="270" t="s">
        <v>1688</v>
      </c>
      <c r="C216" s="271">
        <v>100</v>
      </c>
      <c r="D216" s="271">
        <v>50</v>
      </c>
    </row>
    <row r="217" spans="1:4" ht="19.899999999999999" customHeight="1" x14ac:dyDescent="0.3">
      <c r="A217" s="270" t="s">
        <v>1689</v>
      </c>
      <c r="B217" s="270" t="s">
        <v>1690</v>
      </c>
      <c r="C217" s="271">
        <v>100</v>
      </c>
      <c r="D217" s="271">
        <v>50</v>
      </c>
    </row>
    <row r="218" spans="1:4" ht="19.899999999999999" customHeight="1" x14ac:dyDescent="0.3">
      <c r="A218" s="270" t="s">
        <v>1691</v>
      </c>
      <c r="B218" s="270" t="s">
        <v>1692</v>
      </c>
      <c r="C218" s="271">
        <v>100</v>
      </c>
      <c r="D218" s="271">
        <v>50</v>
      </c>
    </row>
    <row r="219" spans="1:4" ht="19.899999999999999" customHeight="1" x14ac:dyDescent="0.3">
      <c r="A219" s="270" t="s">
        <v>1693</v>
      </c>
      <c r="B219" s="270" t="s">
        <v>1694</v>
      </c>
      <c r="C219" s="271">
        <v>100</v>
      </c>
      <c r="D219" s="271">
        <v>50</v>
      </c>
    </row>
    <row r="220" spans="1:4" ht="19.899999999999999" customHeight="1" x14ac:dyDescent="0.3">
      <c r="A220" s="270" t="s">
        <v>1695</v>
      </c>
      <c r="B220" s="270" t="s">
        <v>1696</v>
      </c>
      <c r="C220" s="271">
        <v>100</v>
      </c>
      <c r="D220" s="271">
        <v>50</v>
      </c>
    </row>
    <row r="221" spans="1:4" ht="19.899999999999999" customHeight="1" x14ac:dyDescent="0.3">
      <c r="A221" s="270" t="s">
        <v>1697</v>
      </c>
      <c r="B221" s="270" t="s">
        <v>1698</v>
      </c>
      <c r="C221" s="271">
        <v>100</v>
      </c>
      <c r="D221" s="271">
        <v>50</v>
      </c>
    </row>
    <row r="222" spans="1:4" ht="19.899999999999999" customHeight="1" x14ac:dyDescent="0.3">
      <c r="A222" s="270" t="s">
        <v>1699</v>
      </c>
      <c r="B222" s="270" t="s">
        <v>1700</v>
      </c>
      <c r="C222" s="271">
        <v>100</v>
      </c>
      <c r="D222" s="271">
        <v>50</v>
      </c>
    </row>
    <row r="223" spans="1:4" ht="19.899999999999999" customHeight="1" x14ac:dyDescent="0.3">
      <c r="A223" s="270" t="s">
        <v>1701</v>
      </c>
      <c r="B223" s="270" t="s">
        <v>1702</v>
      </c>
      <c r="C223" s="271">
        <v>100</v>
      </c>
      <c r="D223" s="271">
        <v>50</v>
      </c>
    </row>
    <row r="224" spans="1:4" ht="19.899999999999999" customHeight="1" x14ac:dyDescent="0.3">
      <c r="A224" s="270" t="s">
        <v>1703</v>
      </c>
      <c r="B224" s="270" t="s">
        <v>1704</v>
      </c>
      <c r="C224" s="271">
        <v>100</v>
      </c>
      <c r="D224" s="271">
        <v>50</v>
      </c>
    </row>
    <row r="225" spans="1:4" ht="19.899999999999999" customHeight="1" x14ac:dyDescent="0.3">
      <c r="A225" s="270" t="s">
        <v>1705</v>
      </c>
      <c r="B225" s="270" t="s">
        <v>1706</v>
      </c>
      <c r="C225" s="271">
        <v>100</v>
      </c>
      <c r="D225" s="271">
        <v>50</v>
      </c>
    </row>
    <row r="226" spans="1:4" ht="19.899999999999999" customHeight="1" x14ac:dyDescent="0.3">
      <c r="A226" s="270" t="s">
        <v>1707</v>
      </c>
      <c r="B226" s="270" t="s">
        <v>1708</v>
      </c>
      <c r="C226" s="271">
        <v>100</v>
      </c>
      <c r="D226" s="271">
        <v>50</v>
      </c>
    </row>
    <row r="227" spans="1:4" ht="19.899999999999999" customHeight="1" x14ac:dyDescent="0.3">
      <c r="A227" s="270" t="s">
        <v>1709</v>
      </c>
      <c r="B227" s="270" t="s">
        <v>1710</v>
      </c>
      <c r="C227" s="271">
        <v>100</v>
      </c>
      <c r="D227" s="271">
        <v>50</v>
      </c>
    </row>
    <row r="228" spans="1:4" ht="19.899999999999999" customHeight="1" x14ac:dyDescent="0.3">
      <c r="A228" s="270" t="s">
        <v>1711</v>
      </c>
      <c r="B228" s="270" t="s">
        <v>1712</v>
      </c>
      <c r="C228" s="271">
        <v>100</v>
      </c>
      <c r="D228" s="271">
        <v>50</v>
      </c>
    </row>
    <row r="229" spans="1:4" ht="19.899999999999999" customHeight="1" x14ac:dyDescent="0.3">
      <c r="A229" s="270" t="s">
        <v>1713</v>
      </c>
      <c r="B229" s="270" t="s">
        <v>1714</v>
      </c>
      <c r="C229" s="271">
        <v>100</v>
      </c>
      <c r="D229" s="271">
        <v>50</v>
      </c>
    </row>
    <row r="230" spans="1:4" ht="19.899999999999999" customHeight="1" x14ac:dyDescent="0.3">
      <c r="A230" s="270" t="s">
        <v>1715</v>
      </c>
      <c r="B230" s="270" t="s">
        <v>1716</v>
      </c>
      <c r="C230" s="271">
        <v>100</v>
      </c>
      <c r="D230" s="271">
        <v>50</v>
      </c>
    </row>
    <row r="231" spans="1:4" ht="19.899999999999999" customHeight="1" x14ac:dyDescent="0.3">
      <c r="A231" s="270" t="s">
        <v>1717</v>
      </c>
      <c r="B231" s="270" t="s">
        <v>1718</v>
      </c>
      <c r="C231" s="271">
        <v>100</v>
      </c>
      <c r="D231" s="271">
        <v>50</v>
      </c>
    </row>
    <row r="232" spans="1:4" ht="19.899999999999999" customHeight="1" x14ac:dyDescent="0.3">
      <c r="A232" s="270" t="s">
        <v>1719</v>
      </c>
      <c r="B232" s="270" t="s">
        <v>1720</v>
      </c>
      <c r="C232" s="271">
        <v>100</v>
      </c>
      <c r="D232" s="271">
        <v>50</v>
      </c>
    </row>
    <row r="233" spans="1:4" ht="19.899999999999999" customHeight="1" x14ac:dyDescent="0.3">
      <c r="A233" s="270" t="s">
        <v>1721</v>
      </c>
      <c r="B233" s="270" t="s">
        <v>1722</v>
      </c>
      <c r="C233" s="271">
        <v>100</v>
      </c>
      <c r="D233" s="271">
        <v>50</v>
      </c>
    </row>
    <row r="234" spans="1:4" ht="19.899999999999999" customHeight="1" x14ac:dyDescent="0.3">
      <c r="A234" s="270" t="s">
        <v>1723</v>
      </c>
      <c r="B234" s="270" t="s">
        <v>1724</v>
      </c>
      <c r="C234" s="271">
        <v>100</v>
      </c>
      <c r="D234" s="271">
        <v>45</v>
      </c>
    </row>
    <row r="235" spans="1:4" ht="19.899999999999999" customHeight="1" x14ac:dyDescent="0.3">
      <c r="A235" s="270" t="s">
        <v>1725</v>
      </c>
      <c r="B235" s="270" t="s">
        <v>1726</v>
      </c>
      <c r="C235" s="271">
        <v>100</v>
      </c>
      <c r="D235" s="271">
        <v>50</v>
      </c>
    </row>
    <row r="236" spans="1:4" ht="19.899999999999999" customHeight="1" x14ac:dyDescent="0.3">
      <c r="A236" s="270" t="s">
        <v>1727</v>
      </c>
      <c r="B236" s="270" t="s">
        <v>1728</v>
      </c>
      <c r="C236" s="271">
        <v>100</v>
      </c>
      <c r="D236" s="271">
        <v>45</v>
      </c>
    </row>
    <row r="237" spans="1:4" ht="19.899999999999999" customHeight="1" x14ac:dyDescent="0.3">
      <c r="A237" s="270" t="s">
        <v>1729</v>
      </c>
      <c r="B237" s="270" t="s">
        <v>1730</v>
      </c>
      <c r="C237" s="271">
        <v>100</v>
      </c>
      <c r="D237" s="271">
        <v>45</v>
      </c>
    </row>
    <row r="238" spans="1:4" ht="19.899999999999999" customHeight="1" x14ac:dyDescent="0.3">
      <c r="A238" s="270" t="s">
        <v>1731</v>
      </c>
      <c r="B238" s="270" t="s">
        <v>1732</v>
      </c>
      <c r="C238" s="271">
        <v>100</v>
      </c>
      <c r="D238" s="271">
        <v>50</v>
      </c>
    </row>
    <row r="239" spans="1:4" ht="19.899999999999999" customHeight="1" x14ac:dyDescent="0.3">
      <c r="A239" s="270" t="s">
        <v>1733</v>
      </c>
      <c r="B239" s="270" t="s">
        <v>1734</v>
      </c>
      <c r="C239" s="271">
        <v>100</v>
      </c>
      <c r="D239" s="271">
        <v>50</v>
      </c>
    </row>
    <row r="240" spans="1:4" ht="19.899999999999999" customHeight="1" x14ac:dyDescent="0.3">
      <c r="A240" s="270" t="s">
        <v>1735</v>
      </c>
      <c r="B240" s="270" t="s">
        <v>1736</v>
      </c>
      <c r="C240" s="271">
        <v>100</v>
      </c>
      <c r="D240" s="271">
        <v>50</v>
      </c>
    </row>
    <row r="241" spans="1:4" ht="19.899999999999999" customHeight="1" x14ac:dyDescent="0.3">
      <c r="A241" s="270" t="s">
        <v>1737</v>
      </c>
      <c r="B241" s="270" t="s">
        <v>1738</v>
      </c>
      <c r="C241" s="271">
        <v>100</v>
      </c>
      <c r="D241" s="271">
        <v>50</v>
      </c>
    </row>
    <row r="242" spans="1:4" ht="19.899999999999999" customHeight="1" x14ac:dyDescent="0.3">
      <c r="A242" s="270" t="s">
        <v>1739</v>
      </c>
      <c r="B242" s="270" t="s">
        <v>1740</v>
      </c>
      <c r="C242" s="271">
        <v>100</v>
      </c>
      <c r="D242" s="271">
        <v>50</v>
      </c>
    </row>
    <row r="243" spans="1:4" ht="19.899999999999999" customHeight="1" x14ac:dyDescent="0.3">
      <c r="A243" s="270" t="s">
        <v>1741</v>
      </c>
      <c r="B243" s="270" t="s">
        <v>1742</v>
      </c>
      <c r="C243" s="271">
        <v>100</v>
      </c>
      <c r="D243" s="271">
        <v>40</v>
      </c>
    </row>
    <row r="244" spans="1:4" ht="19.899999999999999" customHeight="1" x14ac:dyDescent="0.3">
      <c r="A244" s="270" t="s">
        <v>1743</v>
      </c>
      <c r="B244" s="270" t="s">
        <v>1744</v>
      </c>
      <c r="C244" s="271">
        <v>100</v>
      </c>
      <c r="D244" s="271">
        <v>50</v>
      </c>
    </row>
    <row r="245" spans="1:4" ht="19.899999999999999" customHeight="1" x14ac:dyDescent="0.3">
      <c r="A245" s="270" t="s">
        <v>1745</v>
      </c>
      <c r="B245" s="270" t="s">
        <v>1746</v>
      </c>
      <c r="C245" s="271">
        <v>100</v>
      </c>
      <c r="D245" s="271">
        <v>50</v>
      </c>
    </row>
    <row r="246" spans="1:4" ht="19.899999999999999" customHeight="1" x14ac:dyDescent="0.3">
      <c r="A246" s="270" t="s">
        <v>1747</v>
      </c>
      <c r="B246" s="270" t="s">
        <v>1748</v>
      </c>
      <c r="C246" s="271">
        <v>100</v>
      </c>
      <c r="D246" s="271">
        <v>40</v>
      </c>
    </row>
    <row r="247" spans="1:4" ht="19.899999999999999" customHeight="1" x14ac:dyDescent="0.3">
      <c r="A247" s="270" t="s">
        <v>1749</v>
      </c>
      <c r="B247" s="270" t="s">
        <v>1750</v>
      </c>
      <c r="C247" s="271">
        <v>100</v>
      </c>
      <c r="D247" s="271">
        <v>20</v>
      </c>
    </row>
    <row r="248" spans="1:4" ht="19.899999999999999" customHeight="1" x14ac:dyDescent="0.3">
      <c r="A248" s="270" t="s">
        <v>1751</v>
      </c>
      <c r="B248" s="270" t="s">
        <v>1752</v>
      </c>
      <c r="C248" s="271">
        <v>100</v>
      </c>
      <c r="D248" s="271">
        <v>35</v>
      </c>
    </row>
    <row r="249" spans="1:4" ht="19.899999999999999" customHeight="1" x14ac:dyDescent="0.3">
      <c r="A249" s="270" t="s">
        <v>1753</v>
      </c>
      <c r="B249" s="270" t="s">
        <v>1754</v>
      </c>
      <c r="C249" s="271">
        <v>95</v>
      </c>
      <c r="D249" s="271">
        <v>0</v>
      </c>
    </row>
    <row r="250" spans="1:4" ht="19.899999999999999" customHeight="1" x14ac:dyDescent="0.3">
      <c r="A250" s="270" t="s">
        <v>1755</v>
      </c>
      <c r="B250" s="270" t="s">
        <v>1756</v>
      </c>
      <c r="C250" s="271">
        <v>90</v>
      </c>
      <c r="D250" s="271">
        <v>35</v>
      </c>
    </row>
    <row r="251" spans="1:4" ht="19.899999999999999" customHeight="1" x14ac:dyDescent="0.3">
      <c r="A251" s="270" t="s">
        <v>1757</v>
      </c>
      <c r="B251" s="270" t="s">
        <v>1758</v>
      </c>
      <c r="C251" s="271">
        <v>100</v>
      </c>
      <c r="D251" s="271">
        <v>50</v>
      </c>
    </row>
    <row r="252" spans="1:4" ht="19.899999999999999" customHeight="1" x14ac:dyDescent="0.3">
      <c r="A252" s="270" t="s">
        <v>1759</v>
      </c>
      <c r="B252" s="270" t="s">
        <v>1760</v>
      </c>
      <c r="C252" s="271">
        <v>100</v>
      </c>
      <c r="D252" s="271">
        <v>40</v>
      </c>
    </row>
    <row r="253" spans="1:4" ht="19.899999999999999" customHeight="1" x14ac:dyDescent="0.3">
      <c r="A253" s="270" t="s">
        <v>1761</v>
      </c>
      <c r="B253" s="270" t="s">
        <v>1762</v>
      </c>
      <c r="C253" s="271">
        <v>100</v>
      </c>
      <c r="D253" s="271">
        <v>50</v>
      </c>
    </row>
    <row r="254" spans="1:4" ht="19.899999999999999" customHeight="1" x14ac:dyDescent="0.3">
      <c r="A254" s="270" t="s">
        <v>1763</v>
      </c>
      <c r="B254" s="270" t="s">
        <v>1764</v>
      </c>
      <c r="C254" s="271">
        <v>100</v>
      </c>
      <c r="D254" s="271">
        <v>50</v>
      </c>
    </row>
    <row r="255" spans="1:4" ht="19.899999999999999" customHeight="1" x14ac:dyDescent="0.3">
      <c r="A255" s="270" t="s">
        <v>1765</v>
      </c>
      <c r="B255" s="270" t="s">
        <v>1766</v>
      </c>
      <c r="C255" s="271">
        <v>100</v>
      </c>
      <c r="D255" s="271">
        <v>50</v>
      </c>
    </row>
    <row r="256" spans="1:4" ht="19.899999999999999" customHeight="1" x14ac:dyDescent="0.3">
      <c r="A256" s="270" t="s">
        <v>1767</v>
      </c>
      <c r="B256" s="270" t="s">
        <v>1768</v>
      </c>
      <c r="C256" s="271">
        <v>100</v>
      </c>
      <c r="D256" s="271">
        <v>30</v>
      </c>
    </row>
    <row r="257" spans="1:5" ht="19.899999999999999" customHeight="1" x14ac:dyDescent="0.3">
      <c r="A257" s="270" t="s">
        <v>1769</v>
      </c>
      <c r="B257" s="270" t="s">
        <v>1770</v>
      </c>
      <c r="C257" s="271">
        <v>100</v>
      </c>
      <c r="D257" s="271">
        <v>50</v>
      </c>
    </row>
    <row r="258" spans="1:5" ht="35.25" customHeight="1" x14ac:dyDescent="0.3">
      <c r="A258" s="270" t="s">
        <v>1771</v>
      </c>
      <c r="B258" s="270" t="s">
        <v>1772</v>
      </c>
      <c r="C258" s="271">
        <v>100</v>
      </c>
      <c r="D258" s="271">
        <v>46.43</v>
      </c>
    </row>
    <row r="259" spans="1:5" ht="19.899999999999999" customHeight="1" x14ac:dyDescent="0.3">
      <c r="A259" s="270" t="s">
        <v>1773</v>
      </c>
      <c r="B259" s="270" t="s">
        <v>1774</v>
      </c>
      <c r="C259" s="271">
        <v>100</v>
      </c>
      <c r="D259" s="271">
        <v>50</v>
      </c>
    </row>
    <row r="260" spans="1:5" ht="19.899999999999999" customHeight="1" x14ac:dyDescent="0.3">
      <c r="A260" s="270" t="s">
        <v>1775</v>
      </c>
      <c r="B260" s="270" t="s">
        <v>1776</v>
      </c>
      <c r="C260" s="271">
        <v>100</v>
      </c>
      <c r="D260" s="271">
        <v>40</v>
      </c>
    </row>
    <row r="261" spans="1:5" ht="19.899999999999999" customHeight="1" x14ac:dyDescent="0.3">
      <c r="A261" s="270" t="s">
        <v>1777</v>
      </c>
      <c r="B261" s="270" t="s">
        <v>1778</v>
      </c>
      <c r="C261" s="271">
        <v>100</v>
      </c>
      <c r="D261" s="271">
        <v>25</v>
      </c>
    </row>
    <row r="262" spans="1:5" ht="19.899999999999999" customHeight="1" x14ac:dyDescent="0.3">
      <c r="A262" s="270" t="s">
        <v>1779</v>
      </c>
      <c r="B262" s="270" t="s">
        <v>1780</v>
      </c>
      <c r="C262" s="271">
        <v>100</v>
      </c>
      <c r="D262" s="271">
        <v>45</v>
      </c>
    </row>
    <row r="263" spans="1:5" ht="19.899999999999999" customHeight="1" x14ac:dyDescent="0.3">
      <c r="A263" s="270" t="s">
        <v>1781</v>
      </c>
      <c r="B263" s="270" t="s">
        <v>1782</v>
      </c>
      <c r="C263" s="271">
        <v>100</v>
      </c>
      <c r="D263" s="271">
        <v>50</v>
      </c>
    </row>
    <row r="264" spans="1:5" ht="19.899999999999999" customHeight="1" x14ac:dyDescent="0.3">
      <c r="A264" s="270" t="s">
        <v>1783</v>
      </c>
      <c r="B264" s="270" t="s">
        <v>1784</v>
      </c>
      <c r="C264" s="271">
        <v>100</v>
      </c>
      <c r="D264" s="271">
        <v>50</v>
      </c>
    </row>
    <row r="265" spans="1:5" ht="19.899999999999999" customHeight="1" x14ac:dyDescent="0.3">
      <c r="A265" s="270" t="s">
        <v>1785</v>
      </c>
      <c r="B265" s="270" t="s">
        <v>1786</v>
      </c>
      <c r="C265" s="271">
        <v>100</v>
      </c>
      <c r="D265" s="271">
        <v>50</v>
      </c>
    </row>
    <row r="266" spans="1:5" ht="19.899999999999999" customHeight="1" x14ac:dyDescent="0.3">
      <c r="A266" s="270" t="s">
        <v>1611</v>
      </c>
      <c r="B266" s="270" t="s">
        <v>1612</v>
      </c>
      <c r="C266" s="271">
        <v>100</v>
      </c>
      <c r="D266" s="271">
        <v>50</v>
      </c>
      <c r="E266">
        <v>4</v>
      </c>
    </row>
    <row r="267" spans="1:5" ht="19.899999999999999" customHeight="1" x14ac:dyDescent="0.3">
      <c r="A267" s="270" t="s">
        <v>1613</v>
      </c>
      <c r="B267" s="270" t="s">
        <v>1614</v>
      </c>
      <c r="C267" s="271">
        <v>100</v>
      </c>
      <c r="D267" s="271">
        <v>40</v>
      </c>
    </row>
    <row r="268" spans="1:5" ht="19.899999999999999" customHeight="1" x14ac:dyDescent="0.3">
      <c r="A268" s="270" t="s">
        <v>1615</v>
      </c>
      <c r="B268" s="270" t="s">
        <v>1616</v>
      </c>
      <c r="C268" s="271">
        <v>100</v>
      </c>
      <c r="D268" s="271">
        <v>50</v>
      </c>
    </row>
    <row r="269" spans="1:5" ht="19.899999999999999" customHeight="1" x14ac:dyDescent="0.3">
      <c r="A269" s="270" t="s">
        <v>1617</v>
      </c>
      <c r="B269" s="270" t="s">
        <v>1618</v>
      </c>
      <c r="C269" s="271">
        <v>100</v>
      </c>
      <c r="D269" s="271">
        <v>50</v>
      </c>
    </row>
    <row r="270" spans="1:5" ht="19.899999999999999" customHeight="1" x14ac:dyDescent="0.3">
      <c r="A270" s="270" t="s">
        <v>1619</v>
      </c>
      <c r="B270" s="270" t="s">
        <v>1620</v>
      </c>
      <c r="C270" s="271">
        <v>100</v>
      </c>
      <c r="D270" s="271">
        <v>50</v>
      </c>
    </row>
    <row r="271" spans="1:5" ht="19.899999999999999" customHeight="1" x14ac:dyDescent="0.3">
      <c r="A271" s="270" t="s">
        <v>1621</v>
      </c>
      <c r="B271" s="270" t="s">
        <v>1622</v>
      </c>
      <c r="C271" s="271">
        <v>100</v>
      </c>
      <c r="D271" s="271">
        <v>50</v>
      </c>
    </row>
    <row r="272" spans="1:5" ht="19.899999999999999" customHeight="1" x14ac:dyDescent="0.3">
      <c r="A272" s="270" t="s">
        <v>1623</v>
      </c>
      <c r="B272" s="270" t="s">
        <v>1624</v>
      </c>
      <c r="C272" s="271">
        <v>100</v>
      </c>
      <c r="D272" s="271">
        <v>50</v>
      </c>
    </row>
    <row r="273" spans="1:4" ht="19.899999999999999" customHeight="1" x14ac:dyDescent="0.3">
      <c r="A273" s="270" t="s">
        <v>1625</v>
      </c>
      <c r="B273" s="270" t="s">
        <v>1626</v>
      </c>
      <c r="C273" s="271">
        <v>100</v>
      </c>
      <c r="D273" s="271">
        <v>50</v>
      </c>
    </row>
    <row r="274" spans="1:4" ht="19.899999999999999" customHeight="1" x14ac:dyDescent="0.3">
      <c r="A274" s="270" t="s">
        <v>1627</v>
      </c>
      <c r="B274" s="270" t="s">
        <v>1628</v>
      </c>
      <c r="C274" s="271">
        <v>100</v>
      </c>
      <c r="D274" s="271">
        <v>50</v>
      </c>
    </row>
    <row r="275" spans="1:4" ht="19.899999999999999" customHeight="1" x14ac:dyDescent="0.3">
      <c r="A275" s="270" t="s">
        <v>1629</v>
      </c>
      <c r="B275" s="270" t="s">
        <v>1630</v>
      </c>
      <c r="C275" s="271">
        <v>100</v>
      </c>
      <c r="D275" s="271">
        <v>25</v>
      </c>
    </row>
    <row r="276" spans="1:4" ht="19.899999999999999" customHeight="1" x14ac:dyDescent="0.3">
      <c r="A276" s="270" t="s">
        <v>1631</v>
      </c>
      <c r="B276" s="270" t="s">
        <v>1632</v>
      </c>
      <c r="C276" s="271">
        <v>100</v>
      </c>
      <c r="D276" s="271">
        <v>40</v>
      </c>
    </row>
    <row r="277" spans="1:4" ht="19.899999999999999" customHeight="1" x14ac:dyDescent="0.3">
      <c r="A277" s="270" t="s">
        <v>1633</v>
      </c>
      <c r="B277" s="270" t="s">
        <v>1634</v>
      </c>
      <c r="C277" s="271">
        <v>100</v>
      </c>
      <c r="D277" s="271">
        <v>50</v>
      </c>
    </row>
    <row r="278" spans="1:4" ht="19.899999999999999" customHeight="1" x14ac:dyDescent="0.3">
      <c r="A278" s="270" t="s">
        <v>1635</v>
      </c>
      <c r="B278" s="270" t="s">
        <v>1636</v>
      </c>
      <c r="C278" s="271">
        <v>100</v>
      </c>
      <c r="D278" s="271">
        <v>50</v>
      </c>
    </row>
    <row r="279" spans="1:4" ht="19.899999999999999" customHeight="1" x14ac:dyDescent="0.3">
      <c r="A279" s="270" t="s">
        <v>1637</v>
      </c>
      <c r="B279" s="270" t="s">
        <v>1638</v>
      </c>
      <c r="C279" s="271">
        <v>100</v>
      </c>
      <c r="D279" s="271">
        <v>40</v>
      </c>
    </row>
    <row r="280" spans="1:4" ht="19.899999999999999" customHeight="1" x14ac:dyDescent="0.3">
      <c r="A280" s="270" t="s">
        <v>1639</v>
      </c>
      <c r="B280" s="270" t="s">
        <v>1640</v>
      </c>
      <c r="C280" s="271">
        <v>100</v>
      </c>
      <c r="D280" s="271">
        <v>45</v>
      </c>
    </row>
    <row r="281" spans="1:4" ht="19.899999999999999" customHeight="1" x14ac:dyDescent="0.3">
      <c r="A281" s="270" t="s">
        <v>1641</v>
      </c>
      <c r="B281" s="270" t="s">
        <v>1642</v>
      </c>
      <c r="C281" s="271">
        <v>100</v>
      </c>
      <c r="D281" s="271">
        <v>30</v>
      </c>
    </row>
    <row r="282" spans="1:4" ht="19.899999999999999" customHeight="1" x14ac:dyDescent="0.3">
      <c r="A282" s="270" t="s">
        <v>1643</v>
      </c>
      <c r="B282" s="270" t="s">
        <v>1644</v>
      </c>
      <c r="C282" s="271">
        <v>95</v>
      </c>
      <c r="D282" s="271">
        <v>35</v>
      </c>
    </row>
    <row r="283" spans="1:4" ht="19.899999999999999" customHeight="1" x14ac:dyDescent="0.3">
      <c r="A283" s="270" t="s">
        <v>1645</v>
      </c>
      <c r="B283" s="270" t="s">
        <v>1646</v>
      </c>
      <c r="C283" s="271">
        <v>100</v>
      </c>
      <c r="D283" s="271">
        <v>45</v>
      </c>
    </row>
    <row r="284" spans="1:4" ht="19.899999999999999" customHeight="1" x14ac:dyDescent="0.3">
      <c r="A284" s="270" t="s">
        <v>1647</v>
      </c>
      <c r="B284" s="270" t="s">
        <v>1648</v>
      </c>
      <c r="C284" s="271">
        <v>100</v>
      </c>
      <c r="D284" s="271">
        <v>50</v>
      </c>
    </row>
    <row r="285" spans="1:4" ht="19.899999999999999" customHeight="1" x14ac:dyDescent="0.3">
      <c r="A285" s="270" t="s">
        <v>1649</v>
      </c>
      <c r="B285" s="270" t="s">
        <v>1650</v>
      </c>
      <c r="C285" s="271">
        <v>100</v>
      </c>
      <c r="D285" s="271">
        <v>30</v>
      </c>
    </row>
    <row r="286" spans="1:4" ht="19.899999999999999" customHeight="1" x14ac:dyDescent="0.3">
      <c r="A286" s="270" t="s">
        <v>1651</v>
      </c>
      <c r="B286" s="270" t="s">
        <v>1652</v>
      </c>
      <c r="C286" s="271">
        <v>100</v>
      </c>
      <c r="D286" s="271">
        <v>50</v>
      </c>
    </row>
    <row r="287" spans="1:4" ht="19.899999999999999" customHeight="1" x14ac:dyDescent="0.3">
      <c r="A287" s="270" t="s">
        <v>1653</v>
      </c>
      <c r="B287" s="270" t="s">
        <v>1654</v>
      </c>
      <c r="C287" s="271">
        <v>100</v>
      </c>
      <c r="D287" s="271">
        <v>50</v>
      </c>
    </row>
    <row r="288" spans="1:4" ht="19.899999999999999" customHeight="1" x14ac:dyDescent="0.3">
      <c r="A288" s="270" t="s">
        <v>1655</v>
      </c>
      <c r="B288" s="270" t="s">
        <v>1656</v>
      </c>
      <c r="C288" s="271">
        <v>100</v>
      </c>
      <c r="D288" s="271">
        <v>50</v>
      </c>
    </row>
    <row r="289" spans="1:4" ht="19.899999999999999" customHeight="1" x14ac:dyDescent="0.3">
      <c r="A289" s="270" t="s">
        <v>1657</v>
      </c>
      <c r="B289" s="270" t="s">
        <v>1658</v>
      </c>
      <c r="C289" s="271">
        <v>100</v>
      </c>
      <c r="D289" s="271">
        <v>50</v>
      </c>
    </row>
    <row r="290" spans="1:4" ht="19.899999999999999" customHeight="1" x14ac:dyDescent="0.3">
      <c r="A290" s="270" t="s">
        <v>1659</v>
      </c>
      <c r="B290" s="270" t="s">
        <v>1660</v>
      </c>
      <c r="C290" s="271">
        <v>100</v>
      </c>
      <c r="D290" s="271">
        <v>50</v>
      </c>
    </row>
    <row r="291" spans="1:4" ht="19.899999999999999" customHeight="1" x14ac:dyDescent="0.3">
      <c r="A291" s="270" t="s">
        <v>1661</v>
      </c>
      <c r="B291" s="270" t="s">
        <v>1662</v>
      </c>
      <c r="C291" s="271">
        <v>100</v>
      </c>
      <c r="D291" s="271">
        <v>50</v>
      </c>
    </row>
    <row r="292" spans="1:4" ht="19.899999999999999" customHeight="1" x14ac:dyDescent="0.3">
      <c r="A292" s="270" t="s">
        <v>1663</v>
      </c>
      <c r="B292" s="270" t="s">
        <v>1664</v>
      </c>
      <c r="C292" s="271">
        <v>100</v>
      </c>
      <c r="D292" s="271">
        <v>50</v>
      </c>
    </row>
    <row r="293" spans="1:4" ht="19.899999999999999" customHeight="1" x14ac:dyDescent="0.3">
      <c r="A293" s="270" t="s">
        <v>1665</v>
      </c>
      <c r="B293" s="270" t="s">
        <v>1666</v>
      </c>
      <c r="C293" s="271">
        <v>100</v>
      </c>
      <c r="D293" s="271">
        <v>50</v>
      </c>
    </row>
    <row r="294" spans="1:4" ht="19.899999999999999" customHeight="1" x14ac:dyDescent="0.3">
      <c r="A294" s="270" t="s">
        <v>1667</v>
      </c>
      <c r="B294" s="270" t="s">
        <v>1668</v>
      </c>
      <c r="C294" s="271">
        <v>100</v>
      </c>
      <c r="D294" s="271">
        <v>50</v>
      </c>
    </row>
    <row r="295" spans="1:4" ht="19.899999999999999" customHeight="1" x14ac:dyDescent="0.3">
      <c r="A295" s="270" t="s">
        <v>1669</v>
      </c>
      <c r="B295" s="270" t="s">
        <v>1670</v>
      </c>
      <c r="C295" s="271">
        <v>100</v>
      </c>
      <c r="D295" s="271">
        <v>50</v>
      </c>
    </row>
    <row r="296" spans="1:4" ht="19.899999999999999" customHeight="1" x14ac:dyDescent="0.3">
      <c r="A296" s="270" t="s">
        <v>1671</v>
      </c>
      <c r="B296" s="270" t="s">
        <v>1672</v>
      </c>
      <c r="C296" s="271">
        <v>100</v>
      </c>
      <c r="D296" s="271">
        <v>50</v>
      </c>
    </row>
    <row r="297" spans="1:4" ht="19.899999999999999" customHeight="1" x14ac:dyDescent="0.3">
      <c r="A297" s="270" t="s">
        <v>1673</v>
      </c>
      <c r="B297" s="270" t="s">
        <v>1674</v>
      </c>
      <c r="C297" s="271">
        <v>100</v>
      </c>
      <c r="D297" s="271">
        <v>50</v>
      </c>
    </row>
    <row r="298" spans="1:4" ht="19.899999999999999" customHeight="1" x14ac:dyDescent="0.3">
      <c r="A298" s="270" t="s">
        <v>1675</v>
      </c>
      <c r="B298" s="270" t="s">
        <v>1676</v>
      </c>
      <c r="C298" s="271">
        <v>100</v>
      </c>
      <c r="D298" s="271">
        <v>50</v>
      </c>
    </row>
    <row r="299" spans="1:4" ht="19.899999999999999" customHeight="1" x14ac:dyDescent="0.3">
      <c r="A299" s="270" t="s">
        <v>1677</v>
      </c>
      <c r="B299" s="270" t="s">
        <v>1678</v>
      </c>
      <c r="C299" s="271">
        <v>100</v>
      </c>
      <c r="D299" s="271">
        <v>50</v>
      </c>
    </row>
    <row r="300" spans="1:4" ht="19.899999999999999" customHeight="1" x14ac:dyDescent="0.3">
      <c r="A300" s="270" t="s">
        <v>1679</v>
      </c>
      <c r="B300" s="270" t="s">
        <v>1680</v>
      </c>
      <c r="C300" s="271">
        <v>100</v>
      </c>
      <c r="D300" s="271">
        <v>50</v>
      </c>
    </row>
    <row r="301" spans="1:4" ht="19.899999999999999" customHeight="1" x14ac:dyDescent="0.3">
      <c r="A301" s="270" t="s">
        <v>1681</v>
      </c>
      <c r="B301" s="270" t="s">
        <v>1682</v>
      </c>
      <c r="C301" s="271">
        <v>100</v>
      </c>
      <c r="D301" s="271">
        <v>50</v>
      </c>
    </row>
    <row r="302" spans="1:4" ht="19.899999999999999" customHeight="1" x14ac:dyDescent="0.3">
      <c r="A302" s="270" t="s">
        <v>1683</v>
      </c>
      <c r="B302" s="270" t="s">
        <v>1684</v>
      </c>
      <c r="C302" s="271">
        <v>100</v>
      </c>
      <c r="D302" s="271">
        <v>50</v>
      </c>
    </row>
    <row r="303" spans="1:4" ht="19.899999999999999" customHeight="1" x14ac:dyDescent="0.3">
      <c r="A303" s="270" t="s">
        <v>1685</v>
      </c>
      <c r="B303" s="270" t="s">
        <v>1686</v>
      </c>
      <c r="C303" s="271">
        <v>100</v>
      </c>
      <c r="D303" s="271">
        <v>45</v>
      </c>
    </row>
    <row r="304" spans="1:4" ht="19.899999999999999" customHeight="1" x14ac:dyDescent="0.3">
      <c r="A304" s="270" t="s">
        <v>1687</v>
      </c>
      <c r="B304" s="270" t="s">
        <v>1688</v>
      </c>
      <c r="C304" s="271">
        <v>100</v>
      </c>
      <c r="D304" s="271">
        <v>50</v>
      </c>
    </row>
    <row r="305" spans="1:4" ht="19.899999999999999" customHeight="1" x14ac:dyDescent="0.3">
      <c r="A305" s="270" t="s">
        <v>1689</v>
      </c>
      <c r="B305" s="270" t="s">
        <v>1690</v>
      </c>
      <c r="C305" s="271">
        <v>100</v>
      </c>
      <c r="D305" s="271">
        <v>50</v>
      </c>
    </row>
    <row r="306" spans="1:4" ht="19.899999999999999" customHeight="1" x14ac:dyDescent="0.3">
      <c r="A306" s="270" t="s">
        <v>1691</v>
      </c>
      <c r="B306" s="270" t="s">
        <v>1692</v>
      </c>
      <c r="C306" s="271">
        <v>100</v>
      </c>
      <c r="D306" s="271">
        <v>50</v>
      </c>
    </row>
    <row r="307" spans="1:4" ht="19.899999999999999" customHeight="1" x14ac:dyDescent="0.3">
      <c r="A307" s="270" t="s">
        <v>1693</v>
      </c>
      <c r="B307" s="270" t="s">
        <v>1694</v>
      </c>
      <c r="C307" s="271">
        <v>100</v>
      </c>
      <c r="D307" s="271">
        <v>50</v>
      </c>
    </row>
    <row r="308" spans="1:4" ht="19.899999999999999" customHeight="1" x14ac:dyDescent="0.3">
      <c r="A308" s="270" t="s">
        <v>1695</v>
      </c>
      <c r="B308" s="270" t="s">
        <v>1696</v>
      </c>
      <c r="C308" s="271">
        <v>100</v>
      </c>
      <c r="D308" s="271">
        <v>50</v>
      </c>
    </row>
    <row r="309" spans="1:4" ht="19.899999999999999" customHeight="1" x14ac:dyDescent="0.3">
      <c r="A309" s="270" t="s">
        <v>1697</v>
      </c>
      <c r="B309" s="270" t="s">
        <v>1698</v>
      </c>
      <c r="C309" s="271">
        <v>100</v>
      </c>
      <c r="D309" s="271">
        <v>50</v>
      </c>
    </row>
    <row r="310" spans="1:4" ht="19.899999999999999" customHeight="1" x14ac:dyDescent="0.3">
      <c r="A310" s="270" t="s">
        <v>1699</v>
      </c>
      <c r="B310" s="270" t="s">
        <v>1700</v>
      </c>
      <c r="C310" s="271">
        <v>100</v>
      </c>
      <c r="D310" s="271">
        <v>50</v>
      </c>
    </row>
    <row r="311" spans="1:4" ht="19.899999999999999" customHeight="1" x14ac:dyDescent="0.3">
      <c r="A311" s="270" t="s">
        <v>1701</v>
      </c>
      <c r="B311" s="270" t="s">
        <v>1702</v>
      </c>
      <c r="C311" s="271">
        <v>100</v>
      </c>
      <c r="D311" s="271">
        <v>50</v>
      </c>
    </row>
    <row r="312" spans="1:4" ht="19.899999999999999" customHeight="1" x14ac:dyDescent="0.3">
      <c r="A312" s="270" t="s">
        <v>1703</v>
      </c>
      <c r="B312" s="270" t="s">
        <v>1704</v>
      </c>
      <c r="C312" s="271">
        <v>100</v>
      </c>
      <c r="D312" s="271">
        <v>50</v>
      </c>
    </row>
    <row r="313" spans="1:4" ht="19.899999999999999" customHeight="1" x14ac:dyDescent="0.3">
      <c r="A313" s="270" t="s">
        <v>1705</v>
      </c>
      <c r="B313" s="270" t="s">
        <v>1706</v>
      </c>
      <c r="C313" s="271">
        <v>100</v>
      </c>
      <c r="D313" s="271">
        <v>50</v>
      </c>
    </row>
    <row r="314" spans="1:4" ht="19.899999999999999" customHeight="1" x14ac:dyDescent="0.3">
      <c r="A314" s="270" t="s">
        <v>1707</v>
      </c>
      <c r="B314" s="270" t="s">
        <v>1708</v>
      </c>
      <c r="C314" s="271">
        <v>100</v>
      </c>
      <c r="D314" s="271">
        <v>50</v>
      </c>
    </row>
    <row r="315" spans="1:4" ht="19.899999999999999" customHeight="1" x14ac:dyDescent="0.3">
      <c r="A315" s="270" t="s">
        <v>1709</v>
      </c>
      <c r="B315" s="270" t="s">
        <v>1710</v>
      </c>
      <c r="C315" s="271">
        <v>100</v>
      </c>
      <c r="D315" s="271">
        <v>50</v>
      </c>
    </row>
    <row r="316" spans="1:4" ht="19.899999999999999" customHeight="1" x14ac:dyDescent="0.3">
      <c r="A316" s="270" t="s">
        <v>1711</v>
      </c>
      <c r="B316" s="270" t="s">
        <v>1712</v>
      </c>
      <c r="C316" s="271">
        <v>100</v>
      </c>
      <c r="D316" s="271">
        <v>50</v>
      </c>
    </row>
    <row r="317" spans="1:4" ht="19.899999999999999" customHeight="1" x14ac:dyDescent="0.3">
      <c r="A317" s="270" t="s">
        <v>1713</v>
      </c>
      <c r="B317" s="270" t="s">
        <v>1714</v>
      </c>
      <c r="C317" s="271">
        <v>100</v>
      </c>
      <c r="D317" s="271">
        <v>50</v>
      </c>
    </row>
    <row r="318" spans="1:4" ht="19.899999999999999" customHeight="1" x14ac:dyDescent="0.3">
      <c r="A318" s="270" t="s">
        <v>1715</v>
      </c>
      <c r="B318" s="270" t="s">
        <v>1716</v>
      </c>
      <c r="C318" s="271">
        <v>100</v>
      </c>
      <c r="D318" s="271">
        <v>50</v>
      </c>
    </row>
    <row r="319" spans="1:4" ht="19.899999999999999" customHeight="1" x14ac:dyDescent="0.3">
      <c r="A319" s="270" t="s">
        <v>1717</v>
      </c>
      <c r="B319" s="270" t="s">
        <v>1718</v>
      </c>
      <c r="C319" s="271">
        <v>100</v>
      </c>
      <c r="D319" s="271">
        <v>50</v>
      </c>
    </row>
    <row r="320" spans="1:4" ht="19.899999999999999" customHeight="1" x14ac:dyDescent="0.3">
      <c r="A320" s="270" t="s">
        <v>1719</v>
      </c>
      <c r="B320" s="270" t="s">
        <v>1720</v>
      </c>
      <c r="C320" s="271">
        <v>100</v>
      </c>
      <c r="D320" s="271">
        <v>50</v>
      </c>
    </row>
    <row r="321" spans="1:4" ht="19.899999999999999" customHeight="1" x14ac:dyDescent="0.3">
      <c r="A321" s="270" t="s">
        <v>1721</v>
      </c>
      <c r="B321" s="270" t="s">
        <v>1722</v>
      </c>
      <c r="C321" s="271">
        <v>95</v>
      </c>
      <c r="D321" s="271">
        <v>50</v>
      </c>
    </row>
    <row r="322" spans="1:4" ht="19.899999999999999" customHeight="1" x14ac:dyDescent="0.3">
      <c r="A322" s="270" t="s">
        <v>1723</v>
      </c>
      <c r="B322" s="270" t="s">
        <v>1724</v>
      </c>
      <c r="C322" s="271">
        <v>100</v>
      </c>
      <c r="D322" s="271">
        <v>50</v>
      </c>
    </row>
    <row r="323" spans="1:4" ht="19.899999999999999" customHeight="1" x14ac:dyDescent="0.3">
      <c r="A323" s="270" t="s">
        <v>1725</v>
      </c>
      <c r="B323" s="270" t="s">
        <v>1726</v>
      </c>
      <c r="C323" s="271">
        <v>100</v>
      </c>
      <c r="D323" s="271">
        <v>50</v>
      </c>
    </row>
    <row r="324" spans="1:4" ht="19.899999999999999" customHeight="1" x14ac:dyDescent="0.3">
      <c r="A324" s="270" t="s">
        <v>1727</v>
      </c>
      <c r="B324" s="270" t="s">
        <v>1728</v>
      </c>
      <c r="C324" s="271">
        <v>100</v>
      </c>
      <c r="D324" s="271">
        <v>50</v>
      </c>
    </row>
    <row r="325" spans="1:4" ht="19.899999999999999" customHeight="1" x14ac:dyDescent="0.3">
      <c r="A325" s="270" t="s">
        <v>1729</v>
      </c>
      <c r="B325" s="270" t="s">
        <v>1730</v>
      </c>
      <c r="C325" s="271">
        <v>100</v>
      </c>
      <c r="D325" s="271">
        <v>50</v>
      </c>
    </row>
    <row r="326" spans="1:4" ht="19.899999999999999" customHeight="1" x14ac:dyDescent="0.3">
      <c r="A326" s="270" t="s">
        <v>1731</v>
      </c>
      <c r="B326" s="270" t="s">
        <v>1732</v>
      </c>
      <c r="C326" s="271">
        <v>100</v>
      </c>
      <c r="D326" s="271">
        <v>50</v>
      </c>
    </row>
    <row r="327" spans="1:4" ht="19.899999999999999" customHeight="1" x14ac:dyDescent="0.3">
      <c r="A327" s="270" t="s">
        <v>1733</v>
      </c>
      <c r="B327" s="270" t="s">
        <v>1734</v>
      </c>
      <c r="C327" s="271">
        <v>100</v>
      </c>
      <c r="D327" s="271">
        <v>50</v>
      </c>
    </row>
    <row r="328" spans="1:4" ht="19.899999999999999" customHeight="1" x14ac:dyDescent="0.3">
      <c r="A328" s="270" t="s">
        <v>1735</v>
      </c>
      <c r="B328" s="270" t="s">
        <v>1736</v>
      </c>
      <c r="C328" s="271">
        <v>100</v>
      </c>
      <c r="D328" s="271">
        <v>50</v>
      </c>
    </row>
    <row r="329" spans="1:4" ht="19.899999999999999" customHeight="1" x14ac:dyDescent="0.3">
      <c r="A329" s="270" t="s">
        <v>1737</v>
      </c>
      <c r="B329" s="270" t="s">
        <v>1738</v>
      </c>
      <c r="C329" s="271">
        <v>100</v>
      </c>
      <c r="D329" s="271">
        <v>50</v>
      </c>
    </row>
    <row r="330" spans="1:4" ht="19.899999999999999" customHeight="1" x14ac:dyDescent="0.3">
      <c r="A330" s="270" t="s">
        <v>1739</v>
      </c>
      <c r="B330" s="270" t="s">
        <v>1740</v>
      </c>
      <c r="C330" s="271">
        <v>100</v>
      </c>
      <c r="D330" s="271">
        <v>50</v>
      </c>
    </row>
    <row r="331" spans="1:4" ht="19.899999999999999" customHeight="1" x14ac:dyDescent="0.3">
      <c r="A331" s="270" t="s">
        <v>1741</v>
      </c>
      <c r="B331" s="270" t="s">
        <v>1742</v>
      </c>
      <c r="C331" s="271">
        <v>100</v>
      </c>
      <c r="D331" s="271">
        <v>40</v>
      </c>
    </row>
    <row r="332" spans="1:4" ht="19.899999999999999" customHeight="1" x14ac:dyDescent="0.3">
      <c r="A332" s="270" t="s">
        <v>1743</v>
      </c>
      <c r="B332" s="270" t="s">
        <v>1744</v>
      </c>
      <c r="C332" s="271">
        <v>100</v>
      </c>
      <c r="D332" s="271">
        <v>50</v>
      </c>
    </row>
    <row r="333" spans="1:4" ht="19.899999999999999" customHeight="1" x14ac:dyDescent="0.3">
      <c r="A333" s="270" t="s">
        <v>1745</v>
      </c>
      <c r="B333" s="270" t="s">
        <v>1746</v>
      </c>
      <c r="C333" s="271">
        <v>100</v>
      </c>
      <c r="D333" s="271">
        <v>50</v>
      </c>
    </row>
    <row r="334" spans="1:4" ht="19.899999999999999" customHeight="1" x14ac:dyDescent="0.3">
      <c r="A334" s="270" t="s">
        <v>1747</v>
      </c>
      <c r="B334" s="270" t="s">
        <v>1748</v>
      </c>
      <c r="C334" s="271">
        <v>100</v>
      </c>
      <c r="D334" s="271">
        <v>40</v>
      </c>
    </row>
    <row r="335" spans="1:4" ht="19.899999999999999" customHeight="1" x14ac:dyDescent="0.3">
      <c r="A335" s="270" t="s">
        <v>1749</v>
      </c>
      <c r="B335" s="270" t="s">
        <v>1750</v>
      </c>
      <c r="C335" s="271">
        <v>100</v>
      </c>
      <c r="D335" s="271">
        <v>25</v>
      </c>
    </row>
    <row r="336" spans="1:4" ht="19.899999999999999" customHeight="1" x14ac:dyDescent="0.3">
      <c r="A336" s="270" t="s">
        <v>1751</v>
      </c>
      <c r="B336" s="270" t="s">
        <v>1752</v>
      </c>
      <c r="C336" s="271">
        <v>100</v>
      </c>
      <c r="D336" s="271">
        <v>30</v>
      </c>
    </row>
    <row r="337" spans="1:4" ht="19.899999999999999" customHeight="1" x14ac:dyDescent="0.3">
      <c r="A337" s="270" t="s">
        <v>1753</v>
      </c>
      <c r="B337" s="270" t="s">
        <v>1754</v>
      </c>
      <c r="C337" s="271">
        <v>100</v>
      </c>
    </row>
    <row r="338" spans="1:4" ht="19.899999999999999" customHeight="1" x14ac:dyDescent="0.3">
      <c r="A338" s="270" t="s">
        <v>1755</v>
      </c>
      <c r="B338" s="270" t="s">
        <v>1756</v>
      </c>
      <c r="C338" s="271">
        <v>100</v>
      </c>
      <c r="D338" s="271">
        <v>30</v>
      </c>
    </row>
    <row r="339" spans="1:4" ht="19.899999999999999" customHeight="1" x14ac:dyDescent="0.3">
      <c r="A339" s="270" t="s">
        <v>1757</v>
      </c>
      <c r="B339" s="270" t="s">
        <v>1758</v>
      </c>
      <c r="C339" s="271">
        <v>100</v>
      </c>
      <c r="D339" s="271">
        <v>50</v>
      </c>
    </row>
    <row r="340" spans="1:4" ht="19.899999999999999" customHeight="1" x14ac:dyDescent="0.3">
      <c r="A340" s="270" t="s">
        <v>1759</v>
      </c>
      <c r="B340" s="270" t="s">
        <v>1760</v>
      </c>
      <c r="C340" s="271">
        <v>100</v>
      </c>
      <c r="D340" s="271">
        <v>50</v>
      </c>
    </row>
    <row r="341" spans="1:4" ht="19.899999999999999" customHeight="1" x14ac:dyDescent="0.3">
      <c r="A341" s="270" t="s">
        <v>1761</v>
      </c>
      <c r="B341" s="270" t="s">
        <v>1762</v>
      </c>
      <c r="C341" s="271">
        <v>100</v>
      </c>
      <c r="D341" s="271">
        <v>50</v>
      </c>
    </row>
    <row r="342" spans="1:4" ht="19.899999999999999" customHeight="1" x14ac:dyDescent="0.3">
      <c r="A342" s="270" t="s">
        <v>1763</v>
      </c>
      <c r="B342" s="270" t="s">
        <v>1764</v>
      </c>
      <c r="C342" s="271">
        <v>100</v>
      </c>
      <c r="D342" s="271">
        <v>40</v>
      </c>
    </row>
    <row r="343" spans="1:4" ht="19.899999999999999" customHeight="1" x14ac:dyDescent="0.3">
      <c r="A343" s="270" t="s">
        <v>1765</v>
      </c>
      <c r="B343" s="270" t="s">
        <v>1766</v>
      </c>
      <c r="C343" s="271">
        <v>100</v>
      </c>
      <c r="D343" s="271">
        <v>50</v>
      </c>
    </row>
    <row r="344" spans="1:4" ht="19.899999999999999" customHeight="1" x14ac:dyDescent="0.3">
      <c r="A344" s="270" t="s">
        <v>1767</v>
      </c>
      <c r="B344" s="270" t="s">
        <v>1768</v>
      </c>
      <c r="C344" s="271">
        <v>100</v>
      </c>
      <c r="D344" s="271">
        <v>30</v>
      </c>
    </row>
    <row r="345" spans="1:4" ht="19.899999999999999" customHeight="1" x14ac:dyDescent="0.3">
      <c r="A345" s="270" t="s">
        <v>1769</v>
      </c>
      <c r="B345" s="270" t="s">
        <v>1770</v>
      </c>
      <c r="C345" s="271">
        <v>100</v>
      </c>
      <c r="D345" s="271">
        <v>50</v>
      </c>
    </row>
    <row r="346" spans="1:4" ht="35.25" customHeight="1" x14ac:dyDescent="0.3">
      <c r="A346" s="270" t="s">
        <v>1771</v>
      </c>
      <c r="B346" s="270" t="s">
        <v>1772</v>
      </c>
      <c r="C346" s="271">
        <v>100</v>
      </c>
      <c r="D346" s="271">
        <v>46.43</v>
      </c>
    </row>
    <row r="347" spans="1:4" ht="19.899999999999999" customHeight="1" x14ac:dyDescent="0.3">
      <c r="A347" s="270" t="s">
        <v>1773</v>
      </c>
      <c r="B347" s="270" t="s">
        <v>1774</v>
      </c>
      <c r="C347" s="271">
        <v>100</v>
      </c>
      <c r="D347" s="271">
        <v>45</v>
      </c>
    </row>
    <row r="348" spans="1:4" ht="19.899999999999999" customHeight="1" x14ac:dyDescent="0.3">
      <c r="A348" s="270" t="s">
        <v>1775</v>
      </c>
      <c r="B348" s="270" t="s">
        <v>1776</v>
      </c>
      <c r="C348" s="271">
        <v>100</v>
      </c>
      <c r="D348" s="271">
        <v>50</v>
      </c>
    </row>
    <row r="349" spans="1:4" ht="19.899999999999999" customHeight="1" x14ac:dyDescent="0.3">
      <c r="A349" s="270" t="s">
        <v>1777</v>
      </c>
      <c r="B349" s="270" t="s">
        <v>1778</v>
      </c>
      <c r="C349" s="271">
        <v>100</v>
      </c>
      <c r="D349" s="271">
        <v>25</v>
      </c>
    </row>
    <row r="350" spans="1:4" ht="19.899999999999999" customHeight="1" x14ac:dyDescent="0.3">
      <c r="A350" s="270" t="s">
        <v>1779</v>
      </c>
      <c r="B350" s="270" t="s">
        <v>1780</v>
      </c>
      <c r="C350" s="271">
        <v>100</v>
      </c>
      <c r="D350" s="271">
        <v>45</v>
      </c>
    </row>
    <row r="351" spans="1:4" ht="19.899999999999999" customHeight="1" x14ac:dyDescent="0.3">
      <c r="A351" s="270" t="s">
        <v>1781</v>
      </c>
      <c r="B351" s="270" t="s">
        <v>1782</v>
      </c>
      <c r="C351" s="271">
        <v>100</v>
      </c>
      <c r="D351" s="271">
        <v>50</v>
      </c>
    </row>
    <row r="352" spans="1:4" ht="19.899999999999999" customHeight="1" x14ac:dyDescent="0.3">
      <c r="A352" s="270" t="s">
        <v>1783</v>
      </c>
      <c r="B352" s="270" t="s">
        <v>1784</v>
      </c>
      <c r="C352" s="271">
        <v>100</v>
      </c>
      <c r="D352" s="271">
        <v>50</v>
      </c>
    </row>
    <row r="353" spans="1:5" ht="19.899999999999999" customHeight="1" x14ac:dyDescent="0.3">
      <c r="A353" s="270" t="s">
        <v>1785</v>
      </c>
      <c r="B353" s="270" t="s">
        <v>1786</v>
      </c>
      <c r="C353" s="271">
        <v>100</v>
      </c>
      <c r="D353" s="271">
        <v>50</v>
      </c>
    </row>
    <row r="354" spans="1:5" ht="19.899999999999999" customHeight="1" x14ac:dyDescent="0.3">
      <c r="A354" s="270" t="s">
        <v>1611</v>
      </c>
      <c r="B354" s="270" t="s">
        <v>1612</v>
      </c>
      <c r="C354" s="271">
        <v>100</v>
      </c>
      <c r="D354" s="271">
        <v>50</v>
      </c>
      <c r="E354">
        <v>5</v>
      </c>
    </row>
    <row r="355" spans="1:5" ht="19.899999999999999" customHeight="1" x14ac:dyDescent="0.3">
      <c r="A355" s="270" t="s">
        <v>1613</v>
      </c>
      <c r="B355" s="270" t="s">
        <v>1614</v>
      </c>
      <c r="C355" s="271">
        <v>100</v>
      </c>
      <c r="D355" s="271">
        <v>40</v>
      </c>
    </row>
    <row r="356" spans="1:5" ht="19.899999999999999" customHeight="1" x14ac:dyDescent="0.3">
      <c r="A356" s="270" t="s">
        <v>1615</v>
      </c>
      <c r="B356" s="270" t="s">
        <v>1616</v>
      </c>
      <c r="C356" s="271">
        <v>100</v>
      </c>
      <c r="D356" s="271">
        <v>50</v>
      </c>
    </row>
    <row r="357" spans="1:5" ht="19.899999999999999" customHeight="1" x14ac:dyDescent="0.3">
      <c r="A357" s="270" t="s">
        <v>1617</v>
      </c>
      <c r="B357" s="270" t="s">
        <v>1618</v>
      </c>
      <c r="C357" s="271">
        <v>100</v>
      </c>
      <c r="D357" s="271">
        <v>50</v>
      </c>
    </row>
    <row r="358" spans="1:5" ht="19.899999999999999" customHeight="1" x14ac:dyDescent="0.3">
      <c r="A358" s="270" t="s">
        <v>1619</v>
      </c>
      <c r="B358" s="270" t="s">
        <v>1620</v>
      </c>
      <c r="C358" s="271">
        <v>100</v>
      </c>
      <c r="D358" s="271">
        <v>50</v>
      </c>
    </row>
    <row r="359" spans="1:5" ht="19.899999999999999" customHeight="1" x14ac:dyDescent="0.3">
      <c r="A359" s="270" t="s">
        <v>1621</v>
      </c>
      <c r="B359" s="270" t="s">
        <v>1622</v>
      </c>
      <c r="C359" s="271">
        <v>100</v>
      </c>
      <c r="D359" s="271">
        <v>50</v>
      </c>
    </row>
    <row r="360" spans="1:5" ht="19.899999999999999" customHeight="1" x14ac:dyDescent="0.3">
      <c r="A360" s="270" t="s">
        <v>1623</v>
      </c>
      <c r="B360" s="270" t="s">
        <v>1624</v>
      </c>
      <c r="C360" s="271">
        <v>100</v>
      </c>
      <c r="D360" s="271">
        <v>50</v>
      </c>
    </row>
    <row r="361" spans="1:5" ht="19.899999999999999" customHeight="1" x14ac:dyDescent="0.3">
      <c r="A361" s="270" t="s">
        <v>1625</v>
      </c>
      <c r="B361" s="270" t="s">
        <v>1626</v>
      </c>
      <c r="C361" s="271">
        <v>100</v>
      </c>
      <c r="D361" s="271">
        <v>50</v>
      </c>
    </row>
    <row r="362" spans="1:5" ht="19.899999999999999" customHeight="1" x14ac:dyDescent="0.3">
      <c r="A362" s="270" t="s">
        <v>1627</v>
      </c>
      <c r="B362" s="270" t="s">
        <v>1628</v>
      </c>
      <c r="C362" s="271">
        <v>100</v>
      </c>
      <c r="D362" s="271">
        <v>50</v>
      </c>
    </row>
    <row r="363" spans="1:5" ht="19.899999999999999" customHeight="1" x14ac:dyDescent="0.3">
      <c r="A363" s="270" t="s">
        <v>1629</v>
      </c>
      <c r="B363" s="270" t="s">
        <v>1630</v>
      </c>
      <c r="C363" s="271">
        <v>100</v>
      </c>
      <c r="D363" s="271">
        <v>25</v>
      </c>
    </row>
    <row r="364" spans="1:5" ht="19.899999999999999" customHeight="1" x14ac:dyDescent="0.3">
      <c r="A364" s="270" t="s">
        <v>1631</v>
      </c>
      <c r="B364" s="270" t="s">
        <v>1632</v>
      </c>
      <c r="C364" s="271">
        <v>100</v>
      </c>
      <c r="D364" s="271">
        <v>50</v>
      </c>
    </row>
    <row r="365" spans="1:5" ht="19.899999999999999" customHeight="1" x14ac:dyDescent="0.3">
      <c r="A365" s="270" t="s">
        <v>1633</v>
      </c>
      <c r="B365" s="270" t="s">
        <v>1634</v>
      </c>
      <c r="C365" s="271">
        <v>100</v>
      </c>
      <c r="D365" s="271">
        <v>50</v>
      </c>
    </row>
    <row r="366" spans="1:5" ht="19.899999999999999" customHeight="1" x14ac:dyDescent="0.3">
      <c r="A366" s="270" t="s">
        <v>1635</v>
      </c>
      <c r="B366" s="270" t="s">
        <v>1636</v>
      </c>
      <c r="C366" s="271">
        <v>100</v>
      </c>
      <c r="D366" s="271">
        <v>50</v>
      </c>
    </row>
    <row r="367" spans="1:5" ht="19.899999999999999" customHeight="1" x14ac:dyDescent="0.3">
      <c r="A367" s="270" t="s">
        <v>1637</v>
      </c>
      <c r="B367" s="270" t="s">
        <v>1638</v>
      </c>
      <c r="C367" s="271">
        <v>100</v>
      </c>
      <c r="D367" s="271">
        <v>40</v>
      </c>
    </row>
    <row r="368" spans="1:5" ht="19.899999999999999" customHeight="1" x14ac:dyDescent="0.3">
      <c r="A368" s="270" t="s">
        <v>1639</v>
      </c>
      <c r="B368" s="270" t="s">
        <v>1640</v>
      </c>
      <c r="C368" s="271">
        <v>100</v>
      </c>
      <c r="D368" s="271">
        <v>50</v>
      </c>
    </row>
    <row r="369" spans="1:4" ht="19.899999999999999" customHeight="1" x14ac:dyDescent="0.3">
      <c r="A369" s="270" t="s">
        <v>1641</v>
      </c>
      <c r="B369" s="270" t="s">
        <v>1642</v>
      </c>
      <c r="C369" s="271">
        <v>100</v>
      </c>
      <c r="D369" s="271">
        <v>30</v>
      </c>
    </row>
    <row r="370" spans="1:4" ht="19.899999999999999" customHeight="1" x14ac:dyDescent="0.3">
      <c r="A370" s="270" t="s">
        <v>1643</v>
      </c>
      <c r="B370" s="270" t="s">
        <v>1644</v>
      </c>
      <c r="C370" s="271">
        <v>95</v>
      </c>
      <c r="D370" s="271">
        <v>40</v>
      </c>
    </row>
    <row r="371" spans="1:4" ht="19.899999999999999" customHeight="1" x14ac:dyDescent="0.3">
      <c r="A371" s="270" t="s">
        <v>1645</v>
      </c>
      <c r="B371" s="270" t="s">
        <v>1646</v>
      </c>
      <c r="C371" s="271">
        <v>100</v>
      </c>
      <c r="D371" s="271">
        <v>40</v>
      </c>
    </row>
    <row r="372" spans="1:4" ht="19.899999999999999" customHeight="1" x14ac:dyDescent="0.3">
      <c r="A372" s="270" t="s">
        <v>1647</v>
      </c>
      <c r="B372" s="270" t="s">
        <v>1648</v>
      </c>
      <c r="C372" s="271">
        <v>90</v>
      </c>
      <c r="D372" s="271">
        <v>50</v>
      </c>
    </row>
    <row r="373" spans="1:4" ht="19.899999999999999" customHeight="1" x14ac:dyDescent="0.3">
      <c r="A373" s="270" t="s">
        <v>1649</v>
      </c>
      <c r="B373" s="270" t="s">
        <v>1650</v>
      </c>
      <c r="C373" s="271">
        <v>100</v>
      </c>
      <c r="D373" s="271">
        <v>30</v>
      </c>
    </row>
    <row r="374" spans="1:4" ht="19.899999999999999" customHeight="1" x14ac:dyDescent="0.3">
      <c r="A374" s="270" t="s">
        <v>1651</v>
      </c>
      <c r="B374" s="270" t="s">
        <v>1652</v>
      </c>
      <c r="C374" s="271">
        <v>100</v>
      </c>
      <c r="D374" s="271">
        <v>50</v>
      </c>
    </row>
    <row r="375" spans="1:4" ht="19.899999999999999" customHeight="1" x14ac:dyDescent="0.3">
      <c r="A375" s="270" t="s">
        <v>1653</v>
      </c>
      <c r="B375" s="270" t="s">
        <v>1654</v>
      </c>
      <c r="C375" s="271">
        <v>100</v>
      </c>
      <c r="D375" s="271">
        <v>50</v>
      </c>
    </row>
    <row r="376" spans="1:4" ht="19.899999999999999" customHeight="1" x14ac:dyDescent="0.3">
      <c r="A376" s="270" t="s">
        <v>1655</v>
      </c>
      <c r="B376" s="270" t="s">
        <v>1656</v>
      </c>
      <c r="C376" s="271">
        <v>100</v>
      </c>
      <c r="D376" s="271">
        <v>40</v>
      </c>
    </row>
    <row r="377" spans="1:4" ht="19.899999999999999" customHeight="1" x14ac:dyDescent="0.3">
      <c r="A377" s="270" t="s">
        <v>1657</v>
      </c>
      <c r="B377" s="270" t="s">
        <v>1658</v>
      </c>
      <c r="C377" s="271">
        <v>100</v>
      </c>
      <c r="D377" s="271">
        <v>50</v>
      </c>
    </row>
    <row r="378" spans="1:4" ht="19.899999999999999" customHeight="1" x14ac:dyDescent="0.3">
      <c r="A378" s="270" t="s">
        <v>1659</v>
      </c>
      <c r="B378" s="270" t="s">
        <v>1660</v>
      </c>
      <c r="C378" s="271">
        <v>100</v>
      </c>
      <c r="D378" s="271">
        <v>50</v>
      </c>
    </row>
    <row r="379" spans="1:4" ht="19.899999999999999" customHeight="1" x14ac:dyDescent="0.3">
      <c r="A379" s="270" t="s">
        <v>1661</v>
      </c>
      <c r="B379" s="270" t="s">
        <v>1662</v>
      </c>
      <c r="C379" s="271">
        <v>100</v>
      </c>
      <c r="D379" s="271">
        <v>50</v>
      </c>
    </row>
    <row r="380" spans="1:4" ht="19.899999999999999" customHeight="1" x14ac:dyDescent="0.3">
      <c r="A380" s="270" t="s">
        <v>1663</v>
      </c>
      <c r="B380" s="270" t="s">
        <v>1664</v>
      </c>
      <c r="C380" s="271">
        <v>100</v>
      </c>
      <c r="D380" s="271">
        <v>50</v>
      </c>
    </row>
    <row r="381" spans="1:4" ht="19.899999999999999" customHeight="1" x14ac:dyDescent="0.3">
      <c r="A381" s="270" t="s">
        <v>1665</v>
      </c>
      <c r="B381" s="270" t="s">
        <v>1666</v>
      </c>
      <c r="C381" s="271">
        <v>100</v>
      </c>
      <c r="D381" s="271">
        <v>50</v>
      </c>
    </row>
    <row r="382" spans="1:4" ht="19.899999999999999" customHeight="1" x14ac:dyDescent="0.3">
      <c r="A382" s="270" t="s">
        <v>1667</v>
      </c>
      <c r="B382" s="270" t="s">
        <v>1668</v>
      </c>
      <c r="C382" s="271">
        <v>100</v>
      </c>
      <c r="D382" s="271">
        <v>50</v>
      </c>
    </row>
    <row r="383" spans="1:4" ht="19.899999999999999" customHeight="1" x14ac:dyDescent="0.3">
      <c r="A383" s="270" t="s">
        <v>1669</v>
      </c>
      <c r="B383" s="270" t="s">
        <v>1670</v>
      </c>
      <c r="C383" s="271">
        <v>100</v>
      </c>
      <c r="D383" s="271">
        <v>50</v>
      </c>
    </row>
    <row r="384" spans="1:4" ht="19.899999999999999" customHeight="1" x14ac:dyDescent="0.3">
      <c r="A384" s="270" t="s">
        <v>1671</v>
      </c>
      <c r="B384" s="270" t="s">
        <v>1672</v>
      </c>
      <c r="C384" s="271">
        <v>100</v>
      </c>
      <c r="D384" s="271">
        <v>50</v>
      </c>
    </row>
    <row r="385" spans="1:4" ht="19.899999999999999" customHeight="1" x14ac:dyDescent="0.3">
      <c r="A385" s="270" t="s">
        <v>1673</v>
      </c>
      <c r="B385" s="270" t="s">
        <v>1674</v>
      </c>
      <c r="C385" s="271">
        <v>100</v>
      </c>
      <c r="D385" s="271">
        <v>50</v>
      </c>
    </row>
    <row r="386" spans="1:4" ht="19.899999999999999" customHeight="1" x14ac:dyDescent="0.3">
      <c r="A386" s="270" t="s">
        <v>1675</v>
      </c>
      <c r="B386" s="270" t="s">
        <v>1676</v>
      </c>
      <c r="C386" s="271">
        <v>100</v>
      </c>
      <c r="D386" s="271">
        <v>50</v>
      </c>
    </row>
    <row r="387" spans="1:4" ht="19.899999999999999" customHeight="1" x14ac:dyDescent="0.3">
      <c r="A387" s="270" t="s">
        <v>1677</v>
      </c>
      <c r="B387" s="270" t="s">
        <v>1678</v>
      </c>
      <c r="C387" s="271">
        <v>100</v>
      </c>
      <c r="D387" s="271">
        <v>50</v>
      </c>
    </row>
    <row r="388" spans="1:4" ht="19.899999999999999" customHeight="1" x14ac:dyDescent="0.3">
      <c r="A388" s="270" t="s">
        <v>1679</v>
      </c>
      <c r="B388" s="270" t="s">
        <v>1680</v>
      </c>
      <c r="C388" s="271">
        <v>100</v>
      </c>
      <c r="D388" s="271">
        <v>50</v>
      </c>
    </row>
    <row r="389" spans="1:4" ht="19.899999999999999" customHeight="1" x14ac:dyDescent="0.3">
      <c r="A389" s="270" t="s">
        <v>1681</v>
      </c>
      <c r="B389" s="270" t="s">
        <v>1682</v>
      </c>
      <c r="C389" s="271">
        <v>100</v>
      </c>
      <c r="D389" s="271">
        <v>50</v>
      </c>
    </row>
    <row r="390" spans="1:4" ht="19.899999999999999" customHeight="1" x14ac:dyDescent="0.3">
      <c r="A390" s="270" t="s">
        <v>1683</v>
      </c>
      <c r="B390" s="270" t="s">
        <v>1684</v>
      </c>
      <c r="C390" s="271">
        <v>100</v>
      </c>
      <c r="D390" s="271">
        <v>50</v>
      </c>
    </row>
    <row r="391" spans="1:4" ht="19.899999999999999" customHeight="1" x14ac:dyDescent="0.3">
      <c r="A391" s="270" t="s">
        <v>1685</v>
      </c>
      <c r="B391" s="270" t="s">
        <v>1686</v>
      </c>
      <c r="C391" s="271">
        <v>100</v>
      </c>
      <c r="D391" s="271">
        <v>45</v>
      </c>
    </row>
    <row r="392" spans="1:4" ht="19.899999999999999" customHeight="1" x14ac:dyDescent="0.3">
      <c r="A392" s="270" t="s">
        <v>1687</v>
      </c>
      <c r="B392" s="270" t="s">
        <v>1688</v>
      </c>
      <c r="C392" s="271">
        <v>100</v>
      </c>
      <c r="D392" s="271">
        <v>50</v>
      </c>
    </row>
    <row r="393" spans="1:4" ht="19.899999999999999" customHeight="1" x14ac:dyDescent="0.3">
      <c r="A393" s="270" t="s">
        <v>1689</v>
      </c>
      <c r="B393" s="270" t="s">
        <v>1690</v>
      </c>
      <c r="C393" s="271">
        <v>100</v>
      </c>
      <c r="D393" s="271">
        <v>50</v>
      </c>
    </row>
    <row r="394" spans="1:4" ht="19.899999999999999" customHeight="1" x14ac:dyDescent="0.3">
      <c r="A394" s="270" t="s">
        <v>1691</v>
      </c>
      <c r="B394" s="270" t="s">
        <v>1692</v>
      </c>
      <c r="C394" s="271">
        <v>90</v>
      </c>
      <c r="D394" s="271">
        <v>50</v>
      </c>
    </row>
    <row r="395" spans="1:4" ht="19.899999999999999" customHeight="1" x14ac:dyDescent="0.3">
      <c r="A395" s="270" t="s">
        <v>1693</v>
      </c>
      <c r="B395" s="270" t="s">
        <v>1694</v>
      </c>
      <c r="C395" s="271">
        <v>100</v>
      </c>
      <c r="D395" s="271">
        <v>50</v>
      </c>
    </row>
    <row r="396" spans="1:4" ht="19.899999999999999" customHeight="1" x14ac:dyDescent="0.3">
      <c r="A396" s="270" t="s">
        <v>1695</v>
      </c>
      <c r="B396" s="270" t="s">
        <v>1696</v>
      </c>
      <c r="C396" s="271">
        <v>100</v>
      </c>
      <c r="D396" s="271">
        <v>50</v>
      </c>
    </row>
    <row r="397" spans="1:4" ht="19.899999999999999" customHeight="1" x14ac:dyDescent="0.3">
      <c r="A397" s="270" t="s">
        <v>1697</v>
      </c>
      <c r="B397" s="270" t="s">
        <v>1698</v>
      </c>
      <c r="C397" s="271">
        <v>100</v>
      </c>
      <c r="D397" s="271">
        <v>50</v>
      </c>
    </row>
    <row r="398" spans="1:4" ht="19.899999999999999" customHeight="1" x14ac:dyDescent="0.3">
      <c r="A398" s="270" t="s">
        <v>1699</v>
      </c>
      <c r="B398" s="270" t="s">
        <v>1700</v>
      </c>
      <c r="C398" s="271">
        <v>100</v>
      </c>
      <c r="D398" s="271">
        <v>50</v>
      </c>
    </row>
    <row r="399" spans="1:4" ht="19.899999999999999" customHeight="1" x14ac:dyDescent="0.3">
      <c r="A399" s="270" t="s">
        <v>1701</v>
      </c>
      <c r="B399" s="270" t="s">
        <v>1702</v>
      </c>
      <c r="C399" s="271">
        <v>100</v>
      </c>
      <c r="D399" s="271">
        <v>50</v>
      </c>
    </row>
    <row r="400" spans="1:4" ht="19.899999999999999" customHeight="1" x14ac:dyDescent="0.3">
      <c r="A400" s="270" t="s">
        <v>1703</v>
      </c>
      <c r="B400" s="270" t="s">
        <v>1704</v>
      </c>
      <c r="C400" s="271">
        <v>100</v>
      </c>
      <c r="D400" s="271">
        <v>50</v>
      </c>
    </row>
    <row r="401" spans="1:4" ht="19.899999999999999" customHeight="1" x14ac:dyDescent="0.3">
      <c r="A401" s="270" t="s">
        <v>1705</v>
      </c>
      <c r="B401" s="270" t="s">
        <v>1706</v>
      </c>
      <c r="C401" s="271">
        <v>100</v>
      </c>
      <c r="D401" s="271">
        <v>50</v>
      </c>
    </row>
    <row r="402" spans="1:4" ht="19.899999999999999" customHeight="1" x14ac:dyDescent="0.3">
      <c r="A402" s="270" t="s">
        <v>1707</v>
      </c>
      <c r="B402" s="270" t="s">
        <v>1708</v>
      </c>
      <c r="C402" s="271">
        <v>100</v>
      </c>
      <c r="D402" s="271">
        <v>50</v>
      </c>
    </row>
    <row r="403" spans="1:4" ht="19.899999999999999" customHeight="1" x14ac:dyDescent="0.3">
      <c r="A403" s="270" t="s">
        <v>1709</v>
      </c>
      <c r="B403" s="270" t="s">
        <v>1710</v>
      </c>
      <c r="C403" s="271">
        <v>100</v>
      </c>
      <c r="D403" s="271">
        <v>50</v>
      </c>
    </row>
    <row r="404" spans="1:4" ht="19.899999999999999" customHeight="1" x14ac:dyDescent="0.3">
      <c r="A404" s="270" t="s">
        <v>1711</v>
      </c>
      <c r="B404" s="270" t="s">
        <v>1712</v>
      </c>
      <c r="C404" s="271">
        <v>100</v>
      </c>
      <c r="D404" s="271">
        <v>50</v>
      </c>
    </row>
    <row r="405" spans="1:4" ht="19.899999999999999" customHeight="1" x14ac:dyDescent="0.3">
      <c r="A405" s="270" t="s">
        <v>1713</v>
      </c>
      <c r="B405" s="270" t="s">
        <v>1714</v>
      </c>
      <c r="C405" s="271">
        <v>100</v>
      </c>
      <c r="D405" s="271">
        <v>50</v>
      </c>
    </row>
    <row r="406" spans="1:4" ht="19.899999999999999" customHeight="1" x14ac:dyDescent="0.3">
      <c r="A406" s="270" t="s">
        <v>1715</v>
      </c>
      <c r="B406" s="270" t="s">
        <v>1716</v>
      </c>
      <c r="C406" s="271">
        <v>100</v>
      </c>
      <c r="D406" s="271">
        <v>50</v>
      </c>
    </row>
    <row r="407" spans="1:4" ht="19.899999999999999" customHeight="1" x14ac:dyDescent="0.3">
      <c r="A407" s="270" t="s">
        <v>1717</v>
      </c>
      <c r="B407" s="270" t="s">
        <v>1718</v>
      </c>
      <c r="C407" s="271">
        <v>100</v>
      </c>
      <c r="D407" s="271">
        <v>50</v>
      </c>
    </row>
    <row r="408" spans="1:4" ht="19.899999999999999" customHeight="1" x14ac:dyDescent="0.3">
      <c r="A408" s="270" t="s">
        <v>1719</v>
      </c>
      <c r="B408" s="270" t="s">
        <v>1720</v>
      </c>
      <c r="C408" s="271">
        <v>100</v>
      </c>
      <c r="D408" s="271">
        <v>50</v>
      </c>
    </row>
    <row r="409" spans="1:4" ht="19.899999999999999" customHeight="1" x14ac:dyDescent="0.3">
      <c r="A409" s="270" t="s">
        <v>1721</v>
      </c>
      <c r="B409" s="270" t="s">
        <v>1722</v>
      </c>
      <c r="C409" s="271">
        <v>100</v>
      </c>
      <c r="D409" s="271">
        <v>50</v>
      </c>
    </row>
    <row r="410" spans="1:4" ht="19.899999999999999" customHeight="1" x14ac:dyDescent="0.3">
      <c r="A410" s="270" t="s">
        <v>1723</v>
      </c>
      <c r="B410" s="270" t="s">
        <v>1724</v>
      </c>
      <c r="C410" s="271">
        <v>100</v>
      </c>
      <c r="D410" s="271">
        <v>50</v>
      </c>
    </row>
    <row r="411" spans="1:4" ht="19.899999999999999" customHeight="1" x14ac:dyDescent="0.3">
      <c r="A411" s="270" t="s">
        <v>1725</v>
      </c>
      <c r="B411" s="270" t="s">
        <v>1726</v>
      </c>
      <c r="C411" s="271">
        <v>100</v>
      </c>
      <c r="D411" s="271">
        <v>50</v>
      </c>
    </row>
    <row r="412" spans="1:4" ht="19.899999999999999" customHeight="1" x14ac:dyDescent="0.3">
      <c r="A412" s="270" t="s">
        <v>1727</v>
      </c>
      <c r="B412" s="270" t="s">
        <v>1728</v>
      </c>
      <c r="C412" s="271">
        <v>100</v>
      </c>
      <c r="D412" s="271">
        <v>50</v>
      </c>
    </row>
    <row r="413" spans="1:4" ht="19.899999999999999" customHeight="1" x14ac:dyDescent="0.3">
      <c r="A413" s="270" t="s">
        <v>1729</v>
      </c>
      <c r="B413" s="270" t="s">
        <v>1730</v>
      </c>
      <c r="C413" s="271">
        <v>100</v>
      </c>
      <c r="D413" s="271">
        <v>50</v>
      </c>
    </row>
    <row r="414" spans="1:4" ht="19.899999999999999" customHeight="1" x14ac:dyDescent="0.3">
      <c r="A414" s="270" t="s">
        <v>1731</v>
      </c>
      <c r="B414" s="270" t="s">
        <v>1732</v>
      </c>
      <c r="C414" s="271">
        <v>100</v>
      </c>
      <c r="D414" s="271">
        <v>50</v>
      </c>
    </row>
    <row r="415" spans="1:4" ht="19.899999999999999" customHeight="1" x14ac:dyDescent="0.3">
      <c r="A415" s="270" t="s">
        <v>1733</v>
      </c>
      <c r="B415" s="270" t="s">
        <v>1734</v>
      </c>
      <c r="C415" s="271">
        <v>100</v>
      </c>
      <c r="D415" s="271">
        <v>50</v>
      </c>
    </row>
    <row r="416" spans="1:4" ht="19.899999999999999" customHeight="1" x14ac:dyDescent="0.3">
      <c r="A416" s="270" t="s">
        <v>1735</v>
      </c>
      <c r="B416" s="270" t="s">
        <v>1736</v>
      </c>
      <c r="C416" s="271">
        <v>100</v>
      </c>
      <c r="D416" s="271">
        <v>50</v>
      </c>
    </row>
    <row r="417" spans="1:4" ht="19.899999999999999" customHeight="1" x14ac:dyDescent="0.3">
      <c r="A417" s="270" t="s">
        <v>1737</v>
      </c>
      <c r="B417" s="270" t="s">
        <v>1738</v>
      </c>
      <c r="C417" s="271">
        <v>100</v>
      </c>
      <c r="D417" s="271">
        <v>50</v>
      </c>
    </row>
    <row r="418" spans="1:4" ht="19.899999999999999" customHeight="1" x14ac:dyDescent="0.3">
      <c r="A418" s="270" t="s">
        <v>1739</v>
      </c>
      <c r="B418" s="270" t="s">
        <v>1740</v>
      </c>
      <c r="C418" s="271">
        <v>100</v>
      </c>
      <c r="D418" s="271">
        <v>50</v>
      </c>
    </row>
    <row r="419" spans="1:4" ht="19.899999999999999" customHeight="1" x14ac:dyDescent="0.3">
      <c r="A419" s="270" t="s">
        <v>1741</v>
      </c>
      <c r="B419" s="270" t="s">
        <v>1742</v>
      </c>
      <c r="C419" s="271">
        <v>100</v>
      </c>
      <c r="D419" s="271">
        <v>40</v>
      </c>
    </row>
    <row r="420" spans="1:4" ht="19.899999999999999" customHeight="1" x14ac:dyDescent="0.3">
      <c r="A420" s="270" t="s">
        <v>1743</v>
      </c>
      <c r="B420" s="270" t="s">
        <v>1744</v>
      </c>
      <c r="C420" s="271">
        <v>100</v>
      </c>
      <c r="D420" s="271">
        <v>50</v>
      </c>
    </row>
    <row r="421" spans="1:4" ht="19.899999999999999" customHeight="1" x14ac:dyDescent="0.3">
      <c r="A421" s="270" t="s">
        <v>1745</v>
      </c>
      <c r="B421" s="270" t="s">
        <v>1746</v>
      </c>
      <c r="C421" s="271">
        <v>100</v>
      </c>
      <c r="D421" s="271">
        <v>50</v>
      </c>
    </row>
    <row r="422" spans="1:4" ht="19.899999999999999" customHeight="1" x14ac:dyDescent="0.3">
      <c r="A422" s="270" t="s">
        <v>1747</v>
      </c>
      <c r="B422" s="270" t="s">
        <v>1748</v>
      </c>
      <c r="C422" s="271">
        <v>100</v>
      </c>
      <c r="D422" s="271">
        <v>35</v>
      </c>
    </row>
    <row r="423" spans="1:4" ht="19.899999999999999" customHeight="1" x14ac:dyDescent="0.3">
      <c r="A423" s="270" t="s">
        <v>1749</v>
      </c>
      <c r="B423" s="270" t="s">
        <v>1750</v>
      </c>
      <c r="C423" s="271">
        <v>100</v>
      </c>
      <c r="D423" s="271">
        <v>25</v>
      </c>
    </row>
    <row r="424" spans="1:4" ht="19.899999999999999" customHeight="1" x14ac:dyDescent="0.3">
      <c r="A424" s="270" t="s">
        <v>1751</v>
      </c>
      <c r="B424" s="270" t="s">
        <v>1752</v>
      </c>
      <c r="C424" s="271">
        <v>100</v>
      </c>
      <c r="D424" s="271">
        <v>30</v>
      </c>
    </row>
    <row r="425" spans="1:4" ht="19.899999999999999" customHeight="1" x14ac:dyDescent="0.3">
      <c r="A425" s="270" t="s">
        <v>1753</v>
      </c>
      <c r="B425" s="270" t="s">
        <v>1754</v>
      </c>
      <c r="C425" s="271">
        <v>100</v>
      </c>
    </row>
    <row r="426" spans="1:4" ht="19.899999999999999" customHeight="1" x14ac:dyDescent="0.3">
      <c r="A426" s="270" t="s">
        <v>1755</v>
      </c>
      <c r="B426" s="270" t="s">
        <v>1756</v>
      </c>
      <c r="C426" s="271">
        <v>100</v>
      </c>
      <c r="D426" s="271">
        <v>35</v>
      </c>
    </row>
    <row r="427" spans="1:4" ht="19.899999999999999" customHeight="1" x14ac:dyDescent="0.3">
      <c r="A427" s="270" t="s">
        <v>1757</v>
      </c>
      <c r="B427" s="270" t="s">
        <v>1758</v>
      </c>
      <c r="C427" s="271">
        <v>100</v>
      </c>
      <c r="D427" s="271">
        <v>50</v>
      </c>
    </row>
    <row r="428" spans="1:4" ht="19.899999999999999" customHeight="1" x14ac:dyDescent="0.3">
      <c r="A428" s="270" t="s">
        <v>1759</v>
      </c>
      <c r="B428" s="270" t="s">
        <v>1760</v>
      </c>
      <c r="C428" s="271">
        <v>100</v>
      </c>
      <c r="D428" s="271">
        <v>40</v>
      </c>
    </row>
    <row r="429" spans="1:4" ht="19.899999999999999" customHeight="1" x14ac:dyDescent="0.3">
      <c r="A429" s="270" t="s">
        <v>1761</v>
      </c>
      <c r="B429" s="270" t="s">
        <v>1762</v>
      </c>
      <c r="C429" s="271">
        <v>100</v>
      </c>
      <c r="D429" s="271">
        <v>50</v>
      </c>
    </row>
    <row r="430" spans="1:4" ht="19.899999999999999" customHeight="1" x14ac:dyDescent="0.3">
      <c r="A430" s="270" t="s">
        <v>1763</v>
      </c>
      <c r="B430" s="270" t="s">
        <v>1764</v>
      </c>
      <c r="C430" s="271">
        <v>100</v>
      </c>
      <c r="D430" s="271">
        <v>50</v>
      </c>
    </row>
    <row r="431" spans="1:4" ht="19.899999999999999" customHeight="1" x14ac:dyDescent="0.3">
      <c r="A431" s="270" t="s">
        <v>1765</v>
      </c>
      <c r="B431" s="270" t="s">
        <v>1766</v>
      </c>
      <c r="C431" s="271">
        <v>100</v>
      </c>
      <c r="D431" s="271">
        <v>50</v>
      </c>
    </row>
    <row r="432" spans="1:4" ht="19.899999999999999" customHeight="1" x14ac:dyDescent="0.3">
      <c r="A432" s="270" t="s">
        <v>1767</v>
      </c>
      <c r="B432" s="270" t="s">
        <v>1768</v>
      </c>
      <c r="C432" s="271">
        <v>100</v>
      </c>
      <c r="D432" s="271">
        <v>25</v>
      </c>
    </row>
    <row r="433" spans="1:5" ht="19.899999999999999" customHeight="1" x14ac:dyDescent="0.3">
      <c r="A433" s="270" t="s">
        <v>1769</v>
      </c>
      <c r="B433" s="270" t="s">
        <v>1770</v>
      </c>
      <c r="C433" s="271">
        <v>100</v>
      </c>
      <c r="D433" s="271">
        <v>50</v>
      </c>
    </row>
    <row r="434" spans="1:5" ht="35.25" customHeight="1" x14ac:dyDescent="0.3">
      <c r="A434" s="270" t="s">
        <v>1771</v>
      </c>
      <c r="B434" s="270" t="s">
        <v>1772</v>
      </c>
      <c r="C434" s="271">
        <v>100</v>
      </c>
      <c r="D434" s="271">
        <v>46.43</v>
      </c>
    </row>
    <row r="435" spans="1:5" ht="19.899999999999999" customHeight="1" x14ac:dyDescent="0.3">
      <c r="A435" s="270" t="s">
        <v>1773</v>
      </c>
      <c r="B435" s="270" t="s">
        <v>1774</v>
      </c>
      <c r="C435" s="271">
        <v>100</v>
      </c>
      <c r="D435" s="271">
        <v>50</v>
      </c>
    </row>
    <row r="436" spans="1:5" ht="19.899999999999999" customHeight="1" x14ac:dyDescent="0.3">
      <c r="A436" s="270" t="s">
        <v>1775</v>
      </c>
      <c r="B436" s="270" t="s">
        <v>1776</v>
      </c>
      <c r="C436" s="271">
        <v>100</v>
      </c>
      <c r="D436" s="271">
        <v>50</v>
      </c>
    </row>
    <row r="437" spans="1:5" ht="19.899999999999999" customHeight="1" x14ac:dyDescent="0.3">
      <c r="A437" s="270" t="s">
        <v>1777</v>
      </c>
      <c r="B437" s="270" t="s">
        <v>1778</v>
      </c>
      <c r="C437" s="271">
        <v>100</v>
      </c>
      <c r="D437" s="271">
        <v>25</v>
      </c>
    </row>
    <row r="438" spans="1:5" ht="19.899999999999999" customHeight="1" x14ac:dyDescent="0.3">
      <c r="A438" s="270" t="s">
        <v>1779</v>
      </c>
      <c r="B438" s="270" t="s">
        <v>1780</v>
      </c>
      <c r="C438" s="271">
        <v>100</v>
      </c>
      <c r="D438" s="271">
        <v>30</v>
      </c>
    </row>
    <row r="439" spans="1:5" ht="19.899999999999999" customHeight="1" x14ac:dyDescent="0.3">
      <c r="A439" s="270" t="s">
        <v>1781</v>
      </c>
      <c r="B439" s="270" t="s">
        <v>1782</v>
      </c>
      <c r="C439" s="271">
        <v>100</v>
      </c>
      <c r="D439" s="271">
        <v>50</v>
      </c>
    </row>
    <row r="440" spans="1:5" ht="19.899999999999999" customHeight="1" x14ac:dyDescent="0.3">
      <c r="A440" s="270" t="s">
        <v>1783</v>
      </c>
      <c r="B440" s="270" t="s">
        <v>1784</v>
      </c>
      <c r="C440" s="271">
        <v>100</v>
      </c>
      <c r="D440" s="271">
        <v>40</v>
      </c>
    </row>
    <row r="441" spans="1:5" ht="19.899999999999999" customHeight="1" x14ac:dyDescent="0.3">
      <c r="A441" s="270" t="s">
        <v>1785</v>
      </c>
      <c r="B441" s="270" t="s">
        <v>1786</v>
      </c>
      <c r="C441" s="271">
        <v>100</v>
      </c>
      <c r="D441" s="271">
        <v>50</v>
      </c>
    </row>
    <row r="442" spans="1:5" ht="19.899999999999999" customHeight="1" x14ac:dyDescent="0.3">
      <c r="A442" s="270" t="s">
        <v>1611</v>
      </c>
      <c r="B442" s="270" t="s">
        <v>1612</v>
      </c>
      <c r="C442" s="271">
        <v>100</v>
      </c>
      <c r="D442" s="271">
        <v>50</v>
      </c>
      <c r="E442">
        <v>6</v>
      </c>
    </row>
    <row r="443" spans="1:5" ht="19.899999999999999" customHeight="1" x14ac:dyDescent="0.3">
      <c r="A443" s="270" t="s">
        <v>1613</v>
      </c>
      <c r="B443" s="270" t="s">
        <v>1614</v>
      </c>
      <c r="C443" s="271">
        <v>100</v>
      </c>
      <c r="D443" s="271">
        <v>50</v>
      </c>
    </row>
    <row r="444" spans="1:5" ht="19.899999999999999" customHeight="1" x14ac:dyDescent="0.3">
      <c r="A444" s="270" t="s">
        <v>1615</v>
      </c>
      <c r="B444" s="270" t="s">
        <v>1616</v>
      </c>
      <c r="C444" s="271">
        <v>100</v>
      </c>
      <c r="D444" s="271">
        <v>50</v>
      </c>
    </row>
    <row r="445" spans="1:5" ht="19.899999999999999" customHeight="1" x14ac:dyDescent="0.3">
      <c r="A445" s="270" t="s">
        <v>1617</v>
      </c>
      <c r="B445" s="270" t="s">
        <v>1618</v>
      </c>
      <c r="C445" s="271">
        <v>100</v>
      </c>
      <c r="D445" s="271">
        <v>50</v>
      </c>
    </row>
    <row r="446" spans="1:5" ht="19.899999999999999" customHeight="1" x14ac:dyDescent="0.3">
      <c r="A446" s="270" t="s">
        <v>1619</v>
      </c>
      <c r="B446" s="270" t="s">
        <v>1620</v>
      </c>
      <c r="C446" s="271">
        <v>100</v>
      </c>
      <c r="D446" s="271">
        <v>50</v>
      </c>
    </row>
    <row r="447" spans="1:5" ht="19.899999999999999" customHeight="1" x14ac:dyDescent="0.3">
      <c r="A447" s="270" t="s">
        <v>1621</v>
      </c>
      <c r="B447" s="270" t="s">
        <v>1622</v>
      </c>
      <c r="C447" s="271">
        <v>100</v>
      </c>
      <c r="D447" s="271">
        <v>50</v>
      </c>
    </row>
    <row r="448" spans="1:5" ht="19.899999999999999" customHeight="1" x14ac:dyDescent="0.3">
      <c r="A448" s="270" t="s">
        <v>1623</v>
      </c>
      <c r="B448" s="270" t="s">
        <v>1624</v>
      </c>
      <c r="C448" s="271">
        <v>100</v>
      </c>
      <c r="D448" s="271">
        <v>50</v>
      </c>
    </row>
    <row r="449" spans="1:4" ht="19.899999999999999" customHeight="1" x14ac:dyDescent="0.3">
      <c r="A449" s="270" t="s">
        <v>1625</v>
      </c>
      <c r="B449" s="270" t="s">
        <v>1626</v>
      </c>
      <c r="C449" s="271">
        <v>100</v>
      </c>
      <c r="D449" s="271">
        <v>50</v>
      </c>
    </row>
    <row r="450" spans="1:4" ht="19.899999999999999" customHeight="1" x14ac:dyDescent="0.3">
      <c r="A450" s="270" t="s">
        <v>1627</v>
      </c>
      <c r="B450" s="270" t="s">
        <v>1628</v>
      </c>
      <c r="C450" s="271">
        <v>100</v>
      </c>
      <c r="D450" s="271">
        <v>50</v>
      </c>
    </row>
    <row r="451" spans="1:4" ht="19.899999999999999" customHeight="1" x14ac:dyDescent="0.3">
      <c r="A451" s="270" t="s">
        <v>1629</v>
      </c>
      <c r="B451" s="270" t="s">
        <v>1630</v>
      </c>
      <c r="C451" s="271">
        <v>95</v>
      </c>
      <c r="D451" s="271">
        <v>30</v>
      </c>
    </row>
    <row r="452" spans="1:4" ht="19.899999999999999" customHeight="1" x14ac:dyDescent="0.3">
      <c r="A452" s="270" t="s">
        <v>1631</v>
      </c>
      <c r="B452" s="270" t="s">
        <v>1632</v>
      </c>
      <c r="C452" s="271">
        <v>100</v>
      </c>
      <c r="D452" s="271">
        <v>45</v>
      </c>
    </row>
    <row r="453" spans="1:4" ht="19.899999999999999" customHeight="1" x14ac:dyDescent="0.3">
      <c r="A453" s="270" t="s">
        <v>1633</v>
      </c>
      <c r="B453" s="270" t="s">
        <v>1634</v>
      </c>
      <c r="C453" s="271">
        <v>100</v>
      </c>
      <c r="D453" s="271">
        <v>45</v>
      </c>
    </row>
    <row r="454" spans="1:4" ht="19.899999999999999" customHeight="1" x14ac:dyDescent="0.3">
      <c r="A454" s="270" t="s">
        <v>1635</v>
      </c>
      <c r="B454" s="270" t="s">
        <v>1636</v>
      </c>
      <c r="C454" s="271">
        <v>100</v>
      </c>
      <c r="D454" s="271">
        <v>50</v>
      </c>
    </row>
    <row r="455" spans="1:4" ht="19.899999999999999" customHeight="1" x14ac:dyDescent="0.3">
      <c r="A455" s="270" t="s">
        <v>1637</v>
      </c>
      <c r="B455" s="270" t="s">
        <v>1638</v>
      </c>
      <c r="C455" s="271">
        <v>100</v>
      </c>
      <c r="D455" s="271">
        <v>40</v>
      </c>
    </row>
    <row r="456" spans="1:4" ht="19.899999999999999" customHeight="1" x14ac:dyDescent="0.3">
      <c r="A456" s="270" t="s">
        <v>1639</v>
      </c>
      <c r="B456" s="270" t="s">
        <v>1640</v>
      </c>
      <c r="C456" s="271">
        <v>100</v>
      </c>
      <c r="D456" s="271">
        <v>50</v>
      </c>
    </row>
    <row r="457" spans="1:4" ht="19.899999999999999" customHeight="1" x14ac:dyDescent="0.3">
      <c r="A457" s="270" t="s">
        <v>1641</v>
      </c>
      <c r="B457" s="270" t="s">
        <v>1642</v>
      </c>
      <c r="C457" s="271">
        <v>100</v>
      </c>
      <c r="D457" s="271">
        <v>30</v>
      </c>
    </row>
    <row r="458" spans="1:4" ht="19.899999999999999" customHeight="1" x14ac:dyDescent="0.3">
      <c r="A458" s="270" t="s">
        <v>1643</v>
      </c>
      <c r="B458" s="270" t="s">
        <v>1644</v>
      </c>
      <c r="C458" s="271">
        <v>95</v>
      </c>
      <c r="D458" s="271">
        <v>25</v>
      </c>
    </row>
    <row r="459" spans="1:4" ht="19.899999999999999" customHeight="1" x14ac:dyDescent="0.3">
      <c r="A459" s="270" t="s">
        <v>1645</v>
      </c>
      <c r="B459" s="270" t="s">
        <v>1646</v>
      </c>
      <c r="C459" s="271">
        <v>100</v>
      </c>
      <c r="D459" s="271">
        <v>40</v>
      </c>
    </row>
    <row r="460" spans="1:4" ht="19.899999999999999" customHeight="1" x14ac:dyDescent="0.3">
      <c r="A460" s="270" t="s">
        <v>1647</v>
      </c>
      <c r="B460" s="270" t="s">
        <v>1648</v>
      </c>
      <c r="C460" s="271">
        <v>100</v>
      </c>
      <c r="D460" s="271">
        <v>50</v>
      </c>
    </row>
    <row r="461" spans="1:4" ht="19.899999999999999" customHeight="1" x14ac:dyDescent="0.3">
      <c r="A461" s="270" t="s">
        <v>1649</v>
      </c>
      <c r="B461" s="270" t="s">
        <v>1650</v>
      </c>
      <c r="C461" s="271">
        <v>100</v>
      </c>
      <c r="D461" s="271">
        <v>30</v>
      </c>
    </row>
    <row r="462" spans="1:4" ht="19.899999999999999" customHeight="1" x14ac:dyDescent="0.3">
      <c r="A462" s="270" t="s">
        <v>1651</v>
      </c>
      <c r="B462" s="270" t="s">
        <v>1652</v>
      </c>
      <c r="C462" s="271">
        <v>100</v>
      </c>
      <c r="D462" s="271">
        <v>50</v>
      </c>
    </row>
    <row r="463" spans="1:4" ht="19.899999999999999" customHeight="1" x14ac:dyDescent="0.3">
      <c r="A463" s="270" t="s">
        <v>1653</v>
      </c>
      <c r="B463" s="270" t="s">
        <v>1654</v>
      </c>
      <c r="C463" s="271">
        <v>100</v>
      </c>
      <c r="D463" s="271">
        <v>50</v>
      </c>
    </row>
    <row r="464" spans="1:4" ht="19.899999999999999" customHeight="1" x14ac:dyDescent="0.3">
      <c r="A464" s="270" t="s">
        <v>1655</v>
      </c>
      <c r="B464" s="270" t="s">
        <v>1656</v>
      </c>
      <c r="C464" s="271">
        <v>100</v>
      </c>
      <c r="D464" s="271">
        <v>40</v>
      </c>
    </row>
    <row r="465" spans="1:4" ht="19.899999999999999" customHeight="1" x14ac:dyDescent="0.3">
      <c r="A465" s="270" t="s">
        <v>1657</v>
      </c>
      <c r="B465" s="270" t="s">
        <v>1658</v>
      </c>
      <c r="C465" s="271">
        <v>100</v>
      </c>
      <c r="D465" s="271">
        <v>50</v>
      </c>
    </row>
    <row r="466" spans="1:4" ht="19.899999999999999" customHeight="1" x14ac:dyDescent="0.3">
      <c r="A466" s="270" t="s">
        <v>1659</v>
      </c>
      <c r="B466" s="270" t="s">
        <v>1660</v>
      </c>
      <c r="C466" s="271">
        <v>100</v>
      </c>
      <c r="D466" s="271">
        <v>50</v>
      </c>
    </row>
    <row r="467" spans="1:4" ht="19.899999999999999" customHeight="1" x14ac:dyDescent="0.3">
      <c r="A467" s="270" t="s">
        <v>1661</v>
      </c>
      <c r="B467" s="270" t="s">
        <v>1662</v>
      </c>
      <c r="C467" s="271">
        <v>100</v>
      </c>
      <c r="D467" s="271">
        <v>50</v>
      </c>
    </row>
    <row r="468" spans="1:4" ht="19.899999999999999" customHeight="1" x14ac:dyDescent="0.3">
      <c r="A468" s="270" t="s">
        <v>1663</v>
      </c>
      <c r="B468" s="270" t="s">
        <v>1664</v>
      </c>
      <c r="C468" s="271">
        <v>100</v>
      </c>
      <c r="D468" s="271">
        <v>50</v>
      </c>
    </row>
    <row r="469" spans="1:4" ht="19.899999999999999" customHeight="1" x14ac:dyDescent="0.3">
      <c r="A469" s="270" t="s">
        <v>1665</v>
      </c>
      <c r="B469" s="270" t="s">
        <v>1666</v>
      </c>
      <c r="C469" s="271">
        <v>100</v>
      </c>
      <c r="D469" s="271">
        <v>50</v>
      </c>
    </row>
    <row r="470" spans="1:4" ht="19.899999999999999" customHeight="1" x14ac:dyDescent="0.3">
      <c r="A470" s="270" t="s">
        <v>1667</v>
      </c>
      <c r="B470" s="270" t="s">
        <v>1668</v>
      </c>
      <c r="C470" s="271">
        <v>100</v>
      </c>
      <c r="D470" s="271">
        <v>50</v>
      </c>
    </row>
    <row r="471" spans="1:4" ht="19.899999999999999" customHeight="1" x14ac:dyDescent="0.3">
      <c r="A471" s="270" t="s">
        <v>1669</v>
      </c>
      <c r="B471" s="270" t="s">
        <v>1670</v>
      </c>
      <c r="C471" s="271">
        <v>90</v>
      </c>
      <c r="D471" s="271">
        <v>50</v>
      </c>
    </row>
    <row r="472" spans="1:4" ht="19.899999999999999" customHeight="1" x14ac:dyDescent="0.3">
      <c r="A472" s="270" t="s">
        <v>1671</v>
      </c>
      <c r="B472" s="270" t="s">
        <v>1672</v>
      </c>
      <c r="C472" s="271">
        <v>100</v>
      </c>
      <c r="D472" s="271">
        <v>50</v>
      </c>
    </row>
    <row r="473" spans="1:4" ht="19.899999999999999" customHeight="1" x14ac:dyDescent="0.3">
      <c r="A473" s="270" t="s">
        <v>1673</v>
      </c>
      <c r="B473" s="270" t="s">
        <v>1674</v>
      </c>
      <c r="C473" s="271">
        <v>100</v>
      </c>
      <c r="D473" s="271">
        <v>50</v>
      </c>
    </row>
    <row r="474" spans="1:4" ht="19.899999999999999" customHeight="1" x14ac:dyDescent="0.3">
      <c r="A474" s="270" t="s">
        <v>1675</v>
      </c>
      <c r="B474" s="270" t="s">
        <v>1676</v>
      </c>
      <c r="C474" s="271">
        <v>100</v>
      </c>
      <c r="D474" s="271">
        <v>50</v>
      </c>
    </row>
    <row r="475" spans="1:4" ht="19.899999999999999" customHeight="1" x14ac:dyDescent="0.3">
      <c r="A475" s="270" t="s">
        <v>1677</v>
      </c>
      <c r="B475" s="270" t="s">
        <v>1678</v>
      </c>
      <c r="C475" s="271">
        <v>100</v>
      </c>
      <c r="D475" s="271">
        <v>50</v>
      </c>
    </row>
    <row r="476" spans="1:4" ht="19.899999999999999" customHeight="1" x14ac:dyDescent="0.3">
      <c r="A476" s="270" t="s">
        <v>1679</v>
      </c>
      <c r="B476" s="270" t="s">
        <v>1680</v>
      </c>
      <c r="C476" s="271">
        <v>100</v>
      </c>
      <c r="D476" s="271">
        <v>50</v>
      </c>
    </row>
    <row r="477" spans="1:4" ht="19.899999999999999" customHeight="1" x14ac:dyDescent="0.3">
      <c r="A477" s="270" t="s">
        <v>1681</v>
      </c>
      <c r="B477" s="270" t="s">
        <v>1682</v>
      </c>
      <c r="C477" s="271">
        <v>100</v>
      </c>
      <c r="D477" s="271">
        <v>50</v>
      </c>
    </row>
    <row r="478" spans="1:4" ht="19.899999999999999" customHeight="1" x14ac:dyDescent="0.3">
      <c r="A478" s="270" t="s">
        <v>1683</v>
      </c>
      <c r="B478" s="270" t="s">
        <v>1684</v>
      </c>
      <c r="C478" s="271">
        <v>100</v>
      </c>
      <c r="D478" s="271">
        <v>50</v>
      </c>
    </row>
    <row r="479" spans="1:4" ht="19.899999999999999" customHeight="1" x14ac:dyDescent="0.3">
      <c r="A479" s="270" t="s">
        <v>1685</v>
      </c>
      <c r="B479" s="270" t="s">
        <v>1686</v>
      </c>
      <c r="C479" s="271">
        <v>100</v>
      </c>
      <c r="D479" s="271">
        <v>50</v>
      </c>
    </row>
    <row r="480" spans="1:4" ht="19.899999999999999" customHeight="1" x14ac:dyDescent="0.3">
      <c r="A480" s="270" t="s">
        <v>1687</v>
      </c>
      <c r="B480" s="270" t="s">
        <v>1688</v>
      </c>
      <c r="C480" s="271">
        <v>100</v>
      </c>
      <c r="D480" s="271">
        <v>50</v>
      </c>
    </row>
    <row r="481" spans="1:4" ht="19.899999999999999" customHeight="1" x14ac:dyDescent="0.3">
      <c r="A481" s="270" t="s">
        <v>1689</v>
      </c>
      <c r="B481" s="270" t="s">
        <v>1690</v>
      </c>
      <c r="C481" s="271">
        <v>100</v>
      </c>
      <c r="D481" s="271">
        <v>50</v>
      </c>
    </row>
    <row r="482" spans="1:4" ht="19.899999999999999" customHeight="1" x14ac:dyDescent="0.3">
      <c r="A482" s="270" t="s">
        <v>1691</v>
      </c>
      <c r="B482" s="270" t="s">
        <v>1692</v>
      </c>
      <c r="C482" s="271">
        <v>100</v>
      </c>
      <c r="D482" s="271">
        <v>50</v>
      </c>
    </row>
    <row r="483" spans="1:4" ht="19.899999999999999" customHeight="1" x14ac:dyDescent="0.3">
      <c r="A483" s="270" t="s">
        <v>1693</v>
      </c>
      <c r="B483" s="270" t="s">
        <v>1694</v>
      </c>
      <c r="C483" s="271">
        <v>100</v>
      </c>
      <c r="D483" s="271">
        <v>50</v>
      </c>
    </row>
    <row r="484" spans="1:4" ht="19.899999999999999" customHeight="1" x14ac:dyDescent="0.3">
      <c r="A484" s="270" t="s">
        <v>1695</v>
      </c>
      <c r="B484" s="270" t="s">
        <v>1696</v>
      </c>
      <c r="C484" s="271">
        <v>100</v>
      </c>
      <c r="D484" s="271">
        <v>50</v>
      </c>
    </row>
    <row r="485" spans="1:4" ht="19.899999999999999" customHeight="1" x14ac:dyDescent="0.3">
      <c r="A485" s="270" t="s">
        <v>1697</v>
      </c>
      <c r="B485" s="270" t="s">
        <v>1698</v>
      </c>
      <c r="C485" s="271">
        <v>100</v>
      </c>
      <c r="D485" s="271">
        <v>50</v>
      </c>
    </row>
    <row r="486" spans="1:4" ht="19.899999999999999" customHeight="1" x14ac:dyDescent="0.3">
      <c r="A486" s="270" t="s">
        <v>1699</v>
      </c>
      <c r="B486" s="270" t="s">
        <v>1700</v>
      </c>
      <c r="C486" s="271">
        <v>100</v>
      </c>
      <c r="D486" s="271">
        <v>50</v>
      </c>
    </row>
    <row r="487" spans="1:4" ht="19.899999999999999" customHeight="1" x14ac:dyDescent="0.3">
      <c r="A487" s="270" t="s">
        <v>1701</v>
      </c>
      <c r="B487" s="270" t="s">
        <v>1702</v>
      </c>
      <c r="C487" s="271">
        <v>100</v>
      </c>
      <c r="D487" s="271">
        <v>50</v>
      </c>
    </row>
    <row r="488" spans="1:4" ht="19.899999999999999" customHeight="1" x14ac:dyDescent="0.3">
      <c r="A488" s="270" t="s">
        <v>1703</v>
      </c>
      <c r="B488" s="270" t="s">
        <v>1704</v>
      </c>
      <c r="C488" s="271">
        <v>100</v>
      </c>
      <c r="D488" s="271">
        <v>50</v>
      </c>
    </row>
    <row r="489" spans="1:4" ht="19.899999999999999" customHeight="1" x14ac:dyDescent="0.3">
      <c r="A489" s="270" t="s">
        <v>1705</v>
      </c>
      <c r="B489" s="270" t="s">
        <v>1706</v>
      </c>
      <c r="C489" s="271">
        <v>100</v>
      </c>
      <c r="D489" s="271">
        <v>50</v>
      </c>
    </row>
    <row r="490" spans="1:4" ht="19.899999999999999" customHeight="1" x14ac:dyDescent="0.3">
      <c r="A490" s="270" t="s">
        <v>1707</v>
      </c>
      <c r="B490" s="270" t="s">
        <v>1708</v>
      </c>
      <c r="C490" s="271">
        <v>100</v>
      </c>
      <c r="D490" s="271">
        <v>50</v>
      </c>
    </row>
    <row r="491" spans="1:4" ht="19.899999999999999" customHeight="1" x14ac:dyDescent="0.3">
      <c r="A491" s="270" t="s">
        <v>1709</v>
      </c>
      <c r="B491" s="270" t="s">
        <v>1710</v>
      </c>
      <c r="C491" s="271">
        <v>100</v>
      </c>
      <c r="D491" s="271">
        <v>50</v>
      </c>
    </row>
    <row r="492" spans="1:4" ht="19.899999999999999" customHeight="1" x14ac:dyDescent="0.3">
      <c r="A492" s="270" t="s">
        <v>1711</v>
      </c>
      <c r="B492" s="270" t="s">
        <v>1712</v>
      </c>
      <c r="C492" s="271">
        <v>100</v>
      </c>
      <c r="D492" s="271">
        <v>50</v>
      </c>
    </row>
    <row r="493" spans="1:4" ht="19.899999999999999" customHeight="1" x14ac:dyDescent="0.3">
      <c r="A493" s="270" t="s">
        <v>1713</v>
      </c>
      <c r="B493" s="270" t="s">
        <v>1714</v>
      </c>
      <c r="C493" s="271">
        <v>100</v>
      </c>
      <c r="D493" s="271">
        <v>50</v>
      </c>
    </row>
    <row r="494" spans="1:4" ht="19.899999999999999" customHeight="1" x14ac:dyDescent="0.3">
      <c r="A494" s="270" t="s">
        <v>1715</v>
      </c>
      <c r="B494" s="270" t="s">
        <v>1716</v>
      </c>
      <c r="C494" s="271">
        <v>100</v>
      </c>
      <c r="D494" s="271">
        <v>50</v>
      </c>
    </row>
    <row r="495" spans="1:4" ht="19.899999999999999" customHeight="1" x14ac:dyDescent="0.3">
      <c r="A495" s="270" t="s">
        <v>1717</v>
      </c>
      <c r="B495" s="270" t="s">
        <v>1718</v>
      </c>
      <c r="C495" s="271">
        <v>100</v>
      </c>
      <c r="D495" s="271">
        <v>50</v>
      </c>
    </row>
    <row r="496" spans="1:4" ht="19.899999999999999" customHeight="1" x14ac:dyDescent="0.3">
      <c r="A496" s="270" t="s">
        <v>1719</v>
      </c>
      <c r="B496" s="270" t="s">
        <v>1720</v>
      </c>
      <c r="C496" s="271">
        <v>100</v>
      </c>
      <c r="D496" s="271">
        <v>50</v>
      </c>
    </row>
    <row r="497" spans="1:4" ht="19.899999999999999" customHeight="1" x14ac:dyDescent="0.3">
      <c r="A497" s="270" t="s">
        <v>1721</v>
      </c>
      <c r="B497" s="270" t="s">
        <v>1722</v>
      </c>
      <c r="C497" s="271">
        <v>100</v>
      </c>
      <c r="D497" s="271">
        <v>50</v>
      </c>
    </row>
    <row r="498" spans="1:4" ht="19.899999999999999" customHeight="1" x14ac:dyDescent="0.3">
      <c r="A498" s="270" t="s">
        <v>1723</v>
      </c>
      <c r="B498" s="270" t="s">
        <v>1724</v>
      </c>
      <c r="C498" s="271">
        <v>100</v>
      </c>
      <c r="D498" s="271">
        <v>50</v>
      </c>
    </row>
    <row r="499" spans="1:4" ht="19.899999999999999" customHeight="1" x14ac:dyDescent="0.3">
      <c r="A499" s="270" t="s">
        <v>1725</v>
      </c>
      <c r="B499" s="270" t="s">
        <v>1726</v>
      </c>
      <c r="C499" s="271">
        <v>100</v>
      </c>
      <c r="D499" s="271">
        <v>50</v>
      </c>
    </row>
    <row r="500" spans="1:4" ht="19.899999999999999" customHeight="1" x14ac:dyDescent="0.3">
      <c r="A500" s="270" t="s">
        <v>1727</v>
      </c>
      <c r="B500" s="270" t="s">
        <v>1728</v>
      </c>
      <c r="C500" s="271">
        <v>100</v>
      </c>
      <c r="D500" s="271">
        <v>50</v>
      </c>
    </row>
    <row r="501" spans="1:4" ht="19.899999999999999" customHeight="1" x14ac:dyDescent="0.3">
      <c r="A501" s="270" t="s">
        <v>1729</v>
      </c>
      <c r="B501" s="270" t="s">
        <v>1730</v>
      </c>
      <c r="C501" s="271">
        <v>100</v>
      </c>
      <c r="D501" s="271">
        <v>50</v>
      </c>
    </row>
    <row r="502" spans="1:4" ht="19.899999999999999" customHeight="1" x14ac:dyDescent="0.3">
      <c r="A502" s="270" t="s">
        <v>1731</v>
      </c>
      <c r="B502" s="270" t="s">
        <v>1732</v>
      </c>
      <c r="C502" s="271">
        <v>100</v>
      </c>
      <c r="D502" s="271">
        <v>50</v>
      </c>
    </row>
    <row r="503" spans="1:4" ht="19.899999999999999" customHeight="1" x14ac:dyDescent="0.3">
      <c r="A503" s="270" t="s">
        <v>1733</v>
      </c>
      <c r="B503" s="270" t="s">
        <v>1734</v>
      </c>
      <c r="C503" s="271">
        <v>100</v>
      </c>
      <c r="D503" s="271">
        <v>50</v>
      </c>
    </row>
    <row r="504" spans="1:4" ht="19.899999999999999" customHeight="1" x14ac:dyDescent="0.3">
      <c r="A504" s="270" t="s">
        <v>1735</v>
      </c>
      <c r="B504" s="270" t="s">
        <v>1736</v>
      </c>
      <c r="C504" s="271">
        <v>100</v>
      </c>
      <c r="D504" s="271">
        <v>50</v>
      </c>
    </row>
    <row r="505" spans="1:4" ht="19.899999999999999" customHeight="1" x14ac:dyDescent="0.3">
      <c r="A505" s="270" t="s">
        <v>1737</v>
      </c>
      <c r="B505" s="270" t="s">
        <v>1738</v>
      </c>
      <c r="C505" s="271">
        <v>100</v>
      </c>
      <c r="D505" s="271">
        <v>50</v>
      </c>
    </row>
    <row r="506" spans="1:4" ht="19.899999999999999" customHeight="1" x14ac:dyDescent="0.3">
      <c r="A506" s="270" t="s">
        <v>1739</v>
      </c>
      <c r="B506" s="270" t="s">
        <v>1740</v>
      </c>
      <c r="C506" s="271">
        <v>100</v>
      </c>
      <c r="D506" s="271">
        <v>50</v>
      </c>
    </row>
    <row r="507" spans="1:4" ht="19.899999999999999" customHeight="1" x14ac:dyDescent="0.3">
      <c r="A507" s="270" t="s">
        <v>1741</v>
      </c>
      <c r="B507" s="270" t="s">
        <v>1742</v>
      </c>
      <c r="C507" s="271">
        <v>100</v>
      </c>
      <c r="D507" s="271">
        <v>40</v>
      </c>
    </row>
    <row r="508" spans="1:4" ht="19.899999999999999" customHeight="1" x14ac:dyDescent="0.3">
      <c r="A508" s="270" t="s">
        <v>1743</v>
      </c>
      <c r="B508" s="270" t="s">
        <v>1744</v>
      </c>
      <c r="C508" s="271">
        <v>100</v>
      </c>
      <c r="D508" s="271">
        <v>50</v>
      </c>
    </row>
    <row r="509" spans="1:4" ht="19.899999999999999" customHeight="1" x14ac:dyDescent="0.3">
      <c r="A509" s="270" t="s">
        <v>1745</v>
      </c>
      <c r="B509" s="270" t="s">
        <v>1746</v>
      </c>
      <c r="C509" s="271">
        <v>100</v>
      </c>
      <c r="D509" s="271">
        <v>50</v>
      </c>
    </row>
    <row r="510" spans="1:4" ht="19.899999999999999" customHeight="1" x14ac:dyDescent="0.3">
      <c r="A510" s="270" t="s">
        <v>1747</v>
      </c>
      <c r="B510" s="270" t="s">
        <v>1748</v>
      </c>
      <c r="C510" s="271">
        <v>100</v>
      </c>
      <c r="D510" s="271">
        <v>35</v>
      </c>
    </row>
    <row r="511" spans="1:4" ht="19.899999999999999" customHeight="1" x14ac:dyDescent="0.3">
      <c r="A511" s="270" t="s">
        <v>1749</v>
      </c>
      <c r="B511" s="270" t="s">
        <v>1750</v>
      </c>
      <c r="C511" s="271">
        <v>100</v>
      </c>
      <c r="D511" s="271">
        <v>25</v>
      </c>
    </row>
    <row r="512" spans="1:4" ht="19.899999999999999" customHeight="1" x14ac:dyDescent="0.3">
      <c r="A512" s="270" t="s">
        <v>1751</v>
      </c>
      <c r="B512" s="270" t="s">
        <v>1752</v>
      </c>
      <c r="C512" s="271">
        <v>100</v>
      </c>
      <c r="D512" s="271">
        <v>35</v>
      </c>
    </row>
    <row r="513" spans="1:4" ht="19.899999999999999" customHeight="1" x14ac:dyDescent="0.3">
      <c r="A513" s="270" t="s">
        <v>1753</v>
      </c>
      <c r="B513" s="270" t="s">
        <v>1754</v>
      </c>
      <c r="C513" s="271">
        <v>95</v>
      </c>
      <c r="D513" s="271">
        <v>0</v>
      </c>
    </row>
    <row r="514" spans="1:4" ht="19.899999999999999" customHeight="1" x14ac:dyDescent="0.3">
      <c r="A514" s="270" t="s">
        <v>1755</v>
      </c>
      <c r="B514" s="270" t="s">
        <v>1756</v>
      </c>
      <c r="C514" s="271">
        <v>100</v>
      </c>
      <c r="D514" s="271">
        <v>20</v>
      </c>
    </row>
    <row r="515" spans="1:4" ht="19.899999999999999" customHeight="1" x14ac:dyDescent="0.3">
      <c r="A515" s="270" t="s">
        <v>1757</v>
      </c>
      <c r="B515" s="270" t="s">
        <v>1758</v>
      </c>
      <c r="C515" s="271">
        <v>100</v>
      </c>
      <c r="D515" s="271">
        <v>50</v>
      </c>
    </row>
    <row r="516" spans="1:4" ht="19.899999999999999" customHeight="1" x14ac:dyDescent="0.3">
      <c r="A516" s="270" t="s">
        <v>1759</v>
      </c>
      <c r="B516" s="270" t="s">
        <v>1760</v>
      </c>
      <c r="C516" s="271">
        <v>100</v>
      </c>
      <c r="D516" s="271">
        <v>50</v>
      </c>
    </row>
    <row r="517" spans="1:4" ht="19.899999999999999" customHeight="1" x14ac:dyDescent="0.3">
      <c r="A517" s="270" t="s">
        <v>1761</v>
      </c>
      <c r="B517" s="270" t="s">
        <v>1762</v>
      </c>
      <c r="C517" s="271">
        <v>100</v>
      </c>
      <c r="D517" s="271">
        <v>50</v>
      </c>
    </row>
    <row r="518" spans="1:4" ht="19.899999999999999" customHeight="1" x14ac:dyDescent="0.3">
      <c r="A518" s="270" t="s">
        <v>1763</v>
      </c>
      <c r="B518" s="270" t="s">
        <v>1764</v>
      </c>
      <c r="C518" s="271">
        <v>100</v>
      </c>
      <c r="D518" s="271">
        <v>50</v>
      </c>
    </row>
    <row r="519" spans="1:4" ht="19.899999999999999" customHeight="1" x14ac:dyDescent="0.3">
      <c r="A519" s="270" t="s">
        <v>1765</v>
      </c>
      <c r="B519" s="270" t="s">
        <v>1766</v>
      </c>
      <c r="C519" s="271">
        <v>100</v>
      </c>
      <c r="D519" s="271">
        <v>50</v>
      </c>
    </row>
    <row r="520" spans="1:4" ht="19.899999999999999" customHeight="1" x14ac:dyDescent="0.3">
      <c r="A520" s="270" t="s">
        <v>1767</v>
      </c>
      <c r="B520" s="270" t="s">
        <v>1768</v>
      </c>
      <c r="C520" s="271">
        <v>100</v>
      </c>
      <c r="D520" s="271">
        <v>30</v>
      </c>
    </row>
    <row r="521" spans="1:4" ht="19.899999999999999" customHeight="1" x14ac:dyDescent="0.3">
      <c r="A521" s="270" t="s">
        <v>1769</v>
      </c>
      <c r="B521" s="270" t="s">
        <v>1770</v>
      </c>
      <c r="C521" s="271">
        <v>100</v>
      </c>
      <c r="D521" s="271">
        <v>50</v>
      </c>
    </row>
    <row r="522" spans="1:4" ht="35.25" customHeight="1" x14ac:dyDescent="0.3">
      <c r="A522" s="270" t="s">
        <v>1771</v>
      </c>
      <c r="B522" s="270" t="s">
        <v>1772</v>
      </c>
      <c r="C522" s="271">
        <v>100</v>
      </c>
      <c r="D522" s="271">
        <v>46.43</v>
      </c>
    </row>
    <row r="523" spans="1:4" ht="19.899999999999999" customHeight="1" x14ac:dyDescent="0.3">
      <c r="A523" s="270" t="s">
        <v>1773</v>
      </c>
      <c r="B523" s="270" t="s">
        <v>1774</v>
      </c>
      <c r="C523" s="271">
        <v>100</v>
      </c>
      <c r="D523" s="271">
        <v>45</v>
      </c>
    </row>
    <row r="524" spans="1:4" ht="19.899999999999999" customHeight="1" x14ac:dyDescent="0.3">
      <c r="A524" s="270" t="s">
        <v>1775</v>
      </c>
      <c r="B524" s="270" t="s">
        <v>1776</v>
      </c>
      <c r="C524" s="271">
        <v>100</v>
      </c>
      <c r="D524" s="271">
        <v>50</v>
      </c>
    </row>
    <row r="525" spans="1:4" ht="19.899999999999999" customHeight="1" x14ac:dyDescent="0.3">
      <c r="A525" s="270" t="s">
        <v>1777</v>
      </c>
      <c r="B525" s="270" t="s">
        <v>1778</v>
      </c>
      <c r="C525" s="271">
        <v>100</v>
      </c>
      <c r="D525" s="271">
        <v>25</v>
      </c>
    </row>
    <row r="526" spans="1:4" ht="19.899999999999999" customHeight="1" x14ac:dyDescent="0.3">
      <c r="A526" s="270" t="s">
        <v>1779</v>
      </c>
      <c r="B526" s="270" t="s">
        <v>1780</v>
      </c>
      <c r="C526" s="271">
        <v>100</v>
      </c>
      <c r="D526" s="271">
        <v>30</v>
      </c>
    </row>
    <row r="527" spans="1:4" ht="19.899999999999999" customHeight="1" x14ac:dyDescent="0.3">
      <c r="A527" s="270" t="s">
        <v>1781</v>
      </c>
      <c r="B527" s="270" t="s">
        <v>1782</v>
      </c>
      <c r="C527" s="271">
        <v>100</v>
      </c>
      <c r="D527" s="271">
        <v>50</v>
      </c>
    </row>
    <row r="528" spans="1:4" ht="19.899999999999999" customHeight="1" x14ac:dyDescent="0.3">
      <c r="A528" s="270" t="s">
        <v>1783</v>
      </c>
      <c r="B528" s="270" t="s">
        <v>1784</v>
      </c>
      <c r="C528" s="271">
        <v>100</v>
      </c>
      <c r="D528" s="271">
        <v>50</v>
      </c>
    </row>
    <row r="529" spans="1:5" ht="19.899999999999999" customHeight="1" x14ac:dyDescent="0.3">
      <c r="A529" s="270" t="s">
        <v>1785</v>
      </c>
      <c r="B529" s="270" t="s">
        <v>1786</v>
      </c>
      <c r="C529" s="271">
        <v>100</v>
      </c>
      <c r="D529" s="271">
        <v>50</v>
      </c>
    </row>
    <row r="530" spans="1:5" ht="19.899999999999999" customHeight="1" x14ac:dyDescent="0.3">
      <c r="A530" s="270" t="s">
        <v>1611</v>
      </c>
      <c r="B530" s="270" t="s">
        <v>1612</v>
      </c>
      <c r="C530" s="271">
        <v>100</v>
      </c>
      <c r="D530" s="271">
        <v>50</v>
      </c>
      <c r="E530">
        <v>7</v>
      </c>
    </row>
    <row r="531" spans="1:5" ht="19.899999999999999" customHeight="1" x14ac:dyDescent="0.3">
      <c r="A531" s="270" t="s">
        <v>1613</v>
      </c>
      <c r="B531" s="270" t="s">
        <v>1614</v>
      </c>
      <c r="C531" s="271">
        <v>100</v>
      </c>
      <c r="D531" s="271">
        <v>50</v>
      </c>
    </row>
    <row r="532" spans="1:5" ht="19.899999999999999" customHeight="1" x14ac:dyDescent="0.3">
      <c r="A532" s="270" t="s">
        <v>1615</v>
      </c>
      <c r="B532" s="270" t="s">
        <v>1616</v>
      </c>
      <c r="C532" s="271">
        <v>100</v>
      </c>
      <c r="D532" s="271">
        <v>50</v>
      </c>
    </row>
    <row r="533" spans="1:5" ht="19.899999999999999" customHeight="1" x14ac:dyDescent="0.3">
      <c r="A533" s="270" t="s">
        <v>1617</v>
      </c>
      <c r="B533" s="270" t="s">
        <v>1618</v>
      </c>
      <c r="C533" s="271">
        <v>100</v>
      </c>
      <c r="D533" s="271">
        <v>50</v>
      </c>
    </row>
    <row r="534" spans="1:5" ht="19.899999999999999" customHeight="1" x14ac:dyDescent="0.3">
      <c r="A534" s="270" t="s">
        <v>1619</v>
      </c>
      <c r="B534" s="270" t="s">
        <v>1620</v>
      </c>
      <c r="C534" s="271">
        <v>100</v>
      </c>
      <c r="D534" s="271">
        <v>50</v>
      </c>
    </row>
    <row r="535" spans="1:5" ht="19.899999999999999" customHeight="1" x14ac:dyDescent="0.3">
      <c r="A535" s="270" t="s">
        <v>1621</v>
      </c>
      <c r="B535" s="270" t="s">
        <v>1622</v>
      </c>
      <c r="C535" s="271">
        <v>100</v>
      </c>
      <c r="D535" s="271">
        <v>45</v>
      </c>
    </row>
    <row r="536" spans="1:5" ht="19.899999999999999" customHeight="1" x14ac:dyDescent="0.3">
      <c r="A536" s="270" t="s">
        <v>1623</v>
      </c>
      <c r="B536" s="270" t="s">
        <v>1624</v>
      </c>
      <c r="C536" s="271">
        <v>100</v>
      </c>
      <c r="D536" s="271">
        <v>50</v>
      </c>
    </row>
    <row r="537" spans="1:5" ht="19.899999999999999" customHeight="1" x14ac:dyDescent="0.3">
      <c r="A537" s="270" t="s">
        <v>1625</v>
      </c>
      <c r="B537" s="270" t="s">
        <v>1626</v>
      </c>
      <c r="C537" s="271">
        <v>100</v>
      </c>
      <c r="D537" s="271">
        <v>50</v>
      </c>
    </row>
    <row r="538" spans="1:5" ht="19.899999999999999" customHeight="1" x14ac:dyDescent="0.3">
      <c r="A538" s="270" t="s">
        <v>1627</v>
      </c>
      <c r="B538" s="270" t="s">
        <v>1628</v>
      </c>
      <c r="C538" s="271">
        <v>100</v>
      </c>
      <c r="D538" s="271">
        <v>50</v>
      </c>
    </row>
    <row r="539" spans="1:5" ht="19.899999999999999" customHeight="1" x14ac:dyDescent="0.3">
      <c r="A539" s="270" t="s">
        <v>1629</v>
      </c>
      <c r="B539" s="270" t="s">
        <v>1630</v>
      </c>
      <c r="C539" s="271">
        <v>100</v>
      </c>
      <c r="D539" s="271">
        <v>50</v>
      </c>
    </row>
    <row r="540" spans="1:5" ht="19.899999999999999" customHeight="1" x14ac:dyDescent="0.3">
      <c r="A540" s="270" t="s">
        <v>1631</v>
      </c>
      <c r="B540" s="270" t="s">
        <v>1632</v>
      </c>
      <c r="C540" s="271">
        <v>100</v>
      </c>
      <c r="D540" s="271">
        <v>50</v>
      </c>
    </row>
    <row r="541" spans="1:5" ht="19.899999999999999" customHeight="1" x14ac:dyDescent="0.3">
      <c r="A541" s="270" t="s">
        <v>1633</v>
      </c>
      <c r="B541" s="270" t="s">
        <v>1634</v>
      </c>
      <c r="C541" s="271">
        <v>100</v>
      </c>
      <c r="D541" s="271">
        <v>50</v>
      </c>
    </row>
    <row r="542" spans="1:5" ht="19.899999999999999" customHeight="1" x14ac:dyDescent="0.3">
      <c r="A542" s="270" t="s">
        <v>1635</v>
      </c>
      <c r="B542" s="270" t="s">
        <v>1636</v>
      </c>
      <c r="C542" s="271">
        <v>100</v>
      </c>
      <c r="D542" s="271">
        <v>35</v>
      </c>
    </row>
    <row r="543" spans="1:5" ht="19.899999999999999" customHeight="1" x14ac:dyDescent="0.3">
      <c r="A543" s="270" t="s">
        <v>1637</v>
      </c>
      <c r="B543" s="270" t="s">
        <v>1638</v>
      </c>
      <c r="C543" s="271">
        <v>100</v>
      </c>
      <c r="D543" s="271">
        <v>40</v>
      </c>
    </row>
    <row r="544" spans="1:5" ht="19.899999999999999" customHeight="1" x14ac:dyDescent="0.3">
      <c r="A544" s="270" t="s">
        <v>1639</v>
      </c>
      <c r="B544" s="270" t="s">
        <v>1640</v>
      </c>
      <c r="C544" s="271">
        <v>100</v>
      </c>
      <c r="D544" s="271">
        <v>50</v>
      </c>
    </row>
    <row r="545" spans="1:4" ht="19.899999999999999" customHeight="1" x14ac:dyDescent="0.3">
      <c r="A545" s="270" t="s">
        <v>1641</v>
      </c>
      <c r="B545" s="270" t="s">
        <v>1642</v>
      </c>
      <c r="C545" s="271">
        <v>100</v>
      </c>
      <c r="D545" s="271">
        <v>30</v>
      </c>
    </row>
    <row r="546" spans="1:4" ht="19.899999999999999" customHeight="1" x14ac:dyDescent="0.3">
      <c r="A546" s="270" t="s">
        <v>1643</v>
      </c>
      <c r="B546" s="270" t="s">
        <v>1644</v>
      </c>
      <c r="C546" s="271">
        <v>95</v>
      </c>
      <c r="D546" s="271">
        <v>35</v>
      </c>
    </row>
    <row r="547" spans="1:4" ht="19.899999999999999" customHeight="1" x14ac:dyDescent="0.3">
      <c r="A547" s="270" t="s">
        <v>1645</v>
      </c>
      <c r="B547" s="270" t="s">
        <v>1646</v>
      </c>
      <c r="C547" s="271">
        <v>100</v>
      </c>
      <c r="D547" s="271">
        <v>50</v>
      </c>
    </row>
    <row r="548" spans="1:4" ht="19.899999999999999" customHeight="1" x14ac:dyDescent="0.3">
      <c r="A548" s="270" t="s">
        <v>1647</v>
      </c>
      <c r="B548" s="270" t="s">
        <v>1648</v>
      </c>
      <c r="C548" s="271">
        <v>100</v>
      </c>
      <c r="D548" s="271">
        <v>50</v>
      </c>
    </row>
    <row r="549" spans="1:4" ht="19.899999999999999" customHeight="1" x14ac:dyDescent="0.3">
      <c r="A549" s="270" t="s">
        <v>1649</v>
      </c>
      <c r="B549" s="270" t="s">
        <v>1650</v>
      </c>
      <c r="C549" s="271">
        <v>100</v>
      </c>
      <c r="D549" s="271">
        <v>40</v>
      </c>
    </row>
    <row r="550" spans="1:4" ht="19.899999999999999" customHeight="1" x14ac:dyDescent="0.3">
      <c r="A550" s="270" t="s">
        <v>1651</v>
      </c>
      <c r="B550" s="270" t="s">
        <v>1652</v>
      </c>
      <c r="C550" s="271">
        <v>100</v>
      </c>
      <c r="D550" s="271">
        <v>50</v>
      </c>
    </row>
    <row r="551" spans="1:4" ht="19.899999999999999" customHeight="1" x14ac:dyDescent="0.3">
      <c r="A551" s="270" t="s">
        <v>1653</v>
      </c>
      <c r="B551" s="270" t="s">
        <v>1654</v>
      </c>
      <c r="C551" s="271">
        <v>100</v>
      </c>
      <c r="D551" s="271">
        <v>50</v>
      </c>
    </row>
    <row r="552" spans="1:4" ht="19.899999999999999" customHeight="1" x14ac:dyDescent="0.3">
      <c r="A552" s="270" t="s">
        <v>1655</v>
      </c>
      <c r="B552" s="270" t="s">
        <v>1656</v>
      </c>
      <c r="C552" s="271">
        <v>100</v>
      </c>
      <c r="D552" s="271">
        <v>50</v>
      </c>
    </row>
    <row r="553" spans="1:4" ht="19.899999999999999" customHeight="1" x14ac:dyDescent="0.3">
      <c r="A553" s="270" t="s">
        <v>1657</v>
      </c>
      <c r="B553" s="270" t="s">
        <v>1658</v>
      </c>
      <c r="C553" s="271">
        <v>100</v>
      </c>
      <c r="D553" s="271">
        <v>50</v>
      </c>
    </row>
    <row r="554" spans="1:4" ht="19.899999999999999" customHeight="1" x14ac:dyDescent="0.3">
      <c r="A554" s="270" t="s">
        <v>1659</v>
      </c>
      <c r="B554" s="270" t="s">
        <v>1660</v>
      </c>
      <c r="C554" s="271">
        <v>95</v>
      </c>
      <c r="D554" s="271">
        <v>50</v>
      </c>
    </row>
    <row r="555" spans="1:4" ht="19.899999999999999" customHeight="1" x14ac:dyDescent="0.3">
      <c r="A555" s="270" t="s">
        <v>1661</v>
      </c>
      <c r="B555" s="270" t="s">
        <v>1662</v>
      </c>
      <c r="C555" s="271">
        <v>100</v>
      </c>
      <c r="D555" s="271">
        <v>50</v>
      </c>
    </row>
    <row r="556" spans="1:4" ht="19.899999999999999" customHeight="1" x14ac:dyDescent="0.3">
      <c r="A556" s="270" t="s">
        <v>1663</v>
      </c>
      <c r="B556" s="270" t="s">
        <v>1664</v>
      </c>
      <c r="C556" s="271">
        <v>100</v>
      </c>
      <c r="D556" s="271">
        <v>50</v>
      </c>
    </row>
    <row r="557" spans="1:4" ht="19.899999999999999" customHeight="1" x14ac:dyDescent="0.3">
      <c r="A557" s="270" t="s">
        <v>1665</v>
      </c>
      <c r="B557" s="270" t="s">
        <v>1666</v>
      </c>
      <c r="C557" s="271">
        <v>100</v>
      </c>
      <c r="D557" s="271">
        <v>50</v>
      </c>
    </row>
    <row r="558" spans="1:4" ht="19.899999999999999" customHeight="1" x14ac:dyDescent="0.3">
      <c r="A558" s="270" t="s">
        <v>1667</v>
      </c>
      <c r="B558" s="270" t="s">
        <v>1668</v>
      </c>
      <c r="C558" s="271">
        <v>100</v>
      </c>
      <c r="D558" s="271">
        <v>50</v>
      </c>
    </row>
    <row r="559" spans="1:4" ht="19.899999999999999" customHeight="1" x14ac:dyDescent="0.3">
      <c r="A559" s="270" t="s">
        <v>1669</v>
      </c>
      <c r="B559" s="270" t="s">
        <v>1670</v>
      </c>
      <c r="C559" s="271">
        <v>100</v>
      </c>
      <c r="D559" s="271">
        <v>50</v>
      </c>
    </row>
    <row r="560" spans="1:4" ht="19.899999999999999" customHeight="1" x14ac:dyDescent="0.3">
      <c r="A560" s="270" t="s">
        <v>1671</v>
      </c>
      <c r="B560" s="270" t="s">
        <v>1672</v>
      </c>
      <c r="C560" s="271">
        <v>100</v>
      </c>
      <c r="D560" s="271">
        <v>50</v>
      </c>
    </row>
    <row r="561" spans="1:4" ht="19.899999999999999" customHeight="1" x14ac:dyDescent="0.3">
      <c r="A561" s="270" t="s">
        <v>1673</v>
      </c>
      <c r="B561" s="270" t="s">
        <v>1674</v>
      </c>
      <c r="C561" s="271">
        <v>100</v>
      </c>
      <c r="D561" s="271">
        <v>50</v>
      </c>
    </row>
    <row r="562" spans="1:4" ht="19.899999999999999" customHeight="1" x14ac:dyDescent="0.3">
      <c r="A562" s="270" t="s">
        <v>1675</v>
      </c>
      <c r="B562" s="270" t="s">
        <v>1676</v>
      </c>
      <c r="C562" s="271">
        <v>100</v>
      </c>
      <c r="D562" s="271">
        <v>50</v>
      </c>
    </row>
    <row r="563" spans="1:4" ht="19.899999999999999" customHeight="1" x14ac:dyDescent="0.3">
      <c r="A563" s="270" t="s">
        <v>1677</v>
      </c>
      <c r="B563" s="270" t="s">
        <v>1678</v>
      </c>
      <c r="C563" s="271">
        <v>100</v>
      </c>
      <c r="D563" s="271">
        <v>50</v>
      </c>
    </row>
    <row r="564" spans="1:4" ht="19.899999999999999" customHeight="1" x14ac:dyDescent="0.3">
      <c r="A564" s="270" t="s">
        <v>1679</v>
      </c>
      <c r="B564" s="270" t="s">
        <v>1680</v>
      </c>
      <c r="C564" s="271">
        <v>100</v>
      </c>
      <c r="D564" s="271">
        <v>50</v>
      </c>
    </row>
    <row r="565" spans="1:4" ht="19.899999999999999" customHeight="1" x14ac:dyDescent="0.3">
      <c r="A565" s="270" t="s">
        <v>1681</v>
      </c>
      <c r="B565" s="270" t="s">
        <v>1682</v>
      </c>
      <c r="C565" s="271">
        <v>100</v>
      </c>
      <c r="D565" s="271">
        <v>50</v>
      </c>
    </row>
    <row r="566" spans="1:4" ht="19.899999999999999" customHeight="1" x14ac:dyDescent="0.3">
      <c r="A566" s="270" t="s">
        <v>1683</v>
      </c>
      <c r="B566" s="270" t="s">
        <v>1684</v>
      </c>
      <c r="C566" s="271">
        <v>100</v>
      </c>
      <c r="D566" s="271">
        <v>50</v>
      </c>
    </row>
    <row r="567" spans="1:4" ht="19.899999999999999" customHeight="1" x14ac:dyDescent="0.3">
      <c r="A567" s="270" t="s">
        <v>1685</v>
      </c>
      <c r="B567" s="270" t="s">
        <v>1686</v>
      </c>
      <c r="C567" s="271">
        <v>100</v>
      </c>
      <c r="D567" s="271">
        <v>50</v>
      </c>
    </row>
    <row r="568" spans="1:4" ht="19.899999999999999" customHeight="1" x14ac:dyDescent="0.3">
      <c r="A568" s="270" t="s">
        <v>1687</v>
      </c>
      <c r="B568" s="270" t="s">
        <v>1688</v>
      </c>
      <c r="C568" s="271">
        <v>100</v>
      </c>
      <c r="D568" s="271">
        <v>50</v>
      </c>
    </row>
    <row r="569" spans="1:4" ht="19.899999999999999" customHeight="1" x14ac:dyDescent="0.3">
      <c r="A569" s="270" t="s">
        <v>1689</v>
      </c>
      <c r="B569" s="270" t="s">
        <v>1690</v>
      </c>
      <c r="C569" s="271">
        <v>100</v>
      </c>
      <c r="D569" s="271">
        <v>50</v>
      </c>
    </row>
    <row r="570" spans="1:4" ht="19.899999999999999" customHeight="1" x14ac:dyDescent="0.3">
      <c r="A570" s="270" t="s">
        <v>1691</v>
      </c>
      <c r="B570" s="270" t="s">
        <v>1692</v>
      </c>
      <c r="C570" s="271">
        <v>100</v>
      </c>
      <c r="D570" s="271">
        <v>50</v>
      </c>
    </row>
    <row r="571" spans="1:4" ht="19.899999999999999" customHeight="1" x14ac:dyDescent="0.3">
      <c r="A571" s="270" t="s">
        <v>1693</v>
      </c>
      <c r="B571" s="270" t="s">
        <v>1694</v>
      </c>
      <c r="C571" s="271">
        <v>100</v>
      </c>
      <c r="D571" s="271">
        <v>50</v>
      </c>
    </row>
    <row r="572" spans="1:4" ht="19.899999999999999" customHeight="1" x14ac:dyDescent="0.3">
      <c r="A572" s="270" t="s">
        <v>1695</v>
      </c>
      <c r="B572" s="270" t="s">
        <v>1696</v>
      </c>
      <c r="C572" s="271">
        <v>100</v>
      </c>
      <c r="D572" s="271">
        <v>50</v>
      </c>
    </row>
    <row r="573" spans="1:4" ht="19.899999999999999" customHeight="1" x14ac:dyDescent="0.3">
      <c r="A573" s="270" t="s">
        <v>1697</v>
      </c>
      <c r="B573" s="270" t="s">
        <v>1698</v>
      </c>
      <c r="C573" s="271">
        <v>100</v>
      </c>
      <c r="D573" s="271">
        <v>50</v>
      </c>
    </row>
    <row r="574" spans="1:4" ht="19.899999999999999" customHeight="1" x14ac:dyDescent="0.3">
      <c r="A574" s="270" t="s">
        <v>1699</v>
      </c>
      <c r="B574" s="270" t="s">
        <v>1700</v>
      </c>
      <c r="C574" s="271">
        <v>100</v>
      </c>
      <c r="D574" s="271">
        <v>50</v>
      </c>
    </row>
    <row r="575" spans="1:4" ht="19.899999999999999" customHeight="1" x14ac:dyDescent="0.3">
      <c r="A575" s="270" t="s">
        <v>1701</v>
      </c>
      <c r="B575" s="270" t="s">
        <v>1702</v>
      </c>
      <c r="C575" s="271">
        <v>100</v>
      </c>
      <c r="D575" s="271">
        <v>50</v>
      </c>
    </row>
    <row r="576" spans="1:4" ht="19.899999999999999" customHeight="1" x14ac:dyDescent="0.3">
      <c r="A576" s="270" t="s">
        <v>1703</v>
      </c>
      <c r="B576" s="270" t="s">
        <v>1704</v>
      </c>
      <c r="C576" s="271">
        <v>100</v>
      </c>
      <c r="D576" s="271">
        <v>50</v>
      </c>
    </row>
    <row r="577" spans="1:4" ht="19.899999999999999" customHeight="1" x14ac:dyDescent="0.3">
      <c r="A577" s="270" t="s">
        <v>1705</v>
      </c>
      <c r="B577" s="270" t="s">
        <v>1706</v>
      </c>
      <c r="C577" s="271">
        <v>100</v>
      </c>
      <c r="D577" s="271">
        <v>50</v>
      </c>
    </row>
    <row r="578" spans="1:4" ht="19.899999999999999" customHeight="1" x14ac:dyDescent="0.3">
      <c r="A578" s="270" t="s">
        <v>1707</v>
      </c>
      <c r="B578" s="270" t="s">
        <v>1708</v>
      </c>
      <c r="C578" s="271">
        <v>100</v>
      </c>
      <c r="D578" s="271">
        <v>50</v>
      </c>
    </row>
    <row r="579" spans="1:4" ht="19.899999999999999" customHeight="1" x14ac:dyDescent="0.3">
      <c r="A579" s="270" t="s">
        <v>1709</v>
      </c>
      <c r="B579" s="270" t="s">
        <v>1710</v>
      </c>
      <c r="C579" s="271">
        <v>100</v>
      </c>
      <c r="D579" s="271">
        <v>50</v>
      </c>
    </row>
    <row r="580" spans="1:4" ht="19.899999999999999" customHeight="1" x14ac:dyDescent="0.3">
      <c r="A580" s="270" t="s">
        <v>1711</v>
      </c>
      <c r="B580" s="270" t="s">
        <v>1712</v>
      </c>
      <c r="C580" s="271">
        <v>100</v>
      </c>
      <c r="D580" s="271">
        <v>50</v>
      </c>
    </row>
    <row r="581" spans="1:4" ht="19.899999999999999" customHeight="1" x14ac:dyDescent="0.3">
      <c r="A581" s="270" t="s">
        <v>1713</v>
      </c>
      <c r="B581" s="270" t="s">
        <v>1714</v>
      </c>
      <c r="C581" s="271">
        <v>100</v>
      </c>
      <c r="D581" s="271">
        <v>50</v>
      </c>
    </row>
    <row r="582" spans="1:4" ht="19.899999999999999" customHeight="1" x14ac:dyDescent="0.3">
      <c r="A582" s="270" t="s">
        <v>1715</v>
      </c>
      <c r="B582" s="270" t="s">
        <v>1716</v>
      </c>
      <c r="C582" s="271">
        <v>100</v>
      </c>
      <c r="D582" s="271">
        <v>50</v>
      </c>
    </row>
    <row r="583" spans="1:4" ht="19.899999999999999" customHeight="1" x14ac:dyDescent="0.3">
      <c r="A583" s="270" t="s">
        <v>1717</v>
      </c>
      <c r="B583" s="270" t="s">
        <v>1718</v>
      </c>
      <c r="C583" s="271">
        <v>100</v>
      </c>
      <c r="D583" s="271">
        <v>50</v>
      </c>
    </row>
    <row r="584" spans="1:4" ht="19.899999999999999" customHeight="1" x14ac:dyDescent="0.3">
      <c r="A584" s="270" t="s">
        <v>1719</v>
      </c>
      <c r="B584" s="270" t="s">
        <v>1720</v>
      </c>
      <c r="C584" s="271">
        <v>100</v>
      </c>
      <c r="D584" s="271">
        <v>50</v>
      </c>
    </row>
    <row r="585" spans="1:4" ht="19.899999999999999" customHeight="1" x14ac:dyDescent="0.3">
      <c r="A585" s="270" t="s">
        <v>1721</v>
      </c>
      <c r="B585" s="270" t="s">
        <v>1722</v>
      </c>
      <c r="C585" s="271">
        <v>100</v>
      </c>
      <c r="D585" s="271">
        <v>50</v>
      </c>
    </row>
    <row r="586" spans="1:4" ht="19.899999999999999" customHeight="1" x14ac:dyDescent="0.3">
      <c r="A586" s="270" t="s">
        <v>1723</v>
      </c>
      <c r="B586" s="270" t="s">
        <v>1724</v>
      </c>
      <c r="C586" s="271">
        <v>100</v>
      </c>
      <c r="D586" s="271">
        <v>50</v>
      </c>
    </row>
    <row r="587" spans="1:4" ht="19.899999999999999" customHeight="1" x14ac:dyDescent="0.3">
      <c r="A587" s="270" t="s">
        <v>1725</v>
      </c>
      <c r="B587" s="270" t="s">
        <v>1726</v>
      </c>
      <c r="C587" s="271">
        <v>100</v>
      </c>
      <c r="D587" s="271">
        <v>50</v>
      </c>
    </row>
    <row r="588" spans="1:4" ht="19.899999999999999" customHeight="1" x14ac:dyDescent="0.3">
      <c r="A588" s="270" t="s">
        <v>1727</v>
      </c>
      <c r="B588" s="270" t="s">
        <v>1728</v>
      </c>
      <c r="C588" s="271">
        <v>100</v>
      </c>
      <c r="D588" s="271">
        <v>50</v>
      </c>
    </row>
    <row r="589" spans="1:4" ht="19.899999999999999" customHeight="1" x14ac:dyDescent="0.3">
      <c r="A589" s="270" t="s">
        <v>1729</v>
      </c>
      <c r="B589" s="270" t="s">
        <v>1730</v>
      </c>
      <c r="C589" s="271">
        <v>100</v>
      </c>
      <c r="D589" s="271">
        <v>50</v>
      </c>
    </row>
    <row r="590" spans="1:4" ht="19.899999999999999" customHeight="1" x14ac:dyDescent="0.3">
      <c r="A590" s="270" t="s">
        <v>1731</v>
      </c>
      <c r="B590" s="270" t="s">
        <v>1732</v>
      </c>
      <c r="C590" s="271">
        <v>100</v>
      </c>
      <c r="D590" s="271">
        <v>50</v>
      </c>
    </row>
    <row r="591" spans="1:4" ht="19.899999999999999" customHeight="1" x14ac:dyDescent="0.3">
      <c r="A591" s="270" t="s">
        <v>1733</v>
      </c>
      <c r="B591" s="270" t="s">
        <v>1734</v>
      </c>
      <c r="C591" s="271">
        <v>100</v>
      </c>
      <c r="D591" s="271">
        <v>50</v>
      </c>
    </row>
    <row r="592" spans="1:4" ht="19.899999999999999" customHeight="1" x14ac:dyDescent="0.3">
      <c r="A592" s="270" t="s">
        <v>1735</v>
      </c>
      <c r="B592" s="270" t="s">
        <v>1736</v>
      </c>
      <c r="C592" s="271">
        <v>100</v>
      </c>
      <c r="D592" s="271">
        <v>50</v>
      </c>
    </row>
    <row r="593" spans="1:4" ht="19.899999999999999" customHeight="1" x14ac:dyDescent="0.3">
      <c r="A593" s="270" t="s">
        <v>1737</v>
      </c>
      <c r="B593" s="270" t="s">
        <v>1738</v>
      </c>
      <c r="C593" s="271">
        <v>100</v>
      </c>
      <c r="D593" s="271">
        <v>50</v>
      </c>
    </row>
    <row r="594" spans="1:4" ht="19.899999999999999" customHeight="1" x14ac:dyDescent="0.3">
      <c r="A594" s="270" t="s">
        <v>1739</v>
      </c>
      <c r="B594" s="270" t="s">
        <v>1740</v>
      </c>
      <c r="C594" s="271">
        <v>100</v>
      </c>
      <c r="D594" s="271">
        <v>50</v>
      </c>
    </row>
    <row r="595" spans="1:4" ht="19.899999999999999" customHeight="1" x14ac:dyDescent="0.3">
      <c r="A595" s="270" t="s">
        <v>1741</v>
      </c>
      <c r="B595" s="270" t="s">
        <v>1742</v>
      </c>
      <c r="C595" s="271">
        <v>100</v>
      </c>
      <c r="D595" s="271">
        <v>40</v>
      </c>
    </row>
    <row r="596" spans="1:4" ht="19.899999999999999" customHeight="1" x14ac:dyDescent="0.3">
      <c r="A596" s="270" t="s">
        <v>1743</v>
      </c>
      <c r="B596" s="270" t="s">
        <v>1744</v>
      </c>
      <c r="C596" s="271">
        <v>100</v>
      </c>
      <c r="D596" s="271">
        <v>50</v>
      </c>
    </row>
    <row r="597" spans="1:4" ht="19.899999999999999" customHeight="1" x14ac:dyDescent="0.3">
      <c r="A597" s="270" t="s">
        <v>1745</v>
      </c>
      <c r="B597" s="270" t="s">
        <v>1746</v>
      </c>
      <c r="C597" s="271">
        <v>100</v>
      </c>
      <c r="D597" s="271">
        <v>50</v>
      </c>
    </row>
    <row r="598" spans="1:4" ht="19.899999999999999" customHeight="1" x14ac:dyDescent="0.3">
      <c r="A598" s="270" t="s">
        <v>1747</v>
      </c>
      <c r="B598" s="270" t="s">
        <v>1748</v>
      </c>
      <c r="C598" s="271">
        <v>100</v>
      </c>
      <c r="D598" s="271">
        <v>40</v>
      </c>
    </row>
    <row r="599" spans="1:4" ht="19.899999999999999" customHeight="1" x14ac:dyDescent="0.3">
      <c r="A599" s="270" t="s">
        <v>1749</v>
      </c>
      <c r="B599" s="270" t="s">
        <v>1750</v>
      </c>
      <c r="C599" s="271">
        <v>100</v>
      </c>
      <c r="D599" s="271">
        <v>30</v>
      </c>
    </row>
    <row r="600" spans="1:4" ht="19.899999999999999" customHeight="1" x14ac:dyDescent="0.3">
      <c r="A600" s="270" t="s">
        <v>1751</v>
      </c>
      <c r="B600" s="270" t="s">
        <v>1752</v>
      </c>
      <c r="C600" s="271">
        <v>100</v>
      </c>
      <c r="D600" s="271">
        <v>35</v>
      </c>
    </row>
    <row r="601" spans="1:4" ht="19.899999999999999" customHeight="1" x14ac:dyDescent="0.3">
      <c r="A601" s="270" t="s">
        <v>1753</v>
      </c>
      <c r="B601" s="270" t="s">
        <v>1754</v>
      </c>
      <c r="C601" s="271">
        <v>95</v>
      </c>
      <c r="D601" s="271">
        <v>0</v>
      </c>
    </row>
    <row r="602" spans="1:4" ht="19.899999999999999" customHeight="1" x14ac:dyDescent="0.3">
      <c r="A602" s="270" t="s">
        <v>1755</v>
      </c>
      <c r="B602" s="270" t="s">
        <v>1756</v>
      </c>
      <c r="C602" s="271">
        <v>100</v>
      </c>
      <c r="D602" s="271">
        <v>25</v>
      </c>
    </row>
    <row r="603" spans="1:4" ht="19.899999999999999" customHeight="1" x14ac:dyDescent="0.3">
      <c r="A603" s="270" t="s">
        <v>1757</v>
      </c>
      <c r="B603" s="270" t="s">
        <v>1758</v>
      </c>
      <c r="C603" s="271">
        <v>100</v>
      </c>
      <c r="D603" s="271">
        <v>50</v>
      </c>
    </row>
    <row r="604" spans="1:4" ht="19.899999999999999" customHeight="1" x14ac:dyDescent="0.3">
      <c r="A604" s="270" t="s">
        <v>1759</v>
      </c>
      <c r="B604" s="270" t="s">
        <v>1760</v>
      </c>
      <c r="C604" s="271">
        <v>100</v>
      </c>
      <c r="D604" s="271">
        <v>50</v>
      </c>
    </row>
    <row r="605" spans="1:4" ht="19.899999999999999" customHeight="1" x14ac:dyDescent="0.3">
      <c r="A605" s="270" t="s">
        <v>1761</v>
      </c>
      <c r="B605" s="270" t="s">
        <v>1762</v>
      </c>
      <c r="C605" s="271">
        <v>100</v>
      </c>
      <c r="D605" s="271">
        <v>50</v>
      </c>
    </row>
    <row r="606" spans="1:4" ht="19.899999999999999" customHeight="1" x14ac:dyDescent="0.3">
      <c r="A606" s="270" t="s">
        <v>1763</v>
      </c>
      <c r="B606" s="270" t="s">
        <v>1764</v>
      </c>
      <c r="C606" s="271">
        <v>100</v>
      </c>
      <c r="D606" s="271">
        <v>40</v>
      </c>
    </row>
    <row r="607" spans="1:4" ht="19.899999999999999" customHeight="1" x14ac:dyDescent="0.3">
      <c r="A607" s="270" t="s">
        <v>1765</v>
      </c>
      <c r="B607" s="270" t="s">
        <v>1766</v>
      </c>
      <c r="C607" s="271">
        <v>100</v>
      </c>
      <c r="D607" s="271">
        <v>50</v>
      </c>
    </row>
    <row r="608" spans="1:4" ht="19.899999999999999" customHeight="1" x14ac:dyDescent="0.3">
      <c r="A608" s="270" t="s">
        <v>1767</v>
      </c>
      <c r="B608" s="270" t="s">
        <v>1768</v>
      </c>
      <c r="C608" s="271">
        <v>100</v>
      </c>
      <c r="D608" s="271">
        <v>30</v>
      </c>
    </row>
    <row r="609" spans="1:5" ht="19.899999999999999" customHeight="1" x14ac:dyDescent="0.3">
      <c r="A609" s="270" t="s">
        <v>1769</v>
      </c>
      <c r="B609" s="270" t="s">
        <v>1770</v>
      </c>
      <c r="C609" s="271">
        <v>100</v>
      </c>
      <c r="D609" s="271">
        <v>50</v>
      </c>
    </row>
    <row r="610" spans="1:5" ht="35.25" customHeight="1" x14ac:dyDescent="0.3">
      <c r="A610" s="270" t="s">
        <v>1771</v>
      </c>
      <c r="B610" s="270" t="s">
        <v>1772</v>
      </c>
      <c r="C610" s="271">
        <v>100</v>
      </c>
      <c r="D610" s="271">
        <v>46.43</v>
      </c>
    </row>
    <row r="611" spans="1:5" ht="19.899999999999999" customHeight="1" x14ac:dyDescent="0.3">
      <c r="A611" s="270" t="s">
        <v>1773</v>
      </c>
      <c r="B611" s="270" t="s">
        <v>1774</v>
      </c>
      <c r="C611" s="271">
        <v>100</v>
      </c>
      <c r="D611" s="271">
        <v>50</v>
      </c>
    </row>
    <row r="612" spans="1:5" ht="19.899999999999999" customHeight="1" x14ac:dyDescent="0.3">
      <c r="A612" s="270" t="s">
        <v>1775</v>
      </c>
      <c r="B612" s="270" t="s">
        <v>1776</v>
      </c>
      <c r="C612" s="271">
        <v>100</v>
      </c>
      <c r="D612" s="271">
        <v>40</v>
      </c>
    </row>
    <row r="613" spans="1:5" ht="19.899999999999999" customHeight="1" x14ac:dyDescent="0.3">
      <c r="A613" s="270" t="s">
        <v>1777</v>
      </c>
      <c r="B613" s="270" t="s">
        <v>1778</v>
      </c>
      <c r="C613" s="271">
        <v>100</v>
      </c>
      <c r="D613" s="271">
        <v>35</v>
      </c>
    </row>
    <row r="614" spans="1:5" ht="19.899999999999999" customHeight="1" x14ac:dyDescent="0.3">
      <c r="A614" s="270" t="s">
        <v>1779</v>
      </c>
      <c r="B614" s="270" t="s">
        <v>1780</v>
      </c>
      <c r="C614" s="271">
        <v>100</v>
      </c>
      <c r="D614" s="271">
        <v>50</v>
      </c>
    </row>
    <row r="615" spans="1:5" ht="19.899999999999999" customHeight="1" x14ac:dyDescent="0.3">
      <c r="A615" s="270" t="s">
        <v>1781</v>
      </c>
      <c r="B615" s="270" t="s">
        <v>1782</v>
      </c>
      <c r="C615" s="271">
        <v>100</v>
      </c>
      <c r="D615" s="271">
        <v>50</v>
      </c>
    </row>
    <row r="616" spans="1:5" ht="19.899999999999999" customHeight="1" x14ac:dyDescent="0.3">
      <c r="A616" s="270" t="s">
        <v>1783</v>
      </c>
      <c r="B616" s="270" t="s">
        <v>1784</v>
      </c>
      <c r="C616" s="271">
        <v>100</v>
      </c>
      <c r="D616" s="271">
        <v>50</v>
      </c>
    </row>
    <row r="617" spans="1:5" ht="19.899999999999999" customHeight="1" x14ac:dyDescent="0.3">
      <c r="A617" s="270" t="s">
        <v>1785</v>
      </c>
      <c r="B617" s="270" t="s">
        <v>1786</v>
      </c>
      <c r="C617" s="271">
        <v>100</v>
      </c>
      <c r="D617" s="271">
        <v>50</v>
      </c>
    </row>
    <row r="618" spans="1:5" ht="19.899999999999999" customHeight="1" x14ac:dyDescent="0.3">
      <c r="A618" s="270" t="s">
        <v>1611</v>
      </c>
      <c r="B618" s="270" t="s">
        <v>1612</v>
      </c>
      <c r="C618" s="271">
        <v>100</v>
      </c>
      <c r="D618" s="271">
        <v>50</v>
      </c>
      <c r="E618">
        <v>8</v>
      </c>
    </row>
    <row r="619" spans="1:5" ht="19.899999999999999" customHeight="1" x14ac:dyDescent="0.3">
      <c r="A619" s="270" t="s">
        <v>1613</v>
      </c>
      <c r="B619" s="270" t="s">
        <v>1614</v>
      </c>
      <c r="C619" s="271">
        <v>100</v>
      </c>
      <c r="D619" s="271">
        <v>45</v>
      </c>
    </row>
    <row r="620" spans="1:5" ht="19.899999999999999" customHeight="1" x14ac:dyDescent="0.3">
      <c r="A620" s="270" t="s">
        <v>1615</v>
      </c>
      <c r="B620" s="270" t="s">
        <v>1616</v>
      </c>
      <c r="C620" s="271">
        <v>100</v>
      </c>
      <c r="D620" s="271">
        <v>50</v>
      </c>
    </row>
    <row r="621" spans="1:5" ht="19.899999999999999" customHeight="1" x14ac:dyDescent="0.3">
      <c r="A621" s="270" t="s">
        <v>1617</v>
      </c>
      <c r="B621" s="270" t="s">
        <v>1618</v>
      </c>
      <c r="C621" s="271">
        <v>100</v>
      </c>
      <c r="D621" s="271">
        <v>50</v>
      </c>
    </row>
    <row r="622" spans="1:5" ht="19.899999999999999" customHeight="1" x14ac:dyDescent="0.3">
      <c r="A622" s="270" t="s">
        <v>1619</v>
      </c>
      <c r="B622" s="270" t="s">
        <v>1620</v>
      </c>
      <c r="C622" s="271">
        <v>100</v>
      </c>
      <c r="D622" s="271">
        <v>50</v>
      </c>
    </row>
    <row r="623" spans="1:5" ht="19.899999999999999" customHeight="1" x14ac:dyDescent="0.3">
      <c r="A623" s="270" t="s">
        <v>1621</v>
      </c>
      <c r="B623" s="270" t="s">
        <v>1622</v>
      </c>
      <c r="C623" s="271">
        <v>100</v>
      </c>
      <c r="D623" s="271">
        <v>50</v>
      </c>
    </row>
    <row r="624" spans="1:5" ht="19.899999999999999" customHeight="1" x14ac:dyDescent="0.3">
      <c r="A624" s="270" t="s">
        <v>1623</v>
      </c>
      <c r="B624" s="270" t="s">
        <v>1624</v>
      </c>
      <c r="C624" s="271">
        <v>100</v>
      </c>
      <c r="D624" s="271">
        <v>50</v>
      </c>
    </row>
    <row r="625" spans="1:4" ht="19.899999999999999" customHeight="1" x14ac:dyDescent="0.3">
      <c r="A625" s="270" t="s">
        <v>1625</v>
      </c>
      <c r="B625" s="270" t="s">
        <v>1626</v>
      </c>
      <c r="C625" s="271">
        <v>100</v>
      </c>
      <c r="D625" s="271">
        <v>50</v>
      </c>
    </row>
    <row r="626" spans="1:4" ht="19.899999999999999" customHeight="1" x14ac:dyDescent="0.3">
      <c r="A626" s="270" t="s">
        <v>1627</v>
      </c>
      <c r="B626" s="270" t="s">
        <v>1628</v>
      </c>
      <c r="C626" s="271">
        <v>100</v>
      </c>
      <c r="D626" s="271">
        <v>50</v>
      </c>
    </row>
    <row r="627" spans="1:4" ht="19.899999999999999" customHeight="1" x14ac:dyDescent="0.3">
      <c r="A627" s="270" t="s">
        <v>1629</v>
      </c>
      <c r="B627" s="270" t="s">
        <v>1630</v>
      </c>
      <c r="C627" s="271">
        <v>100</v>
      </c>
      <c r="D627" s="271">
        <v>40</v>
      </c>
    </row>
    <row r="628" spans="1:4" ht="19.899999999999999" customHeight="1" x14ac:dyDescent="0.3">
      <c r="A628" s="270" t="s">
        <v>1631</v>
      </c>
      <c r="B628" s="270" t="s">
        <v>1632</v>
      </c>
      <c r="C628" s="271">
        <v>100</v>
      </c>
      <c r="D628" s="271">
        <v>50</v>
      </c>
    </row>
    <row r="629" spans="1:4" ht="19.899999999999999" customHeight="1" x14ac:dyDescent="0.3">
      <c r="A629" s="270" t="s">
        <v>1633</v>
      </c>
      <c r="B629" s="270" t="s">
        <v>1634</v>
      </c>
      <c r="C629" s="271">
        <v>100</v>
      </c>
      <c r="D629" s="271">
        <v>50</v>
      </c>
    </row>
    <row r="630" spans="1:4" ht="19.899999999999999" customHeight="1" x14ac:dyDescent="0.3">
      <c r="A630" s="270" t="s">
        <v>1635</v>
      </c>
      <c r="B630" s="270" t="s">
        <v>1636</v>
      </c>
      <c r="C630" s="271">
        <v>100</v>
      </c>
      <c r="D630" s="271">
        <v>35</v>
      </c>
    </row>
    <row r="631" spans="1:4" ht="19.899999999999999" customHeight="1" x14ac:dyDescent="0.3">
      <c r="A631" s="270" t="s">
        <v>1637</v>
      </c>
      <c r="B631" s="270" t="s">
        <v>1638</v>
      </c>
      <c r="C631" s="271">
        <v>100</v>
      </c>
      <c r="D631" s="271">
        <v>50</v>
      </c>
    </row>
    <row r="632" spans="1:4" ht="19.899999999999999" customHeight="1" x14ac:dyDescent="0.3">
      <c r="A632" s="270" t="s">
        <v>1639</v>
      </c>
      <c r="B632" s="270" t="s">
        <v>1640</v>
      </c>
      <c r="C632" s="271">
        <v>100</v>
      </c>
      <c r="D632" s="271">
        <v>50</v>
      </c>
    </row>
    <row r="633" spans="1:4" ht="19.899999999999999" customHeight="1" x14ac:dyDescent="0.3">
      <c r="A633" s="270" t="s">
        <v>1641</v>
      </c>
      <c r="B633" s="270" t="s">
        <v>1642</v>
      </c>
      <c r="C633" s="271">
        <v>100</v>
      </c>
      <c r="D633" s="271">
        <v>25</v>
      </c>
    </row>
    <row r="634" spans="1:4" ht="19.899999999999999" customHeight="1" x14ac:dyDescent="0.3">
      <c r="A634" s="270" t="s">
        <v>1643</v>
      </c>
      <c r="B634" s="270" t="s">
        <v>1644</v>
      </c>
      <c r="C634" s="271">
        <v>100</v>
      </c>
      <c r="D634" s="271">
        <v>40</v>
      </c>
    </row>
    <row r="635" spans="1:4" ht="19.899999999999999" customHeight="1" x14ac:dyDescent="0.3">
      <c r="A635" s="270" t="s">
        <v>1645</v>
      </c>
      <c r="B635" s="270" t="s">
        <v>1646</v>
      </c>
      <c r="C635" s="271">
        <v>100</v>
      </c>
      <c r="D635" s="271">
        <v>50</v>
      </c>
    </row>
    <row r="636" spans="1:4" ht="19.899999999999999" customHeight="1" x14ac:dyDescent="0.3">
      <c r="A636" s="270" t="s">
        <v>1647</v>
      </c>
      <c r="B636" s="270" t="s">
        <v>1648</v>
      </c>
      <c r="C636" s="271">
        <v>100</v>
      </c>
      <c r="D636" s="271">
        <v>50</v>
      </c>
    </row>
    <row r="637" spans="1:4" ht="19.899999999999999" customHeight="1" x14ac:dyDescent="0.3">
      <c r="A637" s="270" t="s">
        <v>1649</v>
      </c>
      <c r="B637" s="270" t="s">
        <v>1650</v>
      </c>
      <c r="C637" s="271">
        <v>100</v>
      </c>
      <c r="D637" s="271">
        <v>40</v>
      </c>
    </row>
    <row r="638" spans="1:4" ht="19.899999999999999" customHeight="1" x14ac:dyDescent="0.3">
      <c r="A638" s="270" t="s">
        <v>1651</v>
      </c>
      <c r="B638" s="270" t="s">
        <v>1652</v>
      </c>
      <c r="C638" s="271">
        <v>100</v>
      </c>
      <c r="D638" s="271">
        <v>50</v>
      </c>
    </row>
    <row r="639" spans="1:4" ht="19.899999999999999" customHeight="1" x14ac:dyDescent="0.3">
      <c r="A639" s="270" t="s">
        <v>1653</v>
      </c>
      <c r="B639" s="270" t="s">
        <v>1654</v>
      </c>
      <c r="C639" s="271">
        <v>100</v>
      </c>
      <c r="D639" s="271">
        <v>50</v>
      </c>
    </row>
    <row r="640" spans="1:4" ht="19.899999999999999" customHeight="1" x14ac:dyDescent="0.3">
      <c r="A640" s="270" t="s">
        <v>1655</v>
      </c>
      <c r="B640" s="270" t="s">
        <v>1656</v>
      </c>
      <c r="C640" s="271">
        <v>100</v>
      </c>
      <c r="D640" s="271">
        <v>50</v>
      </c>
    </row>
    <row r="641" spans="1:4" ht="19.899999999999999" customHeight="1" x14ac:dyDescent="0.3">
      <c r="A641" s="270" t="s">
        <v>1657</v>
      </c>
      <c r="B641" s="270" t="s">
        <v>1658</v>
      </c>
      <c r="C641" s="271">
        <v>100</v>
      </c>
      <c r="D641" s="271">
        <v>50</v>
      </c>
    </row>
    <row r="642" spans="1:4" ht="19.899999999999999" customHeight="1" x14ac:dyDescent="0.3">
      <c r="A642" s="270" t="s">
        <v>1659</v>
      </c>
      <c r="B642" s="270" t="s">
        <v>1660</v>
      </c>
      <c r="C642" s="271">
        <v>100</v>
      </c>
      <c r="D642" s="271">
        <v>50</v>
      </c>
    </row>
    <row r="643" spans="1:4" ht="19.899999999999999" customHeight="1" x14ac:dyDescent="0.3">
      <c r="A643" s="270" t="s">
        <v>1661</v>
      </c>
      <c r="B643" s="270" t="s">
        <v>1662</v>
      </c>
      <c r="C643" s="271">
        <v>100</v>
      </c>
      <c r="D643" s="271">
        <v>50</v>
      </c>
    </row>
    <row r="644" spans="1:4" ht="19.899999999999999" customHeight="1" x14ac:dyDescent="0.3">
      <c r="A644" s="270" t="s">
        <v>1663</v>
      </c>
      <c r="B644" s="270" t="s">
        <v>1664</v>
      </c>
      <c r="C644" s="271">
        <v>100</v>
      </c>
      <c r="D644" s="271">
        <v>50</v>
      </c>
    </row>
    <row r="645" spans="1:4" ht="19.899999999999999" customHeight="1" x14ac:dyDescent="0.3">
      <c r="A645" s="270" t="s">
        <v>1665</v>
      </c>
      <c r="B645" s="270" t="s">
        <v>1666</v>
      </c>
      <c r="C645" s="271">
        <v>100</v>
      </c>
      <c r="D645" s="271">
        <v>50</v>
      </c>
    </row>
    <row r="646" spans="1:4" ht="19.899999999999999" customHeight="1" x14ac:dyDescent="0.3">
      <c r="A646" s="270" t="s">
        <v>1667</v>
      </c>
      <c r="B646" s="270" t="s">
        <v>1668</v>
      </c>
      <c r="C646" s="271">
        <v>100</v>
      </c>
      <c r="D646" s="271">
        <v>50</v>
      </c>
    </row>
    <row r="647" spans="1:4" ht="19.899999999999999" customHeight="1" x14ac:dyDescent="0.3">
      <c r="A647" s="270" t="s">
        <v>1669</v>
      </c>
      <c r="B647" s="270" t="s">
        <v>1670</v>
      </c>
      <c r="C647" s="271">
        <v>100</v>
      </c>
      <c r="D647" s="271">
        <v>50</v>
      </c>
    </row>
    <row r="648" spans="1:4" ht="19.899999999999999" customHeight="1" x14ac:dyDescent="0.3">
      <c r="A648" s="270" t="s">
        <v>1671</v>
      </c>
      <c r="B648" s="270" t="s">
        <v>1672</v>
      </c>
      <c r="C648" s="271">
        <v>100</v>
      </c>
      <c r="D648" s="271">
        <v>50</v>
      </c>
    </row>
    <row r="649" spans="1:4" ht="19.899999999999999" customHeight="1" x14ac:dyDescent="0.3">
      <c r="A649" s="270" t="s">
        <v>1673</v>
      </c>
      <c r="B649" s="270" t="s">
        <v>1674</v>
      </c>
      <c r="C649" s="271">
        <v>100</v>
      </c>
      <c r="D649" s="271">
        <v>50</v>
      </c>
    </row>
    <row r="650" spans="1:4" ht="19.899999999999999" customHeight="1" x14ac:dyDescent="0.3">
      <c r="A650" s="270" t="s">
        <v>1675</v>
      </c>
      <c r="B650" s="270" t="s">
        <v>1676</v>
      </c>
      <c r="C650" s="271">
        <v>100</v>
      </c>
      <c r="D650" s="271">
        <v>50</v>
      </c>
    </row>
    <row r="651" spans="1:4" ht="19.899999999999999" customHeight="1" x14ac:dyDescent="0.3">
      <c r="A651" s="270" t="s">
        <v>1677</v>
      </c>
      <c r="B651" s="270" t="s">
        <v>1678</v>
      </c>
      <c r="C651" s="271">
        <v>100</v>
      </c>
      <c r="D651" s="271">
        <v>50</v>
      </c>
    </row>
    <row r="652" spans="1:4" ht="19.899999999999999" customHeight="1" x14ac:dyDescent="0.3">
      <c r="A652" s="270" t="s">
        <v>1679</v>
      </c>
      <c r="B652" s="270" t="s">
        <v>1680</v>
      </c>
      <c r="C652" s="271">
        <v>100</v>
      </c>
      <c r="D652" s="271">
        <v>50</v>
      </c>
    </row>
    <row r="653" spans="1:4" ht="19.899999999999999" customHeight="1" x14ac:dyDescent="0.3">
      <c r="A653" s="270" t="s">
        <v>1681</v>
      </c>
      <c r="B653" s="270" t="s">
        <v>1682</v>
      </c>
      <c r="C653" s="271">
        <v>100</v>
      </c>
      <c r="D653" s="271">
        <v>50</v>
      </c>
    </row>
    <row r="654" spans="1:4" ht="19.899999999999999" customHeight="1" x14ac:dyDescent="0.3">
      <c r="A654" s="270" t="s">
        <v>1683</v>
      </c>
      <c r="B654" s="270" t="s">
        <v>1684</v>
      </c>
      <c r="C654" s="271">
        <v>100</v>
      </c>
      <c r="D654" s="271">
        <v>50</v>
      </c>
    </row>
    <row r="655" spans="1:4" ht="19.899999999999999" customHeight="1" x14ac:dyDescent="0.3">
      <c r="A655" s="270" t="s">
        <v>1685</v>
      </c>
      <c r="B655" s="270" t="s">
        <v>1686</v>
      </c>
      <c r="C655" s="271">
        <v>100</v>
      </c>
      <c r="D655" s="271">
        <v>50</v>
      </c>
    </row>
    <row r="656" spans="1:4" ht="19.899999999999999" customHeight="1" x14ac:dyDescent="0.3">
      <c r="A656" s="270" t="s">
        <v>1687</v>
      </c>
      <c r="B656" s="270" t="s">
        <v>1688</v>
      </c>
      <c r="C656" s="271">
        <v>100</v>
      </c>
      <c r="D656" s="271">
        <v>50</v>
      </c>
    </row>
    <row r="657" spans="1:4" ht="19.899999999999999" customHeight="1" x14ac:dyDescent="0.3">
      <c r="A657" s="270" t="s">
        <v>1689</v>
      </c>
      <c r="B657" s="270" t="s">
        <v>1690</v>
      </c>
      <c r="C657" s="271">
        <v>100</v>
      </c>
      <c r="D657" s="271">
        <v>50</v>
      </c>
    </row>
    <row r="658" spans="1:4" ht="19.899999999999999" customHeight="1" x14ac:dyDescent="0.3">
      <c r="A658" s="270" t="s">
        <v>1691</v>
      </c>
      <c r="B658" s="270" t="s">
        <v>1692</v>
      </c>
      <c r="C658" s="271">
        <v>100</v>
      </c>
      <c r="D658" s="271">
        <v>50</v>
      </c>
    </row>
    <row r="659" spans="1:4" ht="19.899999999999999" customHeight="1" x14ac:dyDescent="0.3">
      <c r="A659" s="270" t="s">
        <v>1693</v>
      </c>
      <c r="B659" s="270" t="s">
        <v>1694</v>
      </c>
      <c r="C659" s="271">
        <v>100</v>
      </c>
      <c r="D659" s="271">
        <v>50</v>
      </c>
    </row>
    <row r="660" spans="1:4" ht="19.899999999999999" customHeight="1" x14ac:dyDescent="0.3">
      <c r="A660" s="270" t="s">
        <v>1695</v>
      </c>
      <c r="B660" s="270" t="s">
        <v>1696</v>
      </c>
      <c r="C660" s="271">
        <v>100</v>
      </c>
      <c r="D660" s="271">
        <v>50</v>
      </c>
    </row>
    <row r="661" spans="1:4" ht="19.899999999999999" customHeight="1" x14ac:dyDescent="0.3">
      <c r="A661" s="270" t="s">
        <v>1697</v>
      </c>
      <c r="B661" s="270" t="s">
        <v>1698</v>
      </c>
      <c r="C661" s="271">
        <v>100</v>
      </c>
      <c r="D661" s="271">
        <v>50</v>
      </c>
    </row>
    <row r="662" spans="1:4" ht="19.899999999999999" customHeight="1" x14ac:dyDescent="0.3">
      <c r="A662" s="270" t="s">
        <v>1699</v>
      </c>
      <c r="B662" s="270" t="s">
        <v>1700</v>
      </c>
      <c r="C662" s="271">
        <v>100</v>
      </c>
      <c r="D662" s="271">
        <v>50</v>
      </c>
    </row>
    <row r="663" spans="1:4" ht="19.899999999999999" customHeight="1" x14ac:dyDescent="0.3">
      <c r="A663" s="270" t="s">
        <v>1701</v>
      </c>
      <c r="B663" s="270" t="s">
        <v>1702</v>
      </c>
      <c r="C663" s="271">
        <v>100</v>
      </c>
      <c r="D663" s="271">
        <v>50</v>
      </c>
    </row>
    <row r="664" spans="1:4" ht="19.899999999999999" customHeight="1" x14ac:dyDescent="0.3">
      <c r="A664" s="270" t="s">
        <v>1703</v>
      </c>
      <c r="B664" s="270" t="s">
        <v>1704</v>
      </c>
      <c r="C664" s="271">
        <v>100</v>
      </c>
      <c r="D664" s="271">
        <v>50</v>
      </c>
    </row>
    <row r="665" spans="1:4" ht="19.899999999999999" customHeight="1" x14ac:dyDescent="0.3">
      <c r="A665" s="270" t="s">
        <v>1705</v>
      </c>
      <c r="B665" s="270" t="s">
        <v>1706</v>
      </c>
      <c r="C665" s="271">
        <v>100</v>
      </c>
      <c r="D665" s="271">
        <v>50</v>
      </c>
    </row>
    <row r="666" spans="1:4" ht="19.899999999999999" customHeight="1" x14ac:dyDescent="0.3">
      <c r="A666" s="270" t="s">
        <v>1707</v>
      </c>
      <c r="B666" s="270" t="s">
        <v>1708</v>
      </c>
      <c r="C666" s="271">
        <v>100</v>
      </c>
      <c r="D666" s="271">
        <v>50</v>
      </c>
    </row>
    <row r="667" spans="1:4" ht="19.899999999999999" customHeight="1" x14ac:dyDescent="0.3">
      <c r="A667" s="270" t="s">
        <v>1709</v>
      </c>
      <c r="B667" s="270" t="s">
        <v>1710</v>
      </c>
      <c r="C667" s="271">
        <v>100</v>
      </c>
      <c r="D667" s="271">
        <v>50</v>
      </c>
    </row>
    <row r="668" spans="1:4" ht="19.899999999999999" customHeight="1" x14ac:dyDescent="0.3">
      <c r="A668" s="270" t="s">
        <v>1711</v>
      </c>
      <c r="B668" s="270" t="s">
        <v>1712</v>
      </c>
      <c r="C668" s="271">
        <v>100</v>
      </c>
      <c r="D668" s="271">
        <v>50</v>
      </c>
    </row>
    <row r="669" spans="1:4" ht="19.899999999999999" customHeight="1" x14ac:dyDescent="0.3">
      <c r="A669" s="270" t="s">
        <v>1713</v>
      </c>
      <c r="B669" s="270" t="s">
        <v>1714</v>
      </c>
      <c r="C669" s="271">
        <v>100</v>
      </c>
      <c r="D669" s="271">
        <v>50</v>
      </c>
    </row>
    <row r="670" spans="1:4" ht="19.899999999999999" customHeight="1" x14ac:dyDescent="0.3">
      <c r="A670" s="270" t="s">
        <v>1715</v>
      </c>
      <c r="B670" s="270" t="s">
        <v>1716</v>
      </c>
      <c r="C670" s="271">
        <v>100</v>
      </c>
      <c r="D670" s="271">
        <v>50</v>
      </c>
    </row>
    <row r="671" spans="1:4" ht="19.899999999999999" customHeight="1" x14ac:dyDescent="0.3">
      <c r="A671" s="270" t="s">
        <v>1717</v>
      </c>
      <c r="B671" s="270" t="s">
        <v>1718</v>
      </c>
      <c r="C671" s="271">
        <v>100</v>
      </c>
      <c r="D671" s="271">
        <v>50</v>
      </c>
    </row>
    <row r="672" spans="1:4" ht="19.899999999999999" customHeight="1" x14ac:dyDescent="0.3">
      <c r="A672" s="270" t="s">
        <v>1719</v>
      </c>
      <c r="B672" s="270" t="s">
        <v>1720</v>
      </c>
      <c r="C672" s="271">
        <v>100</v>
      </c>
      <c r="D672" s="271">
        <v>50</v>
      </c>
    </row>
    <row r="673" spans="1:4" ht="19.899999999999999" customHeight="1" x14ac:dyDescent="0.3">
      <c r="A673" s="270" t="s">
        <v>1721</v>
      </c>
      <c r="B673" s="270" t="s">
        <v>1722</v>
      </c>
      <c r="C673" s="271">
        <v>100</v>
      </c>
      <c r="D673" s="271">
        <v>50</v>
      </c>
    </row>
    <row r="674" spans="1:4" ht="19.899999999999999" customHeight="1" x14ac:dyDescent="0.3">
      <c r="A674" s="270" t="s">
        <v>1723</v>
      </c>
      <c r="B674" s="270" t="s">
        <v>1724</v>
      </c>
      <c r="C674" s="271">
        <v>100</v>
      </c>
      <c r="D674" s="271">
        <v>50</v>
      </c>
    </row>
    <row r="675" spans="1:4" ht="19.899999999999999" customHeight="1" x14ac:dyDescent="0.3">
      <c r="A675" s="270" t="s">
        <v>1725</v>
      </c>
      <c r="B675" s="270" t="s">
        <v>1726</v>
      </c>
      <c r="C675" s="271">
        <v>100</v>
      </c>
      <c r="D675" s="271">
        <v>50</v>
      </c>
    </row>
    <row r="676" spans="1:4" ht="19.899999999999999" customHeight="1" x14ac:dyDescent="0.3">
      <c r="A676" s="270" t="s">
        <v>1727</v>
      </c>
      <c r="B676" s="270" t="s">
        <v>1728</v>
      </c>
      <c r="C676" s="271">
        <v>100</v>
      </c>
      <c r="D676" s="271">
        <v>50</v>
      </c>
    </row>
    <row r="677" spans="1:4" ht="19.899999999999999" customHeight="1" x14ac:dyDescent="0.3">
      <c r="A677" s="270" t="s">
        <v>1729</v>
      </c>
      <c r="B677" s="270" t="s">
        <v>1730</v>
      </c>
      <c r="C677" s="271">
        <v>100</v>
      </c>
      <c r="D677" s="271">
        <v>50</v>
      </c>
    </row>
    <row r="678" spans="1:4" ht="19.899999999999999" customHeight="1" x14ac:dyDescent="0.3">
      <c r="A678" s="270" t="s">
        <v>1731</v>
      </c>
      <c r="B678" s="270" t="s">
        <v>1732</v>
      </c>
      <c r="C678" s="271">
        <v>100</v>
      </c>
      <c r="D678" s="271">
        <v>50</v>
      </c>
    </row>
    <row r="679" spans="1:4" ht="19.899999999999999" customHeight="1" x14ac:dyDescent="0.3">
      <c r="A679" s="270" t="s">
        <v>1733</v>
      </c>
      <c r="B679" s="270" t="s">
        <v>1734</v>
      </c>
      <c r="C679" s="271">
        <v>100</v>
      </c>
      <c r="D679" s="271">
        <v>50</v>
      </c>
    </row>
    <row r="680" spans="1:4" ht="19.899999999999999" customHeight="1" x14ac:dyDescent="0.3">
      <c r="A680" s="270" t="s">
        <v>1735</v>
      </c>
      <c r="B680" s="270" t="s">
        <v>1736</v>
      </c>
      <c r="C680" s="271">
        <v>100</v>
      </c>
      <c r="D680" s="271">
        <v>50</v>
      </c>
    </row>
    <row r="681" spans="1:4" ht="19.899999999999999" customHeight="1" x14ac:dyDescent="0.3">
      <c r="A681" s="270" t="s">
        <v>1737</v>
      </c>
      <c r="B681" s="270" t="s">
        <v>1738</v>
      </c>
      <c r="C681" s="271">
        <v>100</v>
      </c>
      <c r="D681" s="271">
        <v>50</v>
      </c>
    </row>
    <row r="682" spans="1:4" ht="19.899999999999999" customHeight="1" x14ac:dyDescent="0.3">
      <c r="A682" s="270" t="s">
        <v>1739</v>
      </c>
      <c r="B682" s="270" t="s">
        <v>1740</v>
      </c>
      <c r="C682" s="271">
        <v>100</v>
      </c>
      <c r="D682" s="271">
        <v>50</v>
      </c>
    </row>
    <row r="683" spans="1:4" ht="19.899999999999999" customHeight="1" x14ac:dyDescent="0.3">
      <c r="A683" s="270" t="s">
        <v>1741</v>
      </c>
      <c r="B683" s="270" t="s">
        <v>1742</v>
      </c>
      <c r="C683" s="271">
        <v>100</v>
      </c>
      <c r="D683" s="271">
        <v>40</v>
      </c>
    </row>
    <row r="684" spans="1:4" ht="19.899999999999999" customHeight="1" x14ac:dyDescent="0.3">
      <c r="A684" s="270" t="s">
        <v>1743</v>
      </c>
      <c r="B684" s="270" t="s">
        <v>1744</v>
      </c>
      <c r="C684" s="271">
        <v>100</v>
      </c>
      <c r="D684" s="271">
        <v>50</v>
      </c>
    </row>
    <row r="685" spans="1:4" ht="19.899999999999999" customHeight="1" x14ac:dyDescent="0.3">
      <c r="A685" s="270" t="s">
        <v>1745</v>
      </c>
      <c r="B685" s="270" t="s">
        <v>1746</v>
      </c>
      <c r="C685" s="271">
        <v>100</v>
      </c>
      <c r="D685" s="271">
        <v>45</v>
      </c>
    </row>
    <row r="686" spans="1:4" ht="19.899999999999999" customHeight="1" x14ac:dyDescent="0.3">
      <c r="A686" s="270" t="s">
        <v>1747</v>
      </c>
      <c r="B686" s="270" t="s">
        <v>1748</v>
      </c>
      <c r="C686" s="271">
        <v>100</v>
      </c>
      <c r="D686" s="271">
        <v>50</v>
      </c>
    </row>
    <row r="687" spans="1:4" ht="19.899999999999999" customHeight="1" x14ac:dyDescent="0.3">
      <c r="A687" s="270" t="s">
        <v>1749</v>
      </c>
      <c r="B687" s="270" t="s">
        <v>1750</v>
      </c>
      <c r="C687" s="271">
        <v>100</v>
      </c>
      <c r="D687" s="271">
        <v>40</v>
      </c>
    </row>
    <row r="688" spans="1:4" ht="19.899999999999999" customHeight="1" x14ac:dyDescent="0.3">
      <c r="A688" s="270" t="s">
        <v>1751</v>
      </c>
      <c r="B688" s="270" t="s">
        <v>1752</v>
      </c>
      <c r="C688" s="271">
        <v>100</v>
      </c>
      <c r="D688" s="271">
        <v>50</v>
      </c>
    </row>
    <row r="689" spans="1:4" ht="19.899999999999999" customHeight="1" x14ac:dyDescent="0.3">
      <c r="A689" s="270" t="s">
        <v>1753</v>
      </c>
      <c r="B689" s="270" t="s">
        <v>1754</v>
      </c>
      <c r="C689" s="271">
        <v>100</v>
      </c>
    </row>
    <row r="690" spans="1:4" ht="19.899999999999999" customHeight="1" x14ac:dyDescent="0.3">
      <c r="A690" s="270" t="s">
        <v>1755</v>
      </c>
      <c r="B690" s="270" t="s">
        <v>1756</v>
      </c>
      <c r="C690" s="271">
        <v>90</v>
      </c>
      <c r="D690" s="271">
        <v>25</v>
      </c>
    </row>
    <row r="691" spans="1:4" ht="19.899999999999999" customHeight="1" x14ac:dyDescent="0.3">
      <c r="A691" s="270" t="s">
        <v>1757</v>
      </c>
      <c r="B691" s="270" t="s">
        <v>1758</v>
      </c>
      <c r="C691" s="271">
        <v>100</v>
      </c>
      <c r="D691" s="271">
        <v>50</v>
      </c>
    </row>
    <row r="692" spans="1:4" ht="19.899999999999999" customHeight="1" x14ac:dyDescent="0.3">
      <c r="A692" s="270" t="s">
        <v>1759</v>
      </c>
      <c r="B692" s="270" t="s">
        <v>1760</v>
      </c>
      <c r="C692" s="271">
        <v>100</v>
      </c>
      <c r="D692" s="271">
        <v>50</v>
      </c>
    </row>
    <row r="693" spans="1:4" ht="19.899999999999999" customHeight="1" x14ac:dyDescent="0.3">
      <c r="A693" s="270" t="s">
        <v>1761</v>
      </c>
      <c r="B693" s="270" t="s">
        <v>1762</v>
      </c>
      <c r="C693" s="271">
        <v>100</v>
      </c>
      <c r="D693" s="271">
        <v>45</v>
      </c>
    </row>
    <row r="694" spans="1:4" ht="19.899999999999999" customHeight="1" x14ac:dyDescent="0.3">
      <c r="A694" s="270" t="s">
        <v>1763</v>
      </c>
      <c r="B694" s="270" t="s">
        <v>1764</v>
      </c>
      <c r="C694" s="271">
        <v>100</v>
      </c>
      <c r="D694" s="271">
        <v>50</v>
      </c>
    </row>
    <row r="695" spans="1:4" ht="19.899999999999999" customHeight="1" x14ac:dyDescent="0.3">
      <c r="A695" s="270" t="s">
        <v>1765</v>
      </c>
      <c r="B695" s="270" t="s">
        <v>1766</v>
      </c>
      <c r="C695" s="271">
        <v>100</v>
      </c>
      <c r="D695" s="271">
        <v>45</v>
      </c>
    </row>
    <row r="696" spans="1:4" ht="19.899999999999999" customHeight="1" x14ac:dyDescent="0.3">
      <c r="A696" s="270" t="s">
        <v>1767</v>
      </c>
      <c r="B696" s="270" t="s">
        <v>1768</v>
      </c>
      <c r="C696" s="271">
        <v>100</v>
      </c>
      <c r="D696" s="271">
        <v>50</v>
      </c>
    </row>
    <row r="697" spans="1:4" ht="19.899999999999999" customHeight="1" x14ac:dyDescent="0.3">
      <c r="A697" s="270" t="s">
        <v>1769</v>
      </c>
      <c r="B697" s="270" t="s">
        <v>1770</v>
      </c>
      <c r="C697" s="271">
        <v>100</v>
      </c>
      <c r="D697" s="271">
        <v>50</v>
      </c>
    </row>
    <row r="698" spans="1:4" ht="35.25" customHeight="1" x14ac:dyDescent="0.3">
      <c r="A698" s="270" t="s">
        <v>1771</v>
      </c>
      <c r="B698" s="270" t="s">
        <v>1772</v>
      </c>
      <c r="C698" s="271">
        <v>100</v>
      </c>
      <c r="D698" s="271">
        <v>46.43</v>
      </c>
    </row>
    <row r="699" spans="1:4" ht="19.899999999999999" customHeight="1" x14ac:dyDescent="0.3">
      <c r="A699" s="270" t="s">
        <v>1773</v>
      </c>
      <c r="B699" s="270" t="s">
        <v>1774</v>
      </c>
      <c r="C699" s="271">
        <v>100</v>
      </c>
      <c r="D699" s="271">
        <v>50</v>
      </c>
    </row>
    <row r="700" spans="1:4" ht="19.899999999999999" customHeight="1" x14ac:dyDescent="0.3">
      <c r="A700" s="270" t="s">
        <v>1775</v>
      </c>
      <c r="B700" s="270" t="s">
        <v>1776</v>
      </c>
      <c r="C700" s="271">
        <v>100</v>
      </c>
      <c r="D700" s="271">
        <v>50</v>
      </c>
    </row>
    <row r="701" spans="1:4" ht="19.899999999999999" customHeight="1" x14ac:dyDescent="0.3">
      <c r="A701" s="270" t="s">
        <v>1777</v>
      </c>
      <c r="B701" s="270" t="s">
        <v>1778</v>
      </c>
      <c r="C701" s="271">
        <v>100</v>
      </c>
      <c r="D701" s="271">
        <v>40</v>
      </c>
    </row>
    <row r="702" spans="1:4" ht="19.899999999999999" customHeight="1" x14ac:dyDescent="0.3">
      <c r="A702" s="270" t="s">
        <v>1779</v>
      </c>
      <c r="B702" s="270" t="s">
        <v>1780</v>
      </c>
      <c r="C702" s="271">
        <v>100</v>
      </c>
      <c r="D702" s="271">
        <v>50</v>
      </c>
    </row>
    <row r="703" spans="1:4" ht="19.899999999999999" customHeight="1" x14ac:dyDescent="0.3">
      <c r="A703" s="270" t="s">
        <v>1781</v>
      </c>
      <c r="B703" s="270" t="s">
        <v>1782</v>
      </c>
      <c r="C703" s="271">
        <v>100</v>
      </c>
      <c r="D703" s="271">
        <v>50</v>
      </c>
    </row>
    <row r="704" spans="1:4" ht="19.899999999999999" customHeight="1" x14ac:dyDescent="0.3">
      <c r="A704" s="270" t="s">
        <v>1783</v>
      </c>
      <c r="B704" s="270" t="s">
        <v>1784</v>
      </c>
      <c r="C704" s="271">
        <v>100</v>
      </c>
      <c r="D704" s="271">
        <v>50</v>
      </c>
    </row>
    <row r="705" spans="1:5" ht="19.899999999999999" customHeight="1" x14ac:dyDescent="0.3">
      <c r="A705" s="270" t="s">
        <v>1785</v>
      </c>
      <c r="B705" s="270" t="s">
        <v>1786</v>
      </c>
      <c r="C705" s="271">
        <v>100</v>
      </c>
      <c r="D705" s="271">
        <v>50</v>
      </c>
    </row>
    <row r="706" spans="1:5" ht="19.899999999999999" customHeight="1" x14ac:dyDescent="0.3">
      <c r="A706" s="270" t="s">
        <v>1611</v>
      </c>
      <c r="B706" s="270" t="s">
        <v>1612</v>
      </c>
      <c r="C706" s="271">
        <v>100</v>
      </c>
      <c r="D706" s="271">
        <v>50</v>
      </c>
      <c r="E706">
        <v>9</v>
      </c>
    </row>
    <row r="707" spans="1:5" ht="19.899999999999999" customHeight="1" x14ac:dyDescent="0.3">
      <c r="A707" s="270" t="s">
        <v>1613</v>
      </c>
      <c r="B707" s="270" t="s">
        <v>1614</v>
      </c>
      <c r="C707" s="271">
        <v>100</v>
      </c>
      <c r="D707" s="271">
        <v>45</v>
      </c>
    </row>
    <row r="708" spans="1:5" ht="19.899999999999999" customHeight="1" x14ac:dyDescent="0.3">
      <c r="A708" s="270" t="s">
        <v>1615</v>
      </c>
      <c r="B708" s="270" t="s">
        <v>1616</v>
      </c>
      <c r="C708" s="271">
        <v>100</v>
      </c>
      <c r="D708" s="271">
        <v>50</v>
      </c>
    </row>
    <row r="709" spans="1:5" ht="19.899999999999999" customHeight="1" x14ac:dyDescent="0.3">
      <c r="A709" s="270" t="s">
        <v>1617</v>
      </c>
      <c r="B709" s="270" t="s">
        <v>1618</v>
      </c>
      <c r="C709" s="271">
        <v>100</v>
      </c>
      <c r="D709" s="271">
        <v>50</v>
      </c>
    </row>
    <row r="710" spans="1:5" ht="19.899999999999999" customHeight="1" x14ac:dyDescent="0.3">
      <c r="A710" s="270" t="s">
        <v>1619</v>
      </c>
      <c r="B710" s="270" t="s">
        <v>1620</v>
      </c>
      <c r="C710" s="271">
        <v>100</v>
      </c>
      <c r="D710" s="271">
        <v>50</v>
      </c>
    </row>
    <row r="711" spans="1:5" ht="19.899999999999999" customHeight="1" x14ac:dyDescent="0.3">
      <c r="A711" s="270" t="s">
        <v>1621</v>
      </c>
      <c r="B711" s="270" t="s">
        <v>1622</v>
      </c>
      <c r="C711" s="271">
        <v>100</v>
      </c>
      <c r="D711" s="271">
        <v>50</v>
      </c>
    </row>
    <row r="712" spans="1:5" ht="19.899999999999999" customHeight="1" x14ac:dyDescent="0.3">
      <c r="A712" s="270" t="s">
        <v>1623</v>
      </c>
      <c r="B712" s="270" t="s">
        <v>1624</v>
      </c>
      <c r="C712" s="271">
        <v>100</v>
      </c>
      <c r="D712" s="271">
        <v>50</v>
      </c>
    </row>
    <row r="713" spans="1:5" ht="19.899999999999999" customHeight="1" x14ac:dyDescent="0.3">
      <c r="A713" s="270" t="s">
        <v>1625</v>
      </c>
      <c r="B713" s="270" t="s">
        <v>1626</v>
      </c>
      <c r="C713" s="271">
        <v>100</v>
      </c>
      <c r="D713" s="271">
        <v>50</v>
      </c>
    </row>
    <row r="714" spans="1:5" ht="19.899999999999999" customHeight="1" x14ac:dyDescent="0.3">
      <c r="A714" s="270" t="s">
        <v>1627</v>
      </c>
      <c r="B714" s="270" t="s">
        <v>1628</v>
      </c>
      <c r="C714" s="271">
        <v>100</v>
      </c>
      <c r="D714" s="271">
        <v>50</v>
      </c>
    </row>
    <row r="715" spans="1:5" ht="19.899999999999999" customHeight="1" x14ac:dyDescent="0.3">
      <c r="A715" s="270" t="s">
        <v>1629</v>
      </c>
      <c r="B715" s="270" t="s">
        <v>1630</v>
      </c>
      <c r="C715" s="271">
        <v>100</v>
      </c>
      <c r="D715" s="271">
        <v>50</v>
      </c>
    </row>
    <row r="716" spans="1:5" ht="19.899999999999999" customHeight="1" x14ac:dyDescent="0.3">
      <c r="A716" s="270" t="s">
        <v>1631</v>
      </c>
      <c r="B716" s="270" t="s">
        <v>1632</v>
      </c>
      <c r="C716" s="271">
        <v>100</v>
      </c>
      <c r="D716" s="271">
        <v>50</v>
      </c>
    </row>
    <row r="717" spans="1:5" ht="19.899999999999999" customHeight="1" x14ac:dyDescent="0.3">
      <c r="A717" s="270" t="s">
        <v>1633</v>
      </c>
      <c r="B717" s="270" t="s">
        <v>1634</v>
      </c>
      <c r="C717" s="271">
        <v>100</v>
      </c>
      <c r="D717" s="271">
        <v>40</v>
      </c>
    </row>
    <row r="718" spans="1:5" ht="19.899999999999999" customHeight="1" x14ac:dyDescent="0.3">
      <c r="A718" s="270" t="s">
        <v>1635</v>
      </c>
      <c r="B718" s="270" t="s">
        <v>1636</v>
      </c>
      <c r="C718" s="271">
        <v>100</v>
      </c>
      <c r="D718" s="271">
        <v>50</v>
      </c>
    </row>
    <row r="719" spans="1:5" ht="19.899999999999999" customHeight="1" x14ac:dyDescent="0.3">
      <c r="A719" s="270" t="s">
        <v>1637</v>
      </c>
      <c r="B719" s="270" t="s">
        <v>1638</v>
      </c>
      <c r="C719" s="271">
        <v>100</v>
      </c>
      <c r="D719" s="271">
        <v>50</v>
      </c>
    </row>
    <row r="720" spans="1:5" ht="19.899999999999999" customHeight="1" x14ac:dyDescent="0.3">
      <c r="A720" s="270" t="s">
        <v>1639</v>
      </c>
      <c r="B720" s="270" t="s">
        <v>1640</v>
      </c>
      <c r="C720" s="271">
        <v>100</v>
      </c>
      <c r="D720" s="271">
        <v>50</v>
      </c>
    </row>
    <row r="721" spans="1:4" ht="19.899999999999999" customHeight="1" x14ac:dyDescent="0.3">
      <c r="A721" s="270" t="s">
        <v>1641</v>
      </c>
      <c r="B721" s="270" t="s">
        <v>1642</v>
      </c>
      <c r="C721" s="271">
        <v>100</v>
      </c>
      <c r="D721" s="271">
        <v>25</v>
      </c>
    </row>
    <row r="722" spans="1:4" ht="19.899999999999999" customHeight="1" x14ac:dyDescent="0.3">
      <c r="A722" s="270" t="s">
        <v>1643</v>
      </c>
      <c r="B722" s="270" t="s">
        <v>1644</v>
      </c>
      <c r="C722" s="271">
        <v>100</v>
      </c>
      <c r="D722" s="271">
        <v>40</v>
      </c>
    </row>
    <row r="723" spans="1:4" ht="19.899999999999999" customHeight="1" x14ac:dyDescent="0.3">
      <c r="A723" s="270" t="s">
        <v>1645</v>
      </c>
      <c r="B723" s="270" t="s">
        <v>1646</v>
      </c>
      <c r="C723" s="271">
        <v>100</v>
      </c>
      <c r="D723" s="271">
        <v>50</v>
      </c>
    </row>
    <row r="724" spans="1:4" ht="19.899999999999999" customHeight="1" x14ac:dyDescent="0.3">
      <c r="A724" s="270" t="s">
        <v>1647</v>
      </c>
      <c r="B724" s="270" t="s">
        <v>1648</v>
      </c>
      <c r="C724" s="271">
        <v>100</v>
      </c>
      <c r="D724" s="271">
        <v>50</v>
      </c>
    </row>
    <row r="725" spans="1:4" ht="19.899999999999999" customHeight="1" x14ac:dyDescent="0.3">
      <c r="A725" s="270" t="s">
        <v>1649</v>
      </c>
      <c r="B725" s="270" t="s">
        <v>1650</v>
      </c>
      <c r="C725" s="271">
        <v>100</v>
      </c>
      <c r="D725" s="271">
        <v>50</v>
      </c>
    </row>
    <row r="726" spans="1:4" ht="19.899999999999999" customHeight="1" x14ac:dyDescent="0.3">
      <c r="A726" s="270" t="s">
        <v>1651</v>
      </c>
      <c r="B726" s="270" t="s">
        <v>1652</v>
      </c>
      <c r="C726" s="271">
        <v>100</v>
      </c>
      <c r="D726" s="271">
        <v>50</v>
      </c>
    </row>
    <row r="727" spans="1:4" ht="19.899999999999999" customHeight="1" x14ac:dyDescent="0.3">
      <c r="A727" s="270" t="s">
        <v>1653</v>
      </c>
      <c r="B727" s="270" t="s">
        <v>1654</v>
      </c>
      <c r="C727" s="271">
        <v>100</v>
      </c>
      <c r="D727" s="271">
        <v>50</v>
      </c>
    </row>
    <row r="728" spans="1:4" ht="19.899999999999999" customHeight="1" x14ac:dyDescent="0.3">
      <c r="A728" s="270" t="s">
        <v>1655</v>
      </c>
      <c r="B728" s="270" t="s">
        <v>1656</v>
      </c>
      <c r="C728" s="271">
        <v>100</v>
      </c>
      <c r="D728" s="271">
        <v>50</v>
      </c>
    </row>
    <row r="729" spans="1:4" ht="19.899999999999999" customHeight="1" x14ac:dyDescent="0.3">
      <c r="A729" s="270" t="s">
        <v>1657</v>
      </c>
      <c r="B729" s="270" t="s">
        <v>1658</v>
      </c>
      <c r="C729" s="271">
        <v>100</v>
      </c>
      <c r="D729" s="271">
        <v>50</v>
      </c>
    </row>
    <row r="730" spans="1:4" ht="19.899999999999999" customHeight="1" x14ac:dyDescent="0.3">
      <c r="A730" s="270" t="s">
        <v>1659</v>
      </c>
      <c r="B730" s="270" t="s">
        <v>1660</v>
      </c>
      <c r="C730" s="271">
        <v>100</v>
      </c>
      <c r="D730" s="271">
        <v>50</v>
      </c>
    </row>
    <row r="731" spans="1:4" ht="19.899999999999999" customHeight="1" x14ac:dyDescent="0.3">
      <c r="A731" s="270" t="s">
        <v>1661</v>
      </c>
      <c r="B731" s="270" t="s">
        <v>1662</v>
      </c>
      <c r="C731" s="271">
        <v>100</v>
      </c>
      <c r="D731" s="271">
        <v>50</v>
      </c>
    </row>
    <row r="732" spans="1:4" ht="19.899999999999999" customHeight="1" x14ac:dyDescent="0.3">
      <c r="A732" s="270" t="s">
        <v>1663</v>
      </c>
      <c r="B732" s="270" t="s">
        <v>1664</v>
      </c>
      <c r="C732" s="271">
        <v>100</v>
      </c>
      <c r="D732" s="271">
        <v>50</v>
      </c>
    </row>
    <row r="733" spans="1:4" ht="19.899999999999999" customHeight="1" x14ac:dyDescent="0.3">
      <c r="A733" s="270" t="s">
        <v>1665</v>
      </c>
      <c r="B733" s="270" t="s">
        <v>1666</v>
      </c>
      <c r="C733" s="271">
        <v>100</v>
      </c>
      <c r="D733" s="271">
        <v>50</v>
      </c>
    </row>
    <row r="734" spans="1:4" ht="19.899999999999999" customHeight="1" x14ac:dyDescent="0.3">
      <c r="A734" s="270" t="s">
        <v>1667</v>
      </c>
      <c r="B734" s="270" t="s">
        <v>1668</v>
      </c>
      <c r="C734" s="271">
        <v>100</v>
      </c>
      <c r="D734" s="271">
        <v>50</v>
      </c>
    </row>
    <row r="735" spans="1:4" ht="19.899999999999999" customHeight="1" x14ac:dyDescent="0.3">
      <c r="A735" s="270" t="s">
        <v>1669</v>
      </c>
      <c r="B735" s="270" t="s">
        <v>1670</v>
      </c>
      <c r="C735" s="271">
        <v>100</v>
      </c>
      <c r="D735" s="271">
        <v>50</v>
      </c>
    </row>
    <row r="736" spans="1:4" ht="19.899999999999999" customHeight="1" x14ac:dyDescent="0.3">
      <c r="A736" s="270" t="s">
        <v>1671</v>
      </c>
      <c r="B736" s="270" t="s">
        <v>1672</v>
      </c>
      <c r="C736" s="271">
        <v>100</v>
      </c>
      <c r="D736" s="271">
        <v>50</v>
      </c>
    </row>
    <row r="737" spans="1:4" ht="19.899999999999999" customHeight="1" x14ac:dyDescent="0.3">
      <c r="A737" s="270" t="s">
        <v>1673</v>
      </c>
      <c r="B737" s="270" t="s">
        <v>1674</v>
      </c>
      <c r="C737" s="271">
        <v>100</v>
      </c>
      <c r="D737" s="271">
        <v>50</v>
      </c>
    </row>
    <row r="738" spans="1:4" ht="19.899999999999999" customHeight="1" x14ac:dyDescent="0.3">
      <c r="A738" s="270" t="s">
        <v>1675</v>
      </c>
      <c r="B738" s="270" t="s">
        <v>1676</v>
      </c>
      <c r="C738" s="271">
        <v>100</v>
      </c>
      <c r="D738" s="271">
        <v>50</v>
      </c>
    </row>
    <row r="739" spans="1:4" ht="19.899999999999999" customHeight="1" x14ac:dyDescent="0.3">
      <c r="A739" s="270" t="s">
        <v>1677</v>
      </c>
      <c r="B739" s="270" t="s">
        <v>1678</v>
      </c>
      <c r="C739" s="271">
        <v>100</v>
      </c>
      <c r="D739" s="271">
        <v>50</v>
      </c>
    </row>
    <row r="740" spans="1:4" ht="19.899999999999999" customHeight="1" x14ac:dyDescent="0.3">
      <c r="A740" s="270" t="s">
        <v>1679</v>
      </c>
      <c r="B740" s="270" t="s">
        <v>1680</v>
      </c>
      <c r="C740" s="271">
        <v>100</v>
      </c>
      <c r="D740" s="271">
        <v>50</v>
      </c>
    </row>
    <row r="741" spans="1:4" ht="19.899999999999999" customHeight="1" x14ac:dyDescent="0.3">
      <c r="A741" s="270" t="s">
        <v>1681</v>
      </c>
      <c r="B741" s="270" t="s">
        <v>1682</v>
      </c>
      <c r="C741" s="271">
        <v>100</v>
      </c>
      <c r="D741" s="271">
        <v>50</v>
      </c>
    </row>
    <row r="742" spans="1:4" ht="19.899999999999999" customHeight="1" x14ac:dyDescent="0.3">
      <c r="A742" s="270" t="s">
        <v>1683</v>
      </c>
      <c r="B742" s="270" t="s">
        <v>1684</v>
      </c>
      <c r="C742" s="271">
        <v>100</v>
      </c>
      <c r="D742" s="271">
        <v>50</v>
      </c>
    </row>
    <row r="743" spans="1:4" ht="19.899999999999999" customHeight="1" x14ac:dyDescent="0.3">
      <c r="A743" s="270" t="s">
        <v>1685</v>
      </c>
      <c r="B743" s="270" t="s">
        <v>1686</v>
      </c>
      <c r="C743" s="271">
        <v>100</v>
      </c>
      <c r="D743" s="271">
        <v>50</v>
      </c>
    </row>
    <row r="744" spans="1:4" ht="19.899999999999999" customHeight="1" x14ac:dyDescent="0.3">
      <c r="A744" s="270" t="s">
        <v>1687</v>
      </c>
      <c r="B744" s="270" t="s">
        <v>1688</v>
      </c>
      <c r="C744" s="271">
        <v>100</v>
      </c>
      <c r="D744" s="271">
        <v>50</v>
      </c>
    </row>
    <row r="745" spans="1:4" ht="19.899999999999999" customHeight="1" x14ac:dyDescent="0.3">
      <c r="A745" s="270" t="s">
        <v>1689</v>
      </c>
      <c r="B745" s="270" t="s">
        <v>1690</v>
      </c>
      <c r="C745" s="271">
        <v>100</v>
      </c>
      <c r="D745" s="271">
        <v>50</v>
      </c>
    </row>
    <row r="746" spans="1:4" ht="19.899999999999999" customHeight="1" x14ac:dyDescent="0.3">
      <c r="A746" s="270" t="s">
        <v>1691</v>
      </c>
      <c r="B746" s="270" t="s">
        <v>1692</v>
      </c>
      <c r="C746" s="271">
        <v>100</v>
      </c>
      <c r="D746" s="271">
        <v>50</v>
      </c>
    </row>
    <row r="747" spans="1:4" ht="19.899999999999999" customHeight="1" x14ac:dyDescent="0.3">
      <c r="A747" s="270" t="s">
        <v>1693</v>
      </c>
      <c r="B747" s="270" t="s">
        <v>1694</v>
      </c>
      <c r="C747" s="271">
        <v>100</v>
      </c>
      <c r="D747" s="271">
        <v>50</v>
      </c>
    </row>
    <row r="748" spans="1:4" ht="19.899999999999999" customHeight="1" x14ac:dyDescent="0.3">
      <c r="A748" s="270" t="s">
        <v>1695</v>
      </c>
      <c r="B748" s="270" t="s">
        <v>1696</v>
      </c>
      <c r="C748" s="271">
        <v>100</v>
      </c>
      <c r="D748" s="271">
        <v>50</v>
      </c>
    </row>
    <row r="749" spans="1:4" ht="19.899999999999999" customHeight="1" x14ac:dyDescent="0.3">
      <c r="A749" s="270" t="s">
        <v>1697</v>
      </c>
      <c r="B749" s="270" t="s">
        <v>1698</v>
      </c>
      <c r="C749" s="271">
        <v>100</v>
      </c>
      <c r="D749" s="271">
        <v>50</v>
      </c>
    </row>
    <row r="750" spans="1:4" ht="19.899999999999999" customHeight="1" x14ac:dyDescent="0.3">
      <c r="A750" s="270" t="s">
        <v>1699</v>
      </c>
      <c r="B750" s="270" t="s">
        <v>1700</v>
      </c>
      <c r="C750" s="271">
        <v>100</v>
      </c>
      <c r="D750" s="271">
        <v>50</v>
      </c>
    </row>
    <row r="751" spans="1:4" ht="19.899999999999999" customHeight="1" x14ac:dyDescent="0.3">
      <c r="A751" s="270" t="s">
        <v>1701</v>
      </c>
      <c r="B751" s="270" t="s">
        <v>1702</v>
      </c>
      <c r="C751" s="271">
        <v>100</v>
      </c>
      <c r="D751" s="271">
        <v>50</v>
      </c>
    </row>
    <row r="752" spans="1:4" ht="19.899999999999999" customHeight="1" x14ac:dyDescent="0.3">
      <c r="A752" s="270" t="s">
        <v>1703</v>
      </c>
      <c r="B752" s="270" t="s">
        <v>1704</v>
      </c>
      <c r="C752" s="271">
        <v>100</v>
      </c>
      <c r="D752" s="271">
        <v>50</v>
      </c>
    </row>
    <row r="753" spans="1:4" ht="19.899999999999999" customHeight="1" x14ac:dyDescent="0.3">
      <c r="A753" s="270" t="s">
        <v>1705</v>
      </c>
      <c r="B753" s="270" t="s">
        <v>1706</v>
      </c>
      <c r="C753" s="271">
        <v>100</v>
      </c>
      <c r="D753" s="271">
        <v>50</v>
      </c>
    </row>
    <row r="754" spans="1:4" ht="19.899999999999999" customHeight="1" x14ac:dyDescent="0.3">
      <c r="A754" s="270" t="s">
        <v>1707</v>
      </c>
      <c r="B754" s="270" t="s">
        <v>1708</v>
      </c>
      <c r="C754" s="271">
        <v>100</v>
      </c>
      <c r="D754" s="271">
        <v>50</v>
      </c>
    </row>
    <row r="755" spans="1:4" ht="19.899999999999999" customHeight="1" x14ac:dyDescent="0.3">
      <c r="A755" s="270" t="s">
        <v>1709</v>
      </c>
      <c r="B755" s="270" t="s">
        <v>1710</v>
      </c>
      <c r="C755" s="271">
        <v>100</v>
      </c>
      <c r="D755" s="271">
        <v>50</v>
      </c>
    </row>
    <row r="756" spans="1:4" ht="19.899999999999999" customHeight="1" x14ac:dyDescent="0.3">
      <c r="A756" s="270" t="s">
        <v>1711</v>
      </c>
      <c r="B756" s="270" t="s">
        <v>1712</v>
      </c>
      <c r="C756" s="271">
        <v>100</v>
      </c>
      <c r="D756" s="271">
        <v>50</v>
      </c>
    </row>
    <row r="757" spans="1:4" ht="19.899999999999999" customHeight="1" x14ac:dyDescent="0.3">
      <c r="A757" s="270" t="s">
        <v>1713</v>
      </c>
      <c r="B757" s="270" t="s">
        <v>1714</v>
      </c>
      <c r="C757" s="271">
        <v>100</v>
      </c>
      <c r="D757" s="271">
        <v>50</v>
      </c>
    </row>
    <row r="758" spans="1:4" ht="19.899999999999999" customHeight="1" x14ac:dyDescent="0.3">
      <c r="A758" s="270" t="s">
        <v>1715</v>
      </c>
      <c r="B758" s="270" t="s">
        <v>1716</v>
      </c>
      <c r="C758" s="271">
        <v>100</v>
      </c>
      <c r="D758" s="271">
        <v>50</v>
      </c>
    </row>
    <row r="759" spans="1:4" ht="19.899999999999999" customHeight="1" x14ac:dyDescent="0.3">
      <c r="A759" s="270" t="s">
        <v>1717</v>
      </c>
      <c r="B759" s="270" t="s">
        <v>1718</v>
      </c>
      <c r="C759" s="271">
        <v>100</v>
      </c>
      <c r="D759" s="271">
        <v>50</v>
      </c>
    </row>
    <row r="760" spans="1:4" ht="19.899999999999999" customHeight="1" x14ac:dyDescent="0.3">
      <c r="A760" s="270" t="s">
        <v>1719</v>
      </c>
      <c r="B760" s="270" t="s">
        <v>1720</v>
      </c>
      <c r="C760" s="271">
        <v>100</v>
      </c>
      <c r="D760" s="271">
        <v>50</v>
      </c>
    </row>
    <row r="761" spans="1:4" ht="19.899999999999999" customHeight="1" x14ac:dyDescent="0.3">
      <c r="A761" s="270" t="s">
        <v>1721</v>
      </c>
      <c r="B761" s="270" t="s">
        <v>1722</v>
      </c>
      <c r="C761" s="271">
        <v>100</v>
      </c>
      <c r="D761" s="271">
        <v>50</v>
      </c>
    </row>
    <row r="762" spans="1:4" ht="19.899999999999999" customHeight="1" x14ac:dyDescent="0.3">
      <c r="A762" s="270" t="s">
        <v>1723</v>
      </c>
      <c r="B762" s="270" t="s">
        <v>1724</v>
      </c>
      <c r="C762" s="271">
        <v>100</v>
      </c>
      <c r="D762" s="271">
        <v>50</v>
      </c>
    </row>
    <row r="763" spans="1:4" ht="19.899999999999999" customHeight="1" x14ac:dyDescent="0.3">
      <c r="A763" s="270" t="s">
        <v>1725</v>
      </c>
      <c r="B763" s="270" t="s">
        <v>1726</v>
      </c>
      <c r="C763" s="271">
        <v>100</v>
      </c>
      <c r="D763" s="271">
        <v>50</v>
      </c>
    </row>
    <row r="764" spans="1:4" ht="19.899999999999999" customHeight="1" x14ac:dyDescent="0.3">
      <c r="A764" s="270" t="s">
        <v>1727</v>
      </c>
      <c r="B764" s="270" t="s">
        <v>1728</v>
      </c>
      <c r="C764" s="271">
        <v>100</v>
      </c>
      <c r="D764" s="271">
        <v>50</v>
      </c>
    </row>
    <row r="765" spans="1:4" ht="19.899999999999999" customHeight="1" x14ac:dyDescent="0.3">
      <c r="A765" s="270" t="s">
        <v>1729</v>
      </c>
      <c r="B765" s="270" t="s">
        <v>1730</v>
      </c>
      <c r="C765" s="271">
        <v>100</v>
      </c>
      <c r="D765" s="271">
        <v>50</v>
      </c>
    </row>
    <row r="766" spans="1:4" ht="19.899999999999999" customHeight="1" x14ac:dyDescent="0.3">
      <c r="A766" s="270" t="s">
        <v>1731</v>
      </c>
      <c r="B766" s="270" t="s">
        <v>1732</v>
      </c>
      <c r="C766" s="271">
        <v>95</v>
      </c>
      <c r="D766" s="271">
        <v>50</v>
      </c>
    </row>
    <row r="767" spans="1:4" ht="19.899999999999999" customHeight="1" x14ac:dyDescent="0.3">
      <c r="A767" s="270" t="s">
        <v>1733</v>
      </c>
      <c r="B767" s="270" t="s">
        <v>1734</v>
      </c>
      <c r="C767" s="271">
        <v>100</v>
      </c>
      <c r="D767" s="271">
        <v>50</v>
      </c>
    </row>
    <row r="768" spans="1:4" ht="19.899999999999999" customHeight="1" x14ac:dyDescent="0.3">
      <c r="A768" s="270" t="s">
        <v>1735</v>
      </c>
      <c r="B768" s="270" t="s">
        <v>1736</v>
      </c>
      <c r="C768" s="271">
        <v>100</v>
      </c>
      <c r="D768" s="271">
        <v>50</v>
      </c>
    </row>
    <row r="769" spans="1:4" ht="19.899999999999999" customHeight="1" x14ac:dyDescent="0.3">
      <c r="A769" s="270" t="s">
        <v>1737</v>
      </c>
      <c r="B769" s="270" t="s">
        <v>1738</v>
      </c>
      <c r="C769" s="271">
        <v>100</v>
      </c>
      <c r="D769" s="271">
        <v>50</v>
      </c>
    </row>
    <row r="770" spans="1:4" ht="19.899999999999999" customHeight="1" x14ac:dyDescent="0.3">
      <c r="A770" s="270" t="s">
        <v>1739</v>
      </c>
      <c r="B770" s="270" t="s">
        <v>1740</v>
      </c>
      <c r="C770" s="271">
        <v>100</v>
      </c>
      <c r="D770" s="271">
        <v>50</v>
      </c>
    </row>
    <row r="771" spans="1:4" ht="19.899999999999999" customHeight="1" x14ac:dyDescent="0.3">
      <c r="A771" s="270" t="s">
        <v>1741</v>
      </c>
      <c r="B771" s="270" t="s">
        <v>1742</v>
      </c>
      <c r="C771" s="271">
        <v>100</v>
      </c>
      <c r="D771" s="271">
        <v>40</v>
      </c>
    </row>
    <row r="772" spans="1:4" ht="19.899999999999999" customHeight="1" x14ac:dyDescent="0.3">
      <c r="A772" s="270" t="s">
        <v>1743</v>
      </c>
      <c r="B772" s="270" t="s">
        <v>1744</v>
      </c>
      <c r="C772" s="271">
        <v>100</v>
      </c>
      <c r="D772" s="271">
        <v>50</v>
      </c>
    </row>
    <row r="773" spans="1:4" ht="19.899999999999999" customHeight="1" x14ac:dyDescent="0.3">
      <c r="A773" s="270" t="s">
        <v>1745</v>
      </c>
      <c r="B773" s="270" t="s">
        <v>1746</v>
      </c>
      <c r="C773" s="271">
        <v>100</v>
      </c>
      <c r="D773" s="271">
        <v>50</v>
      </c>
    </row>
    <row r="774" spans="1:4" ht="19.899999999999999" customHeight="1" x14ac:dyDescent="0.3">
      <c r="A774" s="270" t="s">
        <v>1747</v>
      </c>
      <c r="B774" s="270" t="s">
        <v>1748</v>
      </c>
      <c r="C774" s="271">
        <v>100</v>
      </c>
      <c r="D774" s="271">
        <v>50</v>
      </c>
    </row>
    <row r="775" spans="1:4" ht="19.899999999999999" customHeight="1" x14ac:dyDescent="0.3">
      <c r="A775" s="270" t="s">
        <v>1749</v>
      </c>
      <c r="B775" s="270" t="s">
        <v>1750</v>
      </c>
      <c r="C775" s="271">
        <v>100</v>
      </c>
      <c r="D775" s="271">
        <v>30</v>
      </c>
    </row>
    <row r="776" spans="1:4" ht="19.899999999999999" customHeight="1" x14ac:dyDescent="0.3">
      <c r="A776" s="270" t="s">
        <v>1751</v>
      </c>
      <c r="B776" s="270" t="s">
        <v>1752</v>
      </c>
      <c r="C776" s="271">
        <v>100</v>
      </c>
      <c r="D776" s="271">
        <v>50</v>
      </c>
    </row>
    <row r="777" spans="1:4" ht="19.899999999999999" customHeight="1" x14ac:dyDescent="0.3">
      <c r="A777" s="270" t="s">
        <v>1753</v>
      </c>
      <c r="B777" s="270" t="s">
        <v>1754</v>
      </c>
      <c r="C777" s="271">
        <v>100</v>
      </c>
    </row>
    <row r="778" spans="1:4" ht="19.899999999999999" customHeight="1" x14ac:dyDescent="0.3">
      <c r="A778" s="270" t="s">
        <v>1755</v>
      </c>
      <c r="B778" s="270" t="s">
        <v>1756</v>
      </c>
      <c r="C778" s="271">
        <v>100</v>
      </c>
      <c r="D778" s="271">
        <v>30</v>
      </c>
    </row>
    <row r="779" spans="1:4" ht="19.899999999999999" customHeight="1" x14ac:dyDescent="0.3">
      <c r="A779" s="270" t="s">
        <v>1757</v>
      </c>
      <c r="B779" s="270" t="s">
        <v>1758</v>
      </c>
      <c r="C779" s="271">
        <v>100</v>
      </c>
      <c r="D779" s="271">
        <v>50</v>
      </c>
    </row>
    <row r="780" spans="1:4" ht="19.899999999999999" customHeight="1" x14ac:dyDescent="0.3">
      <c r="A780" s="270" t="s">
        <v>1759</v>
      </c>
      <c r="B780" s="270" t="s">
        <v>1760</v>
      </c>
      <c r="C780" s="271">
        <v>100</v>
      </c>
      <c r="D780" s="271">
        <v>45</v>
      </c>
    </row>
    <row r="781" spans="1:4" ht="19.899999999999999" customHeight="1" x14ac:dyDescent="0.3">
      <c r="A781" s="270" t="s">
        <v>1761</v>
      </c>
      <c r="B781" s="270" t="s">
        <v>1762</v>
      </c>
      <c r="C781" s="271">
        <v>100</v>
      </c>
      <c r="D781" s="271">
        <v>45</v>
      </c>
    </row>
    <row r="782" spans="1:4" ht="19.899999999999999" customHeight="1" x14ac:dyDescent="0.3">
      <c r="A782" s="270" t="s">
        <v>1763</v>
      </c>
      <c r="B782" s="270" t="s">
        <v>1764</v>
      </c>
      <c r="C782" s="271">
        <v>100</v>
      </c>
      <c r="D782" s="271">
        <v>50</v>
      </c>
    </row>
    <row r="783" spans="1:4" ht="19.899999999999999" customHeight="1" x14ac:dyDescent="0.3">
      <c r="A783" s="270" t="s">
        <v>1765</v>
      </c>
      <c r="B783" s="270" t="s">
        <v>1766</v>
      </c>
      <c r="C783" s="271">
        <v>100</v>
      </c>
      <c r="D783" s="271">
        <v>50</v>
      </c>
    </row>
    <row r="784" spans="1:4" ht="19.899999999999999" customHeight="1" x14ac:dyDescent="0.3">
      <c r="A784" s="270" t="s">
        <v>1767</v>
      </c>
      <c r="B784" s="270" t="s">
        <v>1768</v>
      </c>
      <c r="C784" s="271">
        <v>100</v>
      </c>
      <c r="D784" s="271">
        <v>50</v>
      </c>
    </row>
    <row r="785" spans="1:5" ht="19.899999999999999" customHeight="1" x14ac:dyDescent="0.3">
      <c r="A785" s="270" t="s">
        <v>1769</v>
      </c>
      <c r="B785" s="270" t="s">
        <v>1770</v>
      </c>
      <c r="C785" s="271">
        <v>100</v>
      </c>
      <c r="D785" s="271">
        <v>50</v>
      </c>
    </row>
    <row r="786" spans="1:5" ht="35.25" customHeight="1" x14ac:dyDescent="0.3">
      <c r="A786" s="270" t="s">
        <v>1771</v>
      </c>
      <c r="B786" s="270" t="s">
        <v>1772</v>
      </c>
      <c r="C786" s="271">
        <v>100</v>
      </c>
      <c r="D786" s="271">
        <v>46.43</v>
      </c>
    </row>
    <row r="787" spans="1:5" ht="19.899999999999999" customHeight="1" x14ac:dyDescent="0.3">
      <c r="A787" s="270" t="s">
        <v>1773</v>
      </c>
      <c r="B787" s="270" t="s">
        <v>1774</v>
      </c>
      <c r="C787" s="271">
        <v>100</v>
      </c>
      <c r="D787" s="271">
        <v>50</v>
      </c>
    </row>
    <row r="788" spans="1:5" ht="19.899999999999999" customHeight="1" x14ac:dyDescent="0.3">
      <c r="A788" s="270" t="s">
        <v>1775</v>
      </c>
      <c r="B788" s="270" t="s">
        <v>1776</v>
      </c>
      <c r="C788" s="271">
        <v>100</v>
      </c>
      <c r="D788" s="271">
        <v>45</v>
      </c>
    </row>
    <row r="789" spans="1:5" ht="19.899999999999999" customHeight="1" x14ac:dyDescent="0.3">
      <c r="A789" s="270" t="s">
        <v>1777</v>
      </c>
      <c r="B789" s="270" t="s">
        <v>1778</v>
      </c>
      <c r="C789" s="271">
        <v>100</v>
      </c>
      <c r="D789" s="271">
        <v>30</v>
      </c>
    </row>
    <row r="790" spans="1:5" ht="19.899999999999999" customHeight="1" x14ac:dyDescent="0.3">
      <c r="A790" s="270" t="s">
        <v>1779</v>
      </c>
      <c r="B790" s="270" t="s">
        <v>1780</v>
      </c>
      <c r="C790" s="271">
        <v>100</v>
      </c>
      <c r="D790" s="271">
        <v>50</v>
      </c>
    </row>
    <row r="791" spans="1:5" ht="19.899999999999999" customHeight="1" x14ac:dyDescent="0.3">
      <c r="A791" s="270" t="s">
        <v>1781</v>
      </c>
      <c r="B791" s="270" t="s">
        <v>1782</v>
      </c>
      <c r="C791" s="271">
        <v>100</v>
      </c>
      <c r="D791" s="271">
        <v>50</v>
      </c>
    </row>
    <row r="792" spans="1:5" ht="19.899999999999999" customHeight="1" x14ac:dyDescent="0.3">
      <c r="A792" s="270" t="s">
        <v>1783</v>
      </c>
      <c r="B792" s="270" t="s">
        <v>1784</v>
      </c>
      <c r="C792" s="271">
        <v>100</v>
      </c>
      <c r="D792" s="271">
        <v>50</v>
      </c>
    </row>
    <row r="793" spans="1:5" ht="19.899999999999999" customHeight="1" x14ac:dyDescent="0.3">
      <c r="A793" s="270" t="s">
        <v>1785</v>
      </c>
      <c r="B793" s="270" t="s">
        <v>1786</v>
      </c>
      <c r="C793" s="271">
        <v>100</v>
      </c>
      <c r="D793" s="271">
        <v>50</v>
      </c>
    </row>
    <row r="794" spans="1:5" ht="19.899999999999999" customHeight="1" x14ac:dyDescent="0.3">
      <c r="A794" s="270" t="s">
        <v>1611</v>
      </c>
      <c r="B794" s="270" t="s">
        <v>1612</v>
      </c>
      <c r="C794" s="271">
        <v>100</v>
      </c>
      <c r="D794" s="271">
        <v>50</v>
      </c>
      <c r="E794">
        <v>10</v>
      </c>
    </row>
    <row r="795" spans="1:5" ht="19.899999999999999" customHeight="1" x14ac:dyDescent="0.3">
      <c r="A795" s="270" t="s">
        <v>1613</v>
      </c>
      <c r="B795" s="270" t="s">
        <v>1614</v>
      </c>
      <c r="C795" s="271">
        <v>100</v>
      </c>
      <c r="D795" s="271">
        <v>40</v>
      </c>
    </row>
    <row r="796" spans="1:5" ht="19.899999999999999" customHeight="1" x14ac:dyDescent="0.3">
      <c r="A796" s="270" t="s">
        <v>1615</v>
      </c>
      <c r="B796" s="270" t="s">
        <v>1616</v>
      </c>
      <c r="C796" s="271">
        <v>100</v>
      </c>
      <c r="D796" s="271">
        <v>40</v>
      </c>
    </row>
    <row r="797" spans="1:5" ht="19.899999999999999" customHeight="1" x14ac:dyDescent="0.3">
      <c r="A797" s="270" t="s">
        <v>1617</v>
      </c>
      <c r="B797" s="270" t="s">
        <v>1618</v>
      </c>
      <c r="C797" s="271">
        <v>100</v>
      </c>
      <c r="D797" s="271">
        <v>50</v>
      </c>
    </row>
    <row r="798" spans="1:5" ht="19.899999999999999" customHeight="1" x14ac:dyDescent="0.3">
      <c r="A798" s="270" t="s">
        <v>1619</v>
      </c>
      <c r="B798" s="270" t="s">
        <v>1620</v>
      </c>
      <c r="C798" s="271">
        <v>100</v>
      </c>
      <c r="D798" s="271">
        <v>50</v>
      </c>
    </row>
    <row r="799" spans="1:5" ht="19.899999999999999" customHeight="1" x14ac:dyDescent="0.3">
      <c r="A799" s="270" t="s">
        <v>1621</v>
      </c>
      <c r="B799" s="270" t="s">
        <v>1622</v>
      </c>
      <c r="C799" s="271">
        <v>100</v>
      </c>
      <c r="D799" s="271">
        <v>50</v>
      </c>
    </row>
    <row r="800" spans="1:5" ht="19.899999999999999" customHeight="1" x14ac:dyDescent="0.3">
      <c r="A800" s="270" t="s">
        <v>1623</v>
      </c>
      <c r="B800" s="270" t="s">
        <v>1624</v>
      </c>
      <c r="C800" s="271">
        <v>100</v>
      </c>
      <c r="D800" s="271">
        <v>50</v>
      </c>
    </row>
    <row r="801" spans="1:4" ht="19.899999999999999" customHeight="1" x14ac:dyDescent="0.3">
      <c r="A801" s="270" t="s">
        <v>1625</v>
      </c>
      <c r="B801" s="270" t="s">
        <v>1626</v>
      </c>
      <c r="C801" s="271">
        <v>100</v>
      </c>
      <c r="D801" s="271">
        <v>50</v>
      </c>
    </row>
    <row r="802" spans="1:4" ht="19.899999999999999" customHeight="1" x14ac:dyDescent="0.3">
      <c r="A802" s="270" t="s">
        <v>1627</v>
      </c>
      <c r="B802" s="270" t="s">
        <v>1628</v>
      </c>
      <c r="C802" s="271">
        <v>100</v>
      </c>
      <c r="D802" s="271">
        <v>50</v>
      </c>
    </row>
    <row r="803" spans="1:4" ht="19.899999999999999" customHeight="1" x14ac:dyDescent="0.3">
      <c r="A803" s="270" t="s">
        <v>1629</v>
      </c>
      <c r="B803" s="270" t="s">
        <v>1630</v>
      </c>
      <c r="C803" s="271">
        <v>100</v>
      </c>
      <c r="D803" s="271">
        <v>35</v>
      </c>
    </row>
    <row r="804" spans="1:4" ht="19.899999999999999" customHeight="1" x14ac:dyDescent="0.3">
      <c r="A804" s="270" t="s">
        <v>1631</v>
      </c>
      <c r="B804" s="270" t="s">
        <v>1632</v>
      </c>
      <c r="C804" s="271">
        <v>100</v>
      </c>
      <c r="D804" s="271">
        <v>40</v>
      </c>
    </row>
    <row r="805" spans="1:4" ht="19.899999999999999" customHeight="1" x14ac:dyDescent="0.3">
      <c r="A805" s="270" t="s">
        <v>1633</v>
      </c>
      <c r="B805" s="270" t="s">
        <v>1634</v>
      </c>
      <c r="C805" s="271">
        <v>100</v>
      </c>
      <c r="D805" s="271">
        <v>30</v>
      </c>
    </row>
    <row r="806" spans="1:4" ht="19.899999999999999" customHeight="1" x14ac:dyDescent="0.3">
      <c r="A806" s="270" t="s">
        <v>1635</v>
      </c>
      <c r="B806" s="270" t="s">
        <v>1636</v>
      </c>
      <c r="C806" s="271">
        <v>100</v>
      </c>
      <c r="D806" s="271">
        <v>40</v>
      </c>
    </row>
    <row r="807" spans="1:4" ht="19.899999999999999" customHeight="1" x14ac:dyDescent="0.3">
      <c r="A807" s="270" t="s">
        <v>1637</v>
      </c>
      <c r="B807" s="270" t="s">
        <v>1638</v>
      </c>
      <c r="C807" s="271">
        <v>100</v>
      </c>
      <c r="D807" s="271">
        <v>50</v>
      </c>
    </row>
    <row r="808" spans="1:4" ht="19.899999999999999" customHeight="1" x14ac:dyDescent="0.3">
      <c r="A808" s="270" t="s">
        <v>1639</v>
      </c>
      <c r="B808" s="270" t="s">
        <v>1640</v>
      </c>
      <c r="C808" s="271">
        <v>100</v>
      </c>
      <c r="D808" s="271">
        <v>50</v>
      </c>
    </row>
    <row r="809" spans="1:4" ht="19.899999999999999" customHeight="1" x14ac:dyDescent="0.3">
      <c r="A809" s="270" t="s">
        <v>1641</v>
      </c>
      <c r="B809" s="270" t="s">
        <v>1642</v>
      </c>
      <c r="C809" s="271">
        <v>100</v>
      </c>
      <c r="D809" s="271">
        <v>30</v>
      </c>
    </row>
    <row r="810" spans="1:4" ht="19.899999999999999" customHeight="1" x14ac:dyDescent="0.3">
      <c r="A810" s="270" t="s">
        <v>1643</v>
      </c>
      <c r="B810" s="270" t="s">
        <v>1644</v>
      </c>
      <c r="C810" s="271">
        <v>100</v>
      </c>
      <c r="D810" s="271">
        <v>30</v>
      </c>
    </row>
    <row r="811" spans="1:4" ht="19.899999999999999" customHeight="1" x14ac:dyDescent="0.3">
      <c r="A811" s="270" t="s">
        <v>1645</v>
      </c>
      <c r="B811" s="270" t="s">
        <v>1646</v>
      </c>
      <c r="C811" s="271">
        <v>100</v>
      </c>
      <c r="D811" s="271">
        <v>40</v>
      </c>
    </row>
    <row r="812" spans="1:4" ht="19.899999999999999" customHeight="1" x14ac:dyDescent="0.3">
      <c r="A812" s="270" t="s">
        <v>1647</v>
      </c>
      <c r="B812" s="270" t="s">
        <v>1648</v>
      </c>
      <c r="C812" s="271">
        <v>100</v>
      </c>
      <c r="D812" s="271">
        <v>50</v>
      </c>
    </row>
    <row r="813" spans="1:4" ht="19.899999999999999" customHeight="1" x14ac:dyDescent="0.3">
      <c r="A813" s="270" t="s">
        <v>1649</v>
      </c>
      <c r="B813" s="270" t="s">
        <v>1650</v>
      </c>
      <c r="C813" s="271">
        <v>100</v>
      </c>
      <c r="D813" s="271">
        <v>50</v>
      </c>
    </row>
    <row r="814" spans="1:4" ht="19.899999999999999" customHeight="1" x14ac:dyDescent="0.3">
      <c r="A814" s="270" t="s">
        <v>1651</v>
      </c>
      <c r="B814" s="270" t="s">
        <v>1652</v>
      </c>
      <c r="C814" s="271">
        <v>100</v>
      </c>
      <c r="D814" s="271">
        <v>50</v>
      </c>
    </row>
    <row r="815" spans="1:4" ht="19.899999999999999" customHeight="1" x14ac:dyDescent="0.3">
      <c r="A815" s="270" t="s">
        <v>1653</v>
      </c>
      <c r="B815" s="270" t="s">
        <v>1654</v>
      </c>
      <c r="C815" s="271">
        <v>100</v>
      </c>
      <c r="D815" s="271">
        <v>50</v>
      </c>
    </row>
    <row r="816" spans="1:4" ht="19.899999999999999" customHeight="1" x14ac:dyDescent="0.3">
      <c r="A816" s="270" t="s">
        <v>1655</v>
      </c>
      <c r="B816" s="270" t="s">
        <v>1656</v>
      </c>
      <c r="C816" s="271">
        <v>100</v>
      </c>
      <c r="D816" s="271">
        <v>50</v>
      </c>
    </row>
    <row r="817" spans="1:4" ht="19.899999999999999" customHeight="1" x14ac:dyDescent="0.3">
      <c r="A817" s="270" t="s">
        <v>1657</v>
      </c>
      <c r="B817" s="270" t="s">
        <v>1658</v>
      </c>
      <c r="C817" s="271">
        <v>100</v>
      </c>
      <c r="D817" s="271">
        <v>50</v>
      </c>
    </row>
    <row r="818" spans="1:4" ht="19.899999999999999" customHeight="1" x14ac:dyDescent="0.3">
      <c r="A818" s="270" t="s">
        <v>1659</v>
      </c>
      <c r="B818" s="270" t="s">
        <v>1660</v>
      </c>
      <c r="C818" s="271">
        <v>100</v>
      </c>
      <c r="D818" s="271">
        <v>50</v>
      </c>
    </row>
    <row r="819" spans="1:4" ht="19.899999999999999" customHeight="1" x14ac:dyDescent="0.3">
      <c r="A819" s="270" t="s">
        <v>1661</v>
      </c>
      <c r="B819" s="270" t="s">
        <v>1662</v>
      </c>
      <c r="C819" s="271">
        <v>100</v>
      </c>
      <c r="D819" s="271">
        <v>50</v>
      </c>
    </row>
    <row r="820" spans="1:4" ht="19.899999999999999" customHeight="1" x14ac:dyDescent="0.3">
      <c r="A820" s="270" t="s">
        <v>1663</v>
      </c>
      <c r="B820" s="270" t="s">
        <v>1664</v>
      </c>
      <c r="C820" s="271">
        <v>100</v>
      </c>
      <c r="D820" s="271">
        <v>50</v>
      </c>
    </row>
    <row r="821" spans="1:4" ht="19.899999999999999" customHeight="1" x14ac:dyDescent="0.3">
      <c r="A821" s="270" t="s">
        <v>1665</v>
      </c>
      <c r="B821" s="270" t="s">
        <v>1666</v>
      </c>
      <c r="C821" s="271">
        <v>100</v>
      </c>
      <c r="D821" s="271">
        <v>50</v>
      </c>
    </row>
    <row r="822" spans="1:4" ht="19.899999999999999" customHeight="1" x14ac:dyDescent="0.3">
      <c r="A822" s="270" t="s">
        <v>1667</v>
      </c>
      <c r="B822" s="270" t="s">
        <v>1668</v>
      </c>
      <c r="C822" s="271">
        <v>100</v>
      </c>
      <c r="D822" s="271">
        <v>50</v>
      </c>
    </row>
    <row r="823" spans="1:4" ht="19.899999999999999" customHeight="1" x14ac:dyDescent="0.3">
      <c r="A823" s="270" t="s">
        <v>1669</v>
      </c>
      <c r="B823" s="270" t="s">
        <v>1670</v>
      </c>
      <c r="C823" s="271">
        <v>100</v>
      </c>
      <c r="D823" s="271">
        <v>50</v>
      </c>
    </row>
    <row r="824" spans="1:4" ht="19.899999999999999" customHeight="1" x14ac:dyDescent="0.3">
      <c r="A824" s="270" t="s">
        <v>1671</v>
      </c>
      <c r="B824" s="270" t="s">
        <v>1672</v>
      </c>
      <c r="C824" s="271">
        <v>100</v>
      </c>
      <c r="D824" s="271">
        <v>50</v>
      </c>
    </row>
    <row r="825" spans="1:4" ht="19.899999999999999" customHeight="1" x14ac:dyDescent="0.3">
      <c r="A825" s="270" t="s">
        <v>1673</v>
      </c>
      <c r="B825" s="270" t="s">
        <v>1674</v>
      </c>
      <c r="C825" s="271">
        <v>100</v>
      </c>
      <c r="D825" s="271">
        <v>50</v>
      </c>
    </row>
    <row r="826" spans="1:4" ht="19.899999999999999" customHeight="1" x14ac:dyDescent="0.3">
      <c r="A826" s="270" t="s">
        <v>1675</v>
      </c>
      <c r="B826" s="270" t="s">
        <v>1676</v>
      </c>
      <c r="C826" s="271">
        <v>100</v>
      </c>
      <c r="D826" s="271">
        <v>50</v>
      </c>
    </row>
    <row r="827" spans="1:4" ht="19.899999999999999" customHeight="1" x14ac:dyDescent="0.3">
      <c r="A827" s="270" t="s">
        <v>1677</v>
      </c>
      <c r="B827" s="270" t="s">
        <v>1678</v>
      </c>
      <c r="C827" s="271">
        <v>100</v>
      </c>
      <c r="D827" s="271">
        <v>50</v>
      </c>
    </row>
    <row r="828" spans="1:4" ht="19.899999999999999" customHeight="1" x14ac:dyDescent="0.3">
      <c r="A828" s="270" t="s">
        <v>1679</v>
      </c>
      <c r="B828" s="270" t="s">
        <v>1680</v>
      </c>
      <c r="C828" s="271">
        <v>100</v>
      </c>
      <c r="D828" s="271">
        <v>50</v>
      </c>
    </row>
    <row r="829" spans="1:4" ht="19.899999999999999" customHeight="1" x14ac:dyDescent="0.3">
      <c r="A829" s="270" t="s">
        <v>1681</v>
      </c>
      <c r="B829" s="270" t="s">
        <v>1682</v>
      </c>
      <c r="C829" s="271">
        <v>100</v>
      </c>
      <c r="D829" s="271">
        <v>50</v>
      </c>
    </row>
    <row r="830" spans="1:4" ht="19.899999999999999" customHeight="1" x14ac:dyDescent="0.3">
      <c r="A830" s="270" t="s">
        <v>1683</v>
      </c>
      <c r="B830" s="270" t="s">
        <v>1684</v>
      </c>
      <c r="C830" s="271">
        <v>100</v>
      </c>
      <c r="D830" s="271">
        <v>50</v>
      </c>
    </row>
    <row r="831" spans="1:4" ht="19.899999999999999" customHeight="1" x14ac:dyDescent="0.3">
      <c r="A831" s="270" t="s">
        <v>1685</v>
      </c>
      <c r="B831" s="270" t="s">
        <v>1686</v>
      </c>
      <c r="C831" s="271">
        <v>100</v>
      </c>
      <c r="D831" s="271">
        <v>50</v>
      </c>
    </row>
    <row r="832" spans="1:4" ht="19.899999999999999" customHeight="1" x14ac:dyDescent="0.3">
      <c r="A832" s="270" t="s">
        <v>1687</v>
      </c>
      <c r="B832" s="270" t="s">
        <v>1688</v>
      </c>
      <c r="C832" s="271">
        <v>100</v>
      </c>
      <c r="D832" s="271">
        <v>50</v>
      </c>
    </row>
    <row r="833" spans="1:4" ht="19.899999999999999" customHeight="1" x14ac:dyDescent="0.3">
      <c r="A833" s="270" t="s">
        <v>1689</v>
      </c>
      <c r="B833" s="270" t="s">
        <v>1690</v>
      </c>
      <c r="C833" s="271">
        <v>100</v>
      </c>
      <c r="D833" s="271">
        <v>50</v>
      </c>
    </row>
    <row r="834" spans="1:4" ht="19.899999999999999" customHeight="1" x14ac:dyDescent="0.3">
      <c r="A834" s="270" t="s">
        <v>1691</v>
      </c>
      <c r="B834" s="270" t="s">
        <v>1692</v>
      </c>
      <c r="C834" s="271">
        <v>100</v>
      </c>
      <c r="D834" s="271">
        <v>50</v>
      </c>
    </row>
    <row r="835" spans="1:4" ht="19.899999999999999" customHeight="1" x14ac:dyDescent="0.3">
      <c r="A835" s="270" t="s">
        <v>1693</v>
      </c>
      <c r="B835" s="270" t="s">
        <v>1694</v>
      </c>
      <c r="C835" s="271">
        <v>100</v>
      </c>
      <c r="D835" s="271">
        <v>50</v>
      </c>
    </row>
    <row r="836" spans="1:4" ht="19.899999999999999" customHeight="1" x14ac:dyDescent="0.3">
      <c r="A836" s="270" t="s">
        <v>1695</v>
      </c>
      <c r="B836" s="270" t="s">
        <v>1696</v>
      </c>
      <c r="C836" s="271">
        <v>100</v>
      </c>
      <c r="D836" s="271">
        <v>50</v>
      </c>
    </row>
    <row r="837" spans="1:4" ht="19.899999999999999" customHeight="1" x14ac:dyDescent="0.3">
      <c r="A837" s="270" t="s">
        <v>1697</v>
      </c>
      <c r="B837" s="270" t="s">
        <v>1698</v>
      </c>
      <c r="C837" s="271">
        <v>100</v>
      </c>
      <c r="D837" s="271">
        <v>50</v>
      </c>
    </row>
    <row r="838" spans="1:4" ht="19.899999999999999" customHeight="1" x14ac:dyDescent="0.3">
      <c r="A838" s="270" t="s">
        <v>1699</v>
      </c>
      <c r="B838" s="270" t="s">
        <v>1700</v>
      </c>
      <c r="C838" s="271">
        <v>100</v>
      </c>
      <c r="D838" s="271">
        <v>50</v>
      </c>
    </row>
    <row r="839" spans="1:4" ht="19.899999999999999" customHeight="1" x14ac:dyDescent="0.3">
      <c r="A839" s="270" t="s">
        <v>1701</v>
      </c>
      <c r="B839" s="270" t="s">
        <v>1702</v>
      </c>
      <c r="C839" s="271">
        <v>100</v>
      </c>
      <c r="D839" s="271">
        <v>50</v>
      </c>
    </row>
    <row r="840" spans="1:4" ht="19.899999999999999" customHeight="1" x14ac:dyDescent="0.3">
      <c r="A840" s="270" t="s">
        <v>1703</v>
      </c>
      <c r="B840" s="270" t="s">
        <v>1704</v>
      </c>
      <c r="C840" s="271">
        <v>100</v>
      </c>
      <c r="D840" s="271">
        <v>50</v>
      </c>
    </row>
    <row r="841" spans="1:4" ht="19.899999999999999" customHeight="1" x14ac:dyDescent="0.3">
      <c r="A841" s="270" t="s">
        <v>1705</v>
      </c>
      <c r="B841" s="270" t="s">
        <v>1706</v>
      </c>
      <c r="C841" s="271">
        <v>100</v>
      </c>
      <c r="D841" s="271">
        <v>50</v>
      </c>
    </row>
    <row r="842" spans="1:4" ht="19.899999999999999" customHeight="1" x14ac:dyDescent="0.3">
      <c r="A842" s="270" t="s">
        <v>1707</v>
      </c>
      <c r="B842" s="270" t="s">
        <v>1708</v>
      </c>
      <c r="C842" s="271">
        <v>100</v>
      </c>
      <c r="D842" s="271">
        <v>50</v>
      </c>
    </row>
    <row r="843" spans="1:4" ht="19.899999999999999" customHeight="1" x14ac:dyDescent="0.3">
      <c r="A843" s="270" t="s">
        <v>1709</v>
      </c>
      <c r="B843" s="270" t="s">
        <v>1710</v>
      </c>
      <c r="C843" s="271">
        <v>100</v>
      </c>
      <c r="D843" s="271">
        <v>50</v>
      </c>
    </row>
    <row r="844" spans="1:4" ht="19.899999999999999" customHeight="1" x14ac:dyDescent="0.3">
      <c r="A844" s="270" t="s">
        <v>1711</v>
      </c>
      <c r="B844" s="270" t="s">
        <v>1712</v>
      </c>
      <c r="C844" s="271">
        <v>100</v>
      </c>
      <c r="D844" s="271">
        <v>50</v>
      </c>
    </row>
    <row r="845" spans="1:4" ht="19.899999999999999" customHeight="1" x14ac:dyDescent="0.3">
      <c r="A845" s="270" t="s">
        <v>1713</v>
      </c>
      <c r="B845" s="270" t="s">
        <v>1714</v>
      </c>
      <c r="C845" s="271">
        <v>100</v>
      </c>
      <c r="D845" s="271">
        <v>50</v>
      </c>
    </row>
    <row r="846" spans="1:4" ht="19.899999999999999" customHeight="1" x14ac:dyDescent="0.3">
      <c r="A846" s="270" t="s">
        <v>1715</v>
      </c>
      <c r="B846" s="270" t="s">
        <v>1716</v>
      </c>
      <c r="C846" s="271">
        <v>100</v>
      </c>
      <c r="D846" s="271">
        <v>50</v>
      </c>
    </row>
    <row r="847" spans="1:4" ht="19.899999999999999" customHeight="1" x14ac:dyDescent="0.3">
      <c r="A847" s="270" t="s">
        <v>1717</v>
      </c>
      <c r="B847" s="270" t="s">
        <v>1718</v>
      </c>
      <c r="C847" s="271">
        <v>100</v>
      </c>
      <c r="D847" s="271">
        <v>50</v>
      </c>
    </row>
    <row r="848" spans="1:4" ht="19.899999999999999" customHeight="1" x14ac:dyDescent="0.3">
      <c r="A848" s="270" t="s">
        <v>1719</v>
      </c>
      <c r="B848" s="270" t="s">
        <v>1720</v>
      </c>
      <c r="C848" s="271">
        <v>100</v>
      </c>
      <c r="D848" s="271">
        <v>50</v>
      </c>
    </row>
    <row r="849" spans="1:4" ht="19.899999999999999" customHeight="1" x14ac:dyDescent="0.3">
      <c r="A849" s="270" t="s">
        <v>1721</v>
      </c>
      <c r="B849" s="270" t="s">
        <v>1722</v>
      </c>
      <c r="C849" s="271">
        <v>100</v>
      </c>
      <c r="D849" s="271">
        <v>50</v>
      </c>
    </row>
    <row r="850" spans="1:4" ht="19.899999999999999" customHeight="1" x14ac:dyDescent="0.3">
      <c r="A850" s="270" t="s">
        <v>1723</v>
      </c>
      <c r="B850" s="270" t="s">
        <v>1724</v>
      </c>
      <c r="C850" s="271">
        <v>100</v>
      </c>
      <c r="D850" s="271">
        <v>50</v>
      </c>
    </row>
    <row r="851" spans="1:4" ht="19.899999999999999" customHeight="1" x14ac:dyDescent="0.3">
      <c r="A851" s="270" t="s">
        <v>1725</v>
      </c>
      <c r="B851" s="270" t="s">
        <v>1726</v>
      </c>
      <c r="C851" s="271">
        <v>100</v>
      </c>
      <c r="D851" s="271">
        <v>50</v>
      </c>
    </row>
    <row r="852" spans="1:4" ht="19.899999999999999" customHeight="1" x14ac:dyDescent="0.3">
      <c r="A852" s="270" t="s">
        <v>1727</v>
      </c>
      <c r="B852" s="270" t="s">
        <v>1728</v>
      </c>
      <c r="C852" s="271">
        <v>100</v>
      </c>
      <c r="D852" s="271">
        <v>50</v>
      </c>
    </row>
    <row r="853" spans="1:4" ht="19.899999999999999" customHeight="1" x14ac:dyDescent="0.3">
      <c r="A853" s="270" t="s">
        <v>1729</v>
      </c>
      <c r="B853" s="270" t="s">
        <v>1730</v>
      </c>
      <c r="C853" s="271">
        <v>100</v>
      </c>
      <c r="D853" s="271">
        <v>50</v>
      </c>
    </row>
    <row r="854" spans="1:4" ht="19.899999999999999" customHeight="1" x14ac:dyDescent="0.3">
      <c r="A854" s="270" t="s">
        <v>1731</v>
      </c>
      <c r="B854" s="270" t="s">
        <v>1732</v>
      </c>
      <c r="C854" s="271">
        <v>100</v>
      </c>
      <c r="D854" s="271">
        <v>50</v>
      </c>
    </row>
    <row r="855" spans="1:4" ht="19.899999999999999" customHeight="1" x14ac:dyDescent="0.3">
      <c r="A855" s="270" t="s">
        <v>1733</v>
      </c>
      <c r="B855" s="270" t="s">
        <v>1734</v>
      </c>
      <c r="C855" s="271">
        <v>100</v>
      </c>
      <c r="D855" s="271">
        <v>50</v>
      </c>
    </row>
    <row r="856" spans="1:4" ht="19.899999999999999" customHeight="1" x14ac:dyDescent="0.3">
      <c r="A856" s="270" t="s">
        <v>1735</v>
      </c>
      <c r="B856" s="270" t="s">
        <v>1736</v>
      </c>
      <c r="C856" s="271">
        <v>100</v>
      </c>
      <c r="D856" s="271">
        <v>50</v>
      </c>
    </row>
    <row r="857" spans="1:4" ht="19.899999999999999" customHeight="1" x14ac:dyDescent="0.3">
      <c r="A857" s="270" t="s">
        <v>1737</v>
      </c>
      <c r="B857" s="270" t="s">
        <v>1738</v>
      </c>
      <c r="C857" s="271">
        <v>100</v>
      </c>
      <c r="D857" s="271">
        <v>50</v>
      </c>
    </row>
    <row r="858" spans="1:4" ht="19.899999999999999" customHeight="1" x14ac:dyDescent="0.3">
      <c r="A858" s="270" t="s">
        <v>1739</v>
      </c>
      <c r="B858" s="270" t="s">
        <v>1740</v>
      </c>
      <c r="C858" s="271">
        <v>100</v>
      </c>
      <c r="D858" s="271">
        <v>50</v>
      </c>
    </row>
    <row r="859" spans="1:4" ht="19.899999999999999" customHeight="1" x14ac:dyDescent="0.3">
      <c r="A859" s="270" t="s">
        <v>1741</v>
      </c>
      <c r="B859" s="270" t="s">
        <v>1742</v>
      </c>
      <c r="C859" s="271">
        <v>100</v>
      </c>
      <c r="D859" s="271">
        <v>50</v>
      </c>
    </row>
    <row r="860" spans="1:4" ht="19.899999999999999" customHeight="1" x14ac:dyDescent="0.3">
      <c r="A860" s="270" t="s">
        <v>1743</v>
      </c>
      <c r="B860" s="270" t="s">
        <v>1744</v>
      </c>
      <c r="C860" s="271">
        <v>100</v>
      </c>
      <c r="D860" s="271">
        <v>50</v>
      </c>
    </row>
    <row r="861" spans="1:4" ht="19.899999999999999" customHeight="1" x14ac:dyDescent="0.3">
      <c r="A861" s="270" t="s">
        <v>1745</v>
      </c>
      <c r="B861" s="270" t="s">
        <v>1746</v>
      </c>
      <c r="C861" s="271">
        <v>100</v>
      </c>
      <c r="D861" s="271">
        <v>40</v>
      </c>
    </row>
    <row r="862" spans="1:4" ht="19.899999999999999" customHeight="1" x14ac:dyDescent="0.3">
      <c r="A862" s="270" t="s">
        <v>1747</v>
      </c>
      <c r="B862" s="270" t="s">
        <v>1748</v>
      </c>
      <c r="C862" s="271">
        <v>100</v>
      </c>
      <c r="D862" s="271">
        <v>50</v>
      </c>
    </row>
    <row r="863" spans="1:4" ht="19.899999999999999" customHeight="1" x14ac:dyDescent="0.3">
      <c r="A863" s="270" t="s">
        <v>1749</v>
      </c>
      <c r="B863" s="270" t="s">
        <v>1750</v>
      </c>
      <c r="C863" s="271">
        <v>100</v>
      </c>
      <c r="D863" s="271">
        <v>25</v>
      </c>
    </row>
    <row r="864" spans="1:4" ht="19.899999999999999" customHeight="1" x14ac:dyDescent="0.3">
      <c r="A864" s="270" t="s">
        <v>1751</v>
      </c>
      <c r="B864" s="270" t="s">
        <v>1752</v>
      </c>
      <c r="C864" s="271">
        <v>100</v>
      </c>
      <c r="D864" s="271">
        <v>50</v>
      </c>
    </row>
    <row r="865" spans="1:4" ht="19.899999999999999" customHeight="1" x14ac:dyDescent="0.3">
      <c r="A865" s="270" t="s">
        <v>1753</v>
      </c>
      <c r="B865" s="270" t="s">
        <v>1754</v>
      </c>
      <c r="C865" s="271">
        <v>100</v>
      </c>
    </row>
    <row r="866" spans="1:4" ht="19.899999999999999" customHeight="1" x14ac:dyDescent="0.3">
      <c r="A866" s="270" t="s">
        <v>1755</v>
      </c>
      <c r="B866" s="270" t="s">
        <v>1756</v>
      </c>
      <c r="C866" s="271">
        <v>100</v>
      </c>
      <c r="D866" s="271">
        <v>30</v>
      </c>
    </row>
    <row r="867" spans="1:4" ht="19.899999999999999" customHeight="1" x14ac:dyDescent="0.3">
      <c r="A867" s="270" t="s">
        <v>1757</v>
      </c>
      <c r="B867" s="270" t="s">
        <v>1758</v>
      </c>
      <c r="C867" s="271">
        <v>100</v>
      </c>
      <c r="D867" s="271">
        <v>50</v>
      </c>
    </row>
    <row r="868" spans="1:4" ht="19.899999999999999" customHeight="1" x14ac:dyDescent="0.3">
      <c r="A868" s="270" t="s">
        <v>1759</v>
      </c>
      <c r="B868" s="270" t="s">
        <v>1760</v>
      </c>
      <c r="C868" s="271">
        <v>100</v>
      </c>
      <c r="D868" s="271">
        <v>50</v>
      </c>
    </row>
    <row r="869" spans="1:4" ht="19.899999999999999" customHeight="1" x14ac:dyDescent="0.3">
      <c r="A869" s="270" t="s">
        <v>1761</v>
      </c>
      <c r="B869" s="270" t="s">
        <v>1762</v>
      </c>
      <c r="C869" s="271">
        <v>100</v>
      </c>
      <c r="D869" s="271">
        <v>45</v>
      </c>
    </row>
    <row r="870" spans="1:4" ht="19.899999999999999" customHeight="1" x14ac:dyDescent="0.3">
      <c r="A870" s="270" t="s">
        <v>1763</v>
      </c>
      <c r="B870" s="270" t="s">
        <v>1764</v>
      </c>
      <c r="C870" s="271">
        <v>100</v>
      </c>
      <c r="D870" s="271">
        <v>50</v>
      </c>
    </row>
    <row r="871" spans="1:4" ht="19.899999999999999" customHeight="1" x14ac:dyDescent="0.3">
      <c r="A871" s="270" t="s">
        <v>1765</v>
      </c>
      <c r="B871" s="270" t="s">
        <v>1766</v>
      </c>
      <c r="C871" s="271">
        <v>100</v>
      </c>
      <c r="D871" s="271">
        <v>50</v>
      </c>
    </row>
    <row r="872" spans="1:4" ht="19.899999999999999" customHeight="1" x14ac:dyDescent="0.3">
      <c r="A872" s="270" t="s">
        <v>1767</v>
      </c>
      <c r="B872" s="270" t="s">
        <v>1768</v>
      </c>
      <c r="C872" s="271">
        <v>100</v>
      </c>
      <c r="D872" s="271">
        <v>50</v>
      </c>
    </row>
    <row r="873" spans="1:4" ht="19.899999999999999" customHeight="1" x14ac:dyDescent="0.3">
      <c r="A873" s="270" t="s">
        <v>1769</v>
      </c>
      <c r="B873" s="270" t="s">
        <v>1770</v>
      </c>
      <c r="C873" s="271">
        <v>100</v>
      </c>
      <c r="D873" s="271">
        <v>50</v>
      </c>
    </row>
    <row r="874" spans="1:4" ht="35.25" customHeight="1" x14ac:dyDescent="0.3">
      <c r="A874" s="270" t="s">
        <v>1771</v>
      </c>
      <c r="B874" s="270" t="s">
        <v>1772</v>
      </c>
      <c r="C874" s="271">
        <v>100</v>
      </c>
      <c r="D874" s="271">
        <v>46.43</v>
      </c>
    </row>
    <row r="875" spans="1:4" ht="19.899999999999999" customHeight="1" x14ac:dyDescent="0.3">
      <c r="A875" s="270" t="s">
        <v>1773</v>
      </c>
      <c r="B875" s="270" t="s">
        <v>1774</v>
      </c>
      <c r="C875" s="271">
        <v>100</v>
      </c>
      <c r="D875" s="271">
        <v>45</v>
      </c>
    </row>
    <row r="876" spans="1:4" ht="19.899999999999999" customHeight="1" x14ac:dyDescent="0.3">
      <c r="A876" s="270" t="s">
        <v>1775</v>
      </c>
      <c r="B876" s="270" t="s">
        <v>1776</v>
      </c>
      <c r="C876" s="271">
        <v>100</v>
      </c>
      <c r="D876" s="271">
        <v>45</v>
      </c>
    </row>
    <row r="877" spans="1:4" ht="19.899999999999999" customHeight="1" x14ac:dyDescent="0.3">
      <c r="A877" s="270" t="s">
        <v>1777</v>
      </c>
      <c r="B877" s="270" t="s">
        <v>1778</v>
      </c>
      <c r="C877" s="271">
        <v>100</v>
      </c>
      <c r="D877" s="271">
        <v>35</v>
      </c>
    </row>
    <row r="878" spans="1:4" ht="19.899999999999999" customHeight="1" x14ac:dyDescent="0.3">
      <c r="A878" s="270" t="s">
        <v>1779</v>
      </c>
      <c r="B878" s="270" t="s">
        <v>1780</v>
      </c>
      <c r="C878" s="271">
        <v>100</v>
      </c>
      <c r="D878" s="271">
        <v>45</v>
      </c>
    </row>
    <row r="879" spans="1:4" ht="19.899999999999999" customHeight="1" x14ac:dyDescent="0.3">
      <c r="A879" s="270" t="s">
        <v>1781</v>
      </c>
      <c r="B879" s="270" t="s">
        <v>1782</v>
      </c>
      <c r="C879" s="271">
        <v>100</v>
      </c>
      <c r="D879" s="271">
        <v>50</v>
      </c>
    </row>
    <row r="880" spans="1:4" ht="19.899999999999999" customHeight="1" x14ac:dyDescent="0.3">
      <c r="A880" s="270" t="s">
        <v>1783</v>
      </c>
      <c r="B880" s="270" t="s">
        <v>1784</v>
      </c>
      <c r="C880" s="271">
        <v>100</v>
      </c>
      <c r="D880" s="271">
        <v>50</v>
      </c>
    </row>
    <row r="881" spans="1:5" ht="19.899999999999999" customHeight="1" x14ac:dyDescent="0.3">
      <c r="A881" s="270" t="s">
        <v>1785</v>
      </c>
      <c r="B881" s="270" t="s">
        <v>1786</v>
      </c>
      <c r="C881" s="271">
        <v>100</v>
      </c>
      <c r="D881" s="271">
        <v>50</v>
      </c>
    </row>
    <row r="882" spans="1:5" ht="19.899999999999999" customHeight="1" x14ac:dyDescent="0.3">
      <c r="A882" s="270" t="s">
        <v>1611</v>
      </c>
      <c r="B882" s="270" t="s">
        <v>1612</v>
      </c>
      <c r="C882" s="271">
        <v>100</v>
      </c>
      <c r="D882" s="271">
        <v>50</v>
      </c>
      <c r="E882">
        <v>11</v>
      </c>
    </row>
    <row r="883" spans="1:5" ht="19.899999999999999" customHeight="1" x14ac:dyDescent="0.3">
      <c r="A883" s="270" t="s">
        <v>1613</v>
      </c>
      <c r="B883" s="270" t="s">
        <v>1614</v>
      </c>
      <c r="C883" s="271">
        <v>100</v>
      </c>
      <c r="D883" s="271">
        <v>35</v>
      </c>
    </row>
    <row r="884" spans="1:5" ht="19.899999999999999" customHeight="1" x14ac:dyDescent="0.3">
      <c r="A884" s="270" t="s">
        <v>1615</v>
      </c>
      <c r="B884" s="270" t="s">
        <v>1616</v>
      </c>
      <c r="C884" s="271">
        <v>100</v>
      </c>
      <c r="D884" s="271">
        <v>40</v>
      </c>
    </row>
    <row r="885" spans="1:5" ht="19.899999999999999" customHeight="1" x14ac:dyDescent="0.3">
      <c r="A885" s="270" t="s">
        <v>1617</v>
      </c>
      <c r="B885" s="270" t="s">
        <v>1618</v>
      </c>
      <c r="C885" s="271">
        <v>100</v>
      </c>
      <c r="D885" s="271">
        <v>50</v>
      </c>
    </row>
    <row r="886" spans="1:5" ht="19.899999999999999" customHeight="1" x14ac:dyDescent="0.3">
      <c r="A886" s="270" t="s">
        <v>1619</v>
      </c>
      <c r="B886" s="270" t="s">
        <v>1620</v>
      </c>
      <c r="C886" s="271">
        <v>100</v>
      </c>
      <c r="D886" s="271">
        <v>50</v>
      </c>
    </row>
    <row r="887" spans="1:5" ht="19.899999999999999" customHeight="1" x14ac:dyDescent="0.3">
      <c r="A887" s="270" t="s">
        <v>1621</v>
      </c>
      <c r="B887" s="270" t="s">
        <v>1622</v>
      </c>
      <c r="C887" s="271">
        <v>100</v>
      </c>
      <c r="D887" s="271">
        <v>50</v>
      </c>
    </row>
    <row r="888" spans="1:5" ht="19.899999999999999" customHeight="1" x14ac:dyDescent="0.3">
      <c r="A888" s="270" t="s">
        <v>1623</v>
      </c>
      <c r="B888" s="270" t="s">
        <v>1624</v>
      </c>
      <c r="C888" s="271">
        <v>100</v>
      </c>
      <c r="D888" s="271">
        <v>50</v>
      </c>
    </row>
    <row r="889" spans="1:5" ht="19.899999999999999" customHeight="1" x14ac:dyDescent="0.3">
      <c r="A889" s="270" t="s">
        <v>1625</v>
      </c>
      <c r="B889" s="270" t="s">
        <v>1626</v>
      </c>
      <c r="C889" s="271">
        <v>100</v>
      </c>
      <c r="D889" s="271">
        <v>50</v>
      </c>
    </row>
    <row r="890" spans="1:5" ht="19.899999999999999" customHeight="1" x14ac:dyDescent="0.3">
      <c r="A890" s="270" t="s">
        <v>1627</v>
      </c>
      <c r="B890" s="270" t="s">
        <v>1628</v>
      </c>
      <c r="C890" s="271">
        <v>100</v>
      </c>
      <c r="D890" s="271">
        <v>50</v>
      </c>
    </row>
    <row r="891" spans="1:5" ht="19.899999999999999" customHeight="1" x14ac:dyDescent="0.3">
      <c r="A891" s="270" t="s">
        <v>1629</v>
      </c>
      <c r="B891" s="270" t="s">
        <v>1630</v>
      </c>
      <c r="C891" s="271">
        <v>100</v>
      </c>
      <c r="D891" s="271">
        <v>35</v>
      </c>
    </row>
    <row r="892" spans="1:5" ht="19.899999999999999" customHeight="1" x14ac:dyDescent="0.3">
      <c r="A892" s="270" t="s">
        <v>1631</v>
      </c>
      <c r="B892" s="270" t="s">
        <v>1632</v>
      </c>
      <c r="C892" s="271">
        <v>100</v>
      </c>
      <c r="D892" s="271">
        <v>40</v>
      </c>
    </row>
    <row r="893" spans="1:5" ht="19.899999999999999" customHeight="1" x14ac:dyDescent="0.3">
      <c r="A893" s="270" t="s">
        <v>1633</v>
      </c>
      <c r="B893" s="270" t="s">
        <v>1634</v>
      </c>
      <c r="C893" s="271">
        <v>100</v>
      </c>
      <c r="D893" s="271">
        <v>30</v>
      </c>
    </row>
    <row r="894" spans="1:5" ht="19.899999999999999" customHeight="1" x14ac:dyDescent="0.3">
      <c r="A894" s="270" t="s">
        <v>1635</v>
      </c>
      <c r="B894" s="270" t="s">
        <v>1636</v>
      </c>
      <c r="C894" s="271">
        <v>100</v>
      </c>
      <c r="D894" s="271">
        <v>50</v>
      </c>
    </row>
    <row r="895" spans="1:5" ht="19.899999999999999" customHeight="1" x14ac:dyDescent="0.3">
      <c r="A895" s="270" t="s">
        <v>1637</v>
      </c>
      <c r="B895" s="270" t="s">
        <v>1638</v>
      </c>
      <c r="C895" s="271">
        <v>100</v>
      </c>
      <c r="D895" s="271">
        <v>50</v>
      </c>
    </row>
    <row r="896" spans="1:5" ht="19.899999999999999" customHeight="1" x14ac:dyDescent="0.3">
      <c r="A896" s="270" t="s">
        <v>1639</v>
      </c>
      <c r="B896" s="270" t="s">
        <v>1640</v>
      </c>
      <c r="C896" s="271">
        <v>100</v>
      </c>
      <c r="D896" s="271">
        <v>50</v>
      </c>
    </row>
    <row r="897" spans="1:4" ht="19.899999999999999" customHeight="1" x14ac:dyDescent="0.3">
      <c r="A897" s="270" t="s">
        <v>1641</v>
      </c>
      <c r="B897" s="270" t="s">
        <v>1642</v>
      </c>
      <c r="C897" s="271">
        <v>100</v>
      </c>
      <c r="D897" s="271">
        <v>25</v>
      </c>
    </row>
    <row r="898" spans="1:4" ht="19.899999999999999" customHeight="1" x14ac:dyDescent="0.3">
      <c r="A898" s="270" t="s">
        <v>1643</v>
      </c>
      <c r="B898" s="270" t="s">
        <v>1644</v>
      </c>
      <c r="C898" s="271">
        <v>100</v>
      </c>
      <c r="D898" s="271">
        <v>35</v>
      </c>
    </row>
    <row r="899" spans="1:4" ht="19.899999999999999" customHeight="1" x14ac:dyDescent="0.3">
      <c r="A899" s="270" t="s">
        <v>1645</v>
      </c>
      <c r="B899" s="270" t="s">
        <v>1646</v>
      </c>
      <c r="C899" s="271">
        <v>100</v>
      </c>
      <c r="D899" s="271">
        <v>50</v>
      </c>
    </row>
    <row r="900" spans="1:4" ht="19.899999999999999" customHeight="1" x14ac:dyDescent="0.3">
      <c r="A900" s="270" t="s">
        <v>1647</v>
      </c>
      <c r="B900" s="270" t="s">
        <v>1648</v>
      </c>
      <c r="C900" s="271">
        <v>100</v>
      </c>
      <c r="D900" s="271">
        <v>50</v>
      </c>
    </row>
    <row r="901" spans="1:4" ht="19.899999999999999" customHeight="1" x14ac:dyDescent="0.3">
      <c r="A901" s="270" t="s">
        <v>1649</v>
      </c>
      <c r="B901" s="270" t="s">
        <v>1650</v>
      </c>
      <c r="C901" s="271">
        <v>100</v>
      </c>
      <c r="D901" s="271">
        <v>50</v>
      </c>
    </row>
    <row r="902" spans="1:4" ht="19.899999999999999" customHeight="1" x14ac:dyDescent="0.3">
      <c r="A902" s="270" t="s">
        <v>1651</v>
      </c>
      <c r="B902" s="270" t="s">
        <v>1652</v>
      </c>
      <c r="C902" s="271">
        <v>100</v>
      </c>
      <c r="D902" s="271">
        <v>50</v>
      </c>
    </row>
    <row r="903" spans="1:4" ht="19.899999999999999" customHeight="1" x14ac:dyDescent="0.3">
      <c r="A903" s="270" t="s">
        <v>1653</v>
      </c>
      <c r="B903" s="270" t="s">
        <v>1654</v>
      </c>
      <c r="C903" s="271">
        <v>100</v>
      </c>
      <c r="D903" s="271">
        <v>50</v>
      </c>
    </row>
    <row r="904" spans="1:4" ht="19.899999999999999" customHeight="1" x14ac:dyDescent="0.3">
      <c r="A904" s="270" t="s">
        <v>1655</v>
      </c>
      <c r="B904" s="270" t="s">
        <v>1656</v>
      </c>
      <c r="C904" s="271">
        <v>100</v>
      </c>
      <c r="D904" s="271">
        <v>50</v>
      </c>
    </row>
    <row r="905" spans="1:4" ht="19.899999999999999" customHeight="1" x14ac:dyDescent="0.3">
      <c r="A905" s="270" t="s">
        <v>1657</v>
      </c>
      <c r="B905" s="270" t="s">
        <v>1658</v>
      </c>
      <c r="C905" s="271">
        <v>100</v>
      </c>
      <c r="D905" s="271">
        <v>50</v>
      </c>
    </row>
    <row r="906" spans="1:4" ht="19.899999999999999" customHeight="1" x14ac:dyDescent="0.3">
      <c r="A906" s="270" t="s">
        <v>1659</v>
      </c>
      <c r="B906" s="270" t="s">
        <v>1660</v>
      </c>
      <c r="C906" s="271">
        <v>100</v>
      </c>
      <c r="D906" s="271">
        <v>50</v>
      </c>
    </row>
    <row r="907" spans="1:4" ht="19.899999999999999" customHeight="1" x14ac:dyDescent="0.3">
      <c r="A907" s="270" t="s">
        <v>1661</v>
      </c>
      <c r="B907" s="270" t="s">
        <v>1662</v>
      </c>
      <c r="C907" s="271">
        <v>100</v>
      </c>
      <c r="D907" s="271">
        <v>50</v>
      </c>
    </row>
    <row r="908" spans="1:4" ht="19.899999999999999" customHeight="1" x14ac:dyDescent="0.3">
      <c r="A908" s="270" t="s">
        <v>1663</v>
      </c>
      <c r="B908" s="270" t="s">
        <v>1664</v>
      </c>
      <c r="C908" s="271">
        <v>100</v>
      </c>
      <c r="D908" s="271">
        <v>50</v>
      </c>
    </row>
    <row r="909" spans="1:4" ht="19.899999999999999" customHeight="1" x14ac:dyDescent="0.3">
      <c r="A909" s="270" t="s">
        <v>1665</v>
      </c>
      <c r="B909" s="270" t="s">
        <v>1666</v>
      </c>
      <c r="C909" s="271">
        <v>100</v>
      </c>
      <c r="D909" s="271">
        <v>50</v>
      </c>
    </row>
    <row r="910" spans="1:4" ht="19.899999999999999" customHeight="1" x14ac:dyDescent="0.3">
      <c r="A910" s="270" t="s">
        <v>1667</v>
      </c>
      <c r="B910" s="270" t="s">
        <v>1668</v>
      </c>
      <c r="C910" s="271">
        <v>100</v>
      </c>
      <c r="D910" s="271">
        <v>50</v>
      </c>
    </row>
    <row r="911" spans="1:4" ht="19.899999999999999" customHeight="1" x14ac:dyDescent="0.3">
      <c r="A911" s="270" t="s">
        <v>1669</v>
      </c>
      <c r="B911" s="270" t="s">
        <v>1670</v>
      </c>
      <c r="C911" s="271">
        <v>100</v>
      </c>
      <c r="D911" s="271">
        <v>50</v>
      </c>
    </row>
    <row r="912" spans="1:4" ht="19.899999999999999" customHeight="1" x14ac:dyDescent="0.3">
      <c r="A912" s="270" t="s">
        <v>1671</v>
      </c>
      <c r="B912" s="270" t="s">
        <v>1672</v>
      </c>
      <c r="C912" s="271">
        <v>100</v>
      </c>
      <c r="D912" s="271">
        <v>50</v>
      </c>
    </row>
    <row r="913" spans="1:4" ht="19.899999999999999" customHeight="1" x14ac:dyDescent="0.3">
      <c r="A913" s="270" t="s">
        <v>1673</v>
      </c>
      <c r="B913" s="270" t="s">
        <v>1674</v>
      </c>
      <c r="C913" s="271">
        <v>100</v>
      </c>
      <c r="D913" s="271">
        <v>50</v>
      </c>
    </row>
    <row r="914" spans="1:4" ht="19.899999999999999" customHeight="1" x14ac:dyDescent="0.3">
      <c r="A914" s="270" t="s">
        <v>1675</v>
      </c>
      <c r="B914" s="270" t="s">
        <v>1676</v>
      </c>
      <c r="C914" s="271">
        <v>100</v>
      </c>
      <c r="D914" s="271">
        <v>50</v>
      </c>
    </row>
    <row r="915" spans="1:4" ht="19.899999999999999" customHeight="1" x14ac:dyDescent="0.3">
      <c r="A915" s="270" t="s">
        <v>1677</v>
      </c>
      <c r="B915" s="270" t="s">
        <v>1678</v>
      </c>
      <c r="C915" s="271">
        <v>100</v>
      </c>
      <c r="D915" s="271">
        <v>50</v>
      </c>
    </row>
    <row r="916" spans="1:4" ht="19.899999999999999" customHeight="1" x14ac:dyDescent="0.3">
      <c r="A916" s="270" t="s">
        <v>1679</v>
      </c>
      <c r="B916" s="270" t="s">
        <v>1680</v>
      </c>
      <c r="C916" s="271">
        <v>100</v>
      </c>
      <c r="D916" s="271">
        <v>50</v>
      </c>
    </row>
    <row r="917" spans="1:4" ht="19.899999999999999" customHeight="1" x14ac:dyDescent="0.3">
      <c r="A917" s="270" t="s">
        <v>1681</v>
      </c>
      <c r="B917" s="270" t="s">
        <v>1682</v>
      </c>
      <c r="C917" s="271">
        <v>100</v>
      </c>
      <c r="D917" s="271">
        <v>50</v>
      </c>
    </row>
    <row r="918" spans="1:4" ht="19.899999999999999" customHeight="1" x14ac:dyDescent="0.3">
      <c r="A918" s="270" t="s">
        <v>1683</v>
      </c>
      <c r="B918" s="270" t="s">
        <v>1684</v>
      </c>
      <c r="C918" s="271">
        <v>100</v>
      </c>
      <c r="D918" s="271">
        <v>50</v>
      </c>
    </row>
    <row r="919" spans="1:4" ht="19.899999999999999" customHeight="1" x14ac:dyDescent="0.3">
      <c r="A919" s="270" t="s">
        <v>1685</v>
      </c>
      <c r="B919" s="270" t="s">
        <v>1686</v>
      </c>
      <c r="C919" s="271">
        <v>100</v>
      </c>
      <c r="D919" s="271">
        <v>50</v>
      </c>
    </row>
    <row r="920" spans="1:4" ht="19.899999999999999" customHeight="1" x14ac:dyDescent="0.3">
      <c r="A920" s="270" t="s">
        <v>1687</v>
      </c>
      <c r="B920" s="270" t="s">
        <v>1688</v>
      </c>
      <c r="C920" s="271">
        <v>100</v>
      </c>
      <c r="D920" s="271">
        <v>50</v>
      </c>
    </row>
    <row r="921" spans="1:4" ht="19.899999999999999" customHeight="1" x14ac:dyDescent="0.3">
      <c r="A921" s="270" t="s">
        <v>1689</v>
      </c>
      <c r="B921" s="270" t="s">
        <v>1690</v>
      </c>
      <c r="C921" s="271">
        <v>100</v>
      </c>
      <c r="D921" s="271">
        <v>50</v>
      </c>
    </row>
    <row r="922" spans="1:4" ht="19.899999999999999" customHeight="1" x14ac:dyDescent="0.3">
      <c r="A922" s="270" t="s">
        <v>1691</v>
      </c>
      <c r="B922" s="270" t="s">
        <v>1692</v>
      </c>
      <c r="C922" s="271">
        <v>100</v>
      </c>
      <c r="D922" s="271">
        <v>50</v>
      </c>
    </row>
    <row r="923" spans="1:4" ht="19.899999999999999" customHeight="1" x14ac:dyDescent="0.3">
      <c r="A923" s="270" t="s">
        <v>1693</v>
      </c>
      <c r="B923" s="270" t="s">
        <v>1694</v>
      </c>
      <c r="C923" s="271">
        <v>100</v>
      </c>
      <c r="D923" s="271">
        <v>50</v>
      </c>
    </row>
    <row r="924" spans="1:4" ht="19.899999999999999" customHeight="1" x14ac:dyDescent="0.3">
      <c r="A924" s="270" t="s">
        <v>1695</v>
      </c>
      <c r="B924" s="270" t="s">
        <v>1696</v>
      </c>
      <c r="C924" s="271">
        <v>100</v>
      </c>
      <c r="D924" s="271">
        <v>50</v>
      </c>
    </row>
    <row r="925" spans="1:4" ht="19.899999999999999" customHeight="1" x14ac:dyDescent="0.3">
      <c r="A925" s="270" t="s">
        <v>1697</v>
      </c>
      <c r="B925" s="270" t="s">
        <v>1698</v>
      </c>
      <c r="C925" s="271">
        <v>100</v>
      </c>
      <c r="D925" s="271">
        <v>50</v>
      </c>
    </row>
    <row r="926" spans="1:4" ht="19.899999999999999" customHeight="1" x14ac:dyDescent="0.3">
      <c r="A926" s="270" t="s">
        <v>1699</v>
      </c>
      <c r="B926" s="270" t="s">
        <v>1700</v>
      </c>
      <c r="C926" s="271">
        <v>100</v>
      </c>
      <c r="D926" s="271">
        <v>50</v>
      </c>
    </row>
    <row r="927" spans="1:4" ht="19.899999999999999" customHeight="1" x14ac:dyDescent="0.3">
      <c r="A927" s="270" t="s">
        <v>1701</v>
      </c>
      <c r="B927" s="270" t="s">
        <v>1702</v>
      </c>
      <c r="C927" s="271">
        <v>100</v>
      </c>
      <c r="D927" s="271">
        <v>50</v>
      </c>
    </row>
    <row r="928" spans="1:4" ht="19.899999999999999" customHeight="1" x14ac:dyDescent="0.3">
      <c r="A928" s="270" t="s">
        <v>1703</v>
      </c>
      <c r="B928" s="270" t="s">
        <v>1704</v>
      </c>
      <c r="C928" s="271">
        <v>100</v>
      </c>
      <c r="D928" s="271">
        <v>50</v>
      </c>
    </row>
    <row r="929" spans="1:4" ht="19.899999999999999" customHeight="1" x14ac:dyDescent="0.3">
      <c r="A929" s="270" t="s">
        <v>1705</v>
      </c>
      <c r="B929" s="270" t="s">
        <v>1706</v>
      </c>
      <c r="C929" s="271">
        <v>100</v>
      </c>
      <c r="D929" s="271">
        <v>50</v>
      </c>
    </row>
    <row r="930" spans="1:4" ht="19.899999999999999" customHeight="1" x14ac:dyDescent="0.3">
      <c r="A930" s="270" t="s">
        <v>1707</v>
      </c>
      <c r="B930" s="270" t="s">
        <v>1708</v>
      </c>
      <c r="C930" s="271">
        <v>100</v>
      </c>
      <c r="D930" s="271">
        <v>50</v>
      </c>
    </row>
    <row r="931" spans="1:4" ht="19.899999999999999" customHeight="1" x14ac:dyDescent="0.3">
      <c r="A931" s="270" t="s">
        <v>1709</v>
      </c>
      <c r="B931" s="270" t="s">
        <v>1710</v>
      </c>
      <c r="C931" s="271">
        <v>100</v>
      </c>
      <c r="D931" s="271">
        <v>50</v>
      </c>
    </row>
    <row r="932" spans="1:4" ht="19.899999999999999" customHeight="1" x14ac:dyDescent="0.3">
      <c r="A932" s="270" t="s">
        <v>1711</v>
      </c>
      <c r="B932" s="270" t="s">
        <v>1712</v>
      </c>
      <c r="C932" s="271">
        <v>100</v>
      </c>
      <c r="D932" s="271">
        <v>50</v>
      </c>
    </row>
    <row r="933" spans="1:4" ht="19.899999999999999" customHeight="1" x14ac:dyDescent="0.3">
      <c r="A933" s="270" t="s">
        <v>1713</v>
      </c>
      <c r="B933" s="270" t="s">
        <v>1714</v>
      </c>
      <c r="C933" s="271">
        <v>100</v>
      </c>
      <c r="D933" s="271">
        <v>50</v>
      </c>
    </row>
    <row r="934" spans="1:4" ht="19.899999999999999" customHeight="1" x14ac:dyDescent="0.3">
      <c r="A934" s="270" t="s">
        <v>1715</v>
      </c>
      <c r="B934" s="270" t="s">
        <v>1716</v>
      </c>
      <c r="C934" s="271">
        <v>100</v>
      </c>
      <c r="D934" s="271">
        <v>50</v>
      </c>
    </row>
    <row r="935" spans="1:4" ht="19.899999999999999" customHeight="1" x14ac:dyDescent="0.3">
      <c r="A935" s="270" t="s">
        <v>1717</v>
      </c>
      <c r="B935" s="270" t="s">
        <v>1718</v>
      </c>
      <c r="C935" s="271">
        <v>100</v>
      </c>
      <c r="D935" s="271">
        <v>50</v>
      </c>
    </row>
    <row r="936" spans="1:4" ht="19.899999999999999" customHeight="1" x14ac:dyDescent="0.3">
      <c r="A936" s="270" t="s">
        <v>1719</v>
      </c>
      <c r="B936" s="270" t="s">
        <v>1720</v>
      </c>
      <c r="C936" s="271">
        <v>100</v>
      </c>
      <c r="D936" s="271">
        <v>50</v>
      </c>
    </row>
    <row r="937" spans="1:4" ht="19.899999999999999" customHeight="1" x14ac:dyDescent="0.3">
      <c r="A937" s="270" t="s">
        <v>1721</v>
      </c>
      <c r="B937" s="270" t="s">
        <v>1722</v>
      </c>
      <c r="C937" s="271">
        <v>100</v>
      </c>
      <c r="D937" s="271">
        <v>50</v>
      </c>
    </row>
    <row r="938" spans="1:4" ht="19.899999999999999" customHeight="1" x14ac:dyDescent="0.3">
      <c r="A938" s="270" t="s">
        <v>1723</v>
      </c>
      <c r="B938" s="270" t="s">
        <v>1724</v>
      </c>
      <c r="C938" s="271">
        <v>100</v>
      </c>
      <c r="D938" s="271">
        <v>50</v>
      </c>
    </row>
    <row r="939" spans="1:4" ht="19.899999999999999" customHeight="1" x14ac:dyDescent="0.3">
      <c r="A939" s="270" t="s">
        <v>1725</v>
      </c>
      <c r="B939" s="270" t="s">
        <v>1726</v>
      </c>
      <c r="C939" s="271">
        <v>100</v>
      </c>
      <c r="D939" s="271">
        <v>50</v>
      </c>
    </row>
    <row r="940" spans="1:4" ht="19.899999999999999" customHeight="1" x14ac:dyDescent="0.3">
      <c r="A940" s="270" t="s">
        <v>1727</v>
      </c>
      <c r="B940" s="270" t="s">
        <v>1728</v>
      </c>
      <c r="C940" s="271">
        <v>100</v>
      </c>
      <c r="D940" s="271">
        <v>50</v>
      </c>
    </row>
    <row r="941" spans="1:4" ht="19.899999999999999" customHeight="1" x14ac:dyDescent="0.3">
      <c r="A941" s="270" t="s">
        <v>1729</v>
      </c>
      <c r="B941" s="270" t="s">
        <v>1730</v>
      </c>
      <c r="C941" s="271">
        <v>100</v>
      </c>
      <c r="D941" s="271">
        <v>40</v>
      </c>
    </row>
    <row r="942" spans="1:4" ht="19.899999999999999" customHeight="1" x14ac:dyDescent="0.3">
      <c r="A942" s="270" t="s">
        <v>1731</v>
      </c>
      <c r="B942" s="270" t="s">
        <v>1732</v>
      </c>
      <c r="C942" s="271">
        <v>100</v>
      </c>
      <c r="D942" s="271">
        <v>50</v>
      </c>
    </row>
    <row r="943" spans="1:4" ht="19.899999999999999" customHeight="1" x14ac:dyDescent="0.3">
      <c r="A943" s="270" t="s">
        <v>1733</v>
      </c>
      <c r="B943" s="270" t="s">
        <v>1734</v>
      </c>
      <c r="C943" s="271">
        <v>100</v>
      </c>
      <c r="D943" s="271">
        <v>50</v>
      </c>
    </row>
    <row r="944" spans="1:4" ht="19.899999999999999" customHeight="1" x14ac:dyDescent="0.3">
      <c r="A944" s="270" t="s">
        <v>1735</v>
      </c>
      <c r="B944" s="270" t="s">
        <v>1736</v>
      </c>
      <c r="C944" s="271">
        <v>100</v>
      </c>
      <c r="D944" s="271">
        <v>50</v>
      </c>
    </row>
    <row r="945" spans="1:4" ht="19.899999999999999" customHeight="1" x14ac:dyDescent="0.3">
      <c r="A945" s="270" t="s">
        <v>1737</v>
      </c>
      <c r="B945" s="270" t="s">
        <v>1738</v>
      </c>
      <c r="C945" s="271">
        <v>100</v>
      </c>
      <c r="D945" s="271">
        <v>50</v>
      </c>
    </row>
    <row r="946" spans="1:4" ht="19.899999999999999" customHeight="1" x14ac:dyDescent="0.3">
      <c r="A946" s="270" t="s">
        <v>1739</v>
      </c>
      <c r="B946" s="270" t="s">
        <v>1740</v>
      </c>
      <c r="C946" s="271">
        <v>100</v>
      </c>
      <c r="D946" s="271">
        <v>50</v>
      </c>
    </row>
    <row r="947" spans="1:4" ht="19.899999999999999" customHeight="1" x14ac:dyDescent="0.3">
      <c r="A947" s="270" t="s">
        <v>1741</v>
      </c>
      <c r="B947" s="270" t="s">
        <v>1742</v>
      </c>
      <c r="C947" s="271">
        <v>100</v>
      </c>
      <c r="D947" s="271">
        <v>50</v>
      </c>
    </row>
    <row r="948" spans="1:4" ht="19.899999999999999" customHeight="1" x14ac:dyDescent="0.3">
      <c r="A948" s="270" t="s">
        <v>1743</v>
      </c>
      <c r="B948" s="270" t="s">
        <v>1744</v>
      </c>
      <c r="C948" s="271">
        <v>100</v>
      </c>
      <c r="D948" s="271">
        <v>50</v>
      </c>
    </row>
    <row r="949" spans="1:4" ht="19.899999999999999" customHeight="1" x14ac:dyDescent="0.3">
      <c r="A949" s="270" t="s">
        <v>1745</v>
      </c>
      <c r="B949" s="270" t="s">
        <v>1746</v>
      </c>
      <c r="C949" s="271">
        <v>100</v>
      </c>
      <c r="D949" s="271">
        <v>45</v>
      </c>
    </row>
    <row r="950" spans="1:4" ht="19.899999999999999" customHeight="1" x14ac:dyDescent="0.3">
      <c r="A950" s="270" t="s">
        <v>1747</v>
      </c>
      <c r="B950" s="270" t="s">
        <v>1748</v>
      </c>
      <c r="C950" s="271">
        <v>100</v>
      </c>
      <c r="D950" s="271">
        <v>40</v>
      </c>
    </row>
    <row r="951" spans="1:4" ht="19.899999999999999" customHeight="1" x14ac:dyDescent="0.3">
      <c r="A951" s="270" t="s">
        <v>1749</v>
      </c>
      <c r="B951" s="270" t="s">
        <v>1750</v>
      </c>
      <c r="C951" s="271">
        <v>100</v>
      </c>
      <c r="D951" s="271">
        <v>25</v>
      </c>
    </row>
    <row r="952" spans="1:4" ht="19.899999999999999" customHeight="1" x14ac:dyDescent="0.3">
      <c r="A952" s="270" t="s">
        <v>1751</v>
      </c>
      <c r="B952" s="270" t="s">
        <v>1752</v>
      </c>
      <c r="C952" s="271">
        <v>100</v>
      </c>
      <c r="D952" s="271">
        <v>35</v>
      </c>
    </row>
    <row r="953" spans="1:4" ht="19.899999999999999" customHeight="1" x14ac:dyDescent="0.3">
      <c r="A953" s="270" t="s">
        <v>1753</v>
      </c>
      <c r="B953" s="270" t="s">
        <v>1754</v>
      </c>
      <c r="C953" s="271">
        <v>100</v>
      </c>
    </row>
    <row r="954" spans="1:4" ht="19.899999999999999" customHeight="1" x14ac:dyDescent="0.3">
      <c r="A954" s="270" t="s">
        <v>1755</v>
      </c>
      <c r="B954" s="270" t="s">
        <v>1756</v>
      </c>
      <c r="C954" s="271">
        <v>100</v>
      </c>
      <c r="D954" s="271">
        <v>30</v>
      </c>
    </row>
    <row r="955" spans="1:4" ht="19.899999999999999" customHeight="1" x14ac:dyDescent="0.3">
      <c r="A955" s="270" t="s">
        <v>1757</v>
      </c>
      <c r="B955" s="270" t="s">
        <v>1758</v>
      </c>
      <c r="C955" s="271">
        <v>100</v>
      </c>
      <c r="D955" s="271">
        <v>50</v>
      </c>
    </row>
    <row r="956" spans="1:4" ht="19.899999999999999" customHeight="1" x14ac:dyDescent="0.3">
      <c r="A956" s="270" t="s">
        <v>1759</v>
      </c>
      <c r="B956" s="270" t="s">
        <v>1760</v>
      </c>
      <c r="C956" s="271">
        <v>100</v>
      </c>
      <c r="D956" s="271">
        <v>50</v>
      </c>
    </row>
    <row r="957" spans="1:4" ht="19.899999999999999" customHeight="1" x14ac:dyDescent="0.3">
      <c r="A957" s="270" t="s">
        <v>1761</v>
      </c>
      <c r="B957" s="270" t="s">
        <v>1762</v>
      </c>
      <c r="C957" s="271">
        <v>100</v>
      </c>
      <c r="D957" s="271">
        <v>45</v>
      </c>
    </row>
    <row r="958" spans="1:4" ht="19.899999999999999" customHeight="1" x14ac:dyDescent="0.3">
      <c r="A958" s="270" t="s">
        <v>1763</v>
      </c>
      <c r="B958" s="270" t="s">
        <v>1764</v>
      </c>
      <c r="C958" s="271">
        <v>100</v>
      </c>
      <c r="D958" s="271">
        <v>50</v>
      </c>
    </row>
    <row r="959" spans="1:4" ht="19.899999999999999" customHeight="1" x14ac:dyDescent="0.3">
      <c r="A959" s="270" t="s">
        <v>1765</v>
      </c>
      <c r="B959" s="270" t="s">
        <v>1766</v>
      </c>
      <c r="C959" s="271">
        <v>100</v>
      </c>
      <c r="D959" s="271">
        <v>50</v>
      </c>
    </row>
    <row r="960" spans="1:4" ht="19.899999999999999" customHeight="1" x14ac:dyDescent="0.3">
      <c r="A960" s="270" t="s">
        <v>1767</v>
      </c>
      <c r="B960" s="270" t="s">
        <v>1768</v>
      </c>
      <c r="C960" s="271">
        <v>100</v>
      </c>
      <c r="D960" s="271">
        <v>50</v>
      </c>
    </row>
    <row r="961" spans="1:5" ht="19.899999999999999" customHeight="1" x14ac:dyDescent="0.3">
      <c r="A961" s="270" t="s">
        <v>1769</v>
      </c>
      <c r="B961" s="270" t="s">
        <v>1770</v>
      </c>
      <c r="C961" s="271">
        <v>100</v>
      </c>
      <c r="D961" s="271">
        <v>45</v>
      </c>
    </row>
    <row r="962" spans="1:5" ht="35.25" customHeight="1" x14ac:dyDescent="0.3">
      <c r="A962" s="270" t="s">
        <v>1771</v>
      </c>
      <c r="B962" s="270" t="s">
        <v>1772</v>
      </c>
      <c r="C962" s="271">
        <v>100</v>
      </c>
      <c r="D962" s="271">
        <v>46.43</v>
      </c>
    </row>
    <row r="963" spans="1:5" ht="19.899999999999999" customHeight="1" x14ac:dyDescent="0.3">
      <c r="A963" s="270" t="s">
        <v>1773</v>
      </c>
      <c r="B963" s="270" t="s">
        <v>1774</v>
      </c>
      <c r="C963" s="271">
        <v>100</v>
      </c>
      <c r="D963" s="271">
        <v>50</v>
      </c>
    </row>
    <row r="964" spans="1:5" ht="19.899999999999999" customHeight="1" x14ac:dyDescent="0.3">
      <c r="A964" s="270" t="s">
        <v>1775</v>
      </c>
      <c r="B964" s="270" t="s">
        <v>1776</v>
      </c>
      <c r="C964" s="271">
        <v>100</v>
      </c>
      <c r="D964" s="271">
        <v>40</v>
      </c>
    </row>
    <row r="965" spans="1:5" ht="19.899999999999999" customHeight="1" x14ac:dyDescent="0.3">
      <c r="A965" s="270" t="s">
        <v>1777</v>
      </c>
      <c r="B965" s="270" t="s">
        <v>1778</v>
      </c>
      <c r="C965" s="271">
        <v>100</v>
      </c>
      <c r="D965" s="271">
        <v>30</v>
      </c>
    </row>
    <row r="966" spans="1:5" ht="19.899999999999999" customHeight="1" x14ac:dyDescent="0.3">
      <c r="A966" s="270" t="s">
        <v>1779</v>
      </c>
      <c r="B966" s="270" t="s">
        <v>1780</v>
      </c>
      <c r="C966" s="271">
        <v>100</v>
      </c>
      <c r="D966" s="271">
        <v>35</v>
      </c>
    </row>
    <row r="967" spans="1:5" ht="19.899999999999999" customHeight="1" x14ac:dyDescent="0.3">
      <c r="A967" s="270" t="s">
        <v>1781</v>
      </c>
      <c r="B967" s="270" t="s">
        <v>1782</v>
      </c>
      <c r="C967" s="271">
        <v>100</v>
      </c>
      <c r="D967" s="271">
        <v>50</v>
      </c>
    </row>
    <row r="968" spans="1:5" ht="19.899999999999999" customHeight="1" x14ac:dyDescent="0.3">
      <c r="A968" s="270" t="s">
        <v>1783</v>
      </c>
      <c r="B968" s="270" t="s">
        <v>1784</v>
      </c>
      <c r="C968" s="271">
        <v>100</v>
      </c>
      <c r="D968" s="271">
        <v>50</v>
      </c>
    </row>
    <row r="969" spans="1:5" ht="19.899999999999999" customHeight="1" x14ac:dyDescent="0.3">
      <c r="A969" s="270" t="s">
        <v>1785</v>
      </c>
      <c r="B969" s="270" t="s">
        <v>1786</v>
      </c>
      <c r="C969" s="271">
        <v>100</v>
      </c>
      <c r="D969" s="271">
        <v>50</v>
      </c>
    </row>
    <row r="970" spans="1:5" s="228" customFormat="1" ht="19.899999999999999" customHeight="1" x14ac:dyDescent="0.3">
      <c r="A970" s="272" t="s">
        <v>1611</v>
      </c>
      <c r="B970" s="272" t="s">
        <v>1612</v>
      </c>
      <c r="C970" s="273">
        <v>100</v>
      </c>
      <c r="D970" s="273">
        <v>40</v>
      </c>
      <c r="E970" s="228">
        <v>12</v>
      </c>
    </row>
    <row r="971" spans="1:5" ht="19.899999999999999" customHeight="1" x14ac:dyDescent="0.3">
      <c r="A971" s="270" t="s">
        <v>1613</v>
      </c>
      <c r="B971" s="270" t="s">
        <v>1614</v>
      </c>
      <c r="C971" s="271">
        <v>100</v>
      </c>
      <c r="D971" s="271">
        <v>30</v>
      </c>
    </row>
    <row r="972" spans="1:5" ht="19.899999999999999" customHeight="1" x14ac:dyDescent="0.3">
      <c r="A972" s="270" t="s">
        <v>1615</v>
      </c>
      <c r="B972" s="270" t="s">
        <v>1616</v>
      </c>
      <c r="C972" s="271">
        <v>100</v>
      </c>
      <c r="D972" s="271">
        <v>35</v>
      </c>
    </row>
    <row r="973" spans="1:5" ht="19.899999999999999" customHeight="1" x14ac:dyDescent="0.3">
      <c r="A973" s="270" t="s">
        <v>1617</v>
      </c>
      <c r="B973" s="270" t="s">
        <v>1618</v>
      </c>
      <c r="C973" s="271">
        <v>100</v>
      </c>
      <c r="D973" s="271">
        <v>50</v>
      </c>
    </row>
    <row r="974" spans="1:5" ht="19.899999999999999" customHeight="1" x14ac:dyDescent="0.3">
      <c r="A974" s="270" t="s">
        <v>1619</v>
      </c>
      <c r="B974" s="270" t="s">
        <v>1620</v>
      </c>
      <c r="C974" s="271">
        <v>100</v>
      </c>
      <c r="D974" s="271">
        <v>50</v>
      </c>
    </row>
    <row r="975" spans="1:5" ht="19.899999999999999" customHeight="1" x14ac:dyDescent="0.3">
      <c r="A975" s="270" t="s">
        <v>1621</v>
      </c>
      <c r="B975" s="270" t="s">
        <v>1622</v>
      </c>
      <c r="C975" s="271">
        <v>100</v>
      </c>
      <c r="D975" s="271">
        <v>50</v>
      </c>
    </row>
    <row r="976" spans="1:5" ht="19.899999999999999" customHeight="1" x14ac:dyDescent="0.3">
      <c r="A976" s="270" t="s">
        <v>1623</v>
      </c>
      <c r="B976" s="270" t="s">
        <v>1624</v>
      </c>
      <c r="C976" s="271">
        <v>100</v>
      </c>
      <c r="D976" s="271">
        <v>50</v>
      </c>
    </row>
    <row r="977" spans="1:4" ht="19.899999999999999" customHeight="1" x14ac:dyDescent="0.3">
      <c r="A977" s="270" t="s">
        <v>1625</v>
      </c>
      <c r="B977" s="270" t="s">
        <v>1626</v>
      </c>
      <c r="C977" s="271">
        <v>100</v>
      </c>
      <c r="D977" s="271">
        <v>50</v>
      </c>
    </row>
    <row r="978" spans="1:4" ht="19.899999999999999" customHeight="1" x14ac:dyDescent="0.3">
      <c r="A978" s="270" t="s">
        <v>1627</v>
      </c>
      <c r="B978" s="270" t="s">
        <v>1628</v>
      </c>
      <c r="C978" s="271">
        <v>100</v>
      </c>
      <c r="D978" s="271">
        <v>50</v>
      </c>
    </row>
    <row r="979" spans="1:4" ht="19.899999999999999" customHeight="1" x14ac:dyDescent="0.3">
      <c r="A979" s="270" t="s">
        <v>1629</v>
      </c>
      <c r="B979" s="270" t="s">
        <v>1630</v>
      </c>
      <c r="C979" s="271">
        <v>100</v>
      </c>
      <c r="D979" s="271">
        <v>35</v>
      </c>
    </row>
    <row r="980" spans="1:4" ht="19.899999999999999" customHeight="1" x14ac:dyDescent="0.3">
      <c r="A980" s="270" t="s">
        <v>1631</v>
      </c>
      <c r="B980" s="270" t="s">
        <v>1632</v>
      </c>
      <c r="C980" s="271">
        <v>100</v>
      </c>
      <c r="D980" s="271">
        <v>50</v>
      </c>
    </row>
    <row r="981" spans="1:4" ht="19.899999999999999" customHeight="1" x14ac:dyDescent="0.3">
      <c r="A981" s="270" t="s">
        <v>1633</v>
      </c>
      <c r="B981" s="270" t="s">
        <v>1634</v>
      </c>
      <c r="C981" s="271">
        <v>100</v>
      </c>
      <c r="D981" s="271">
        <v>30</v>
      </c>
    </row>
    <row r="982" spans="1:4" ht="19.899999999999999" customHeight="1" x14ac:dyDescent="0.3">
      <c r="A982" s="270" t="s">
        <v>1635</v>
      </c>
      <c r="B982" s="270" t="s">
        <v>1636</v>
      </c>
      <c r="C982" s="271">
        <v>100</v>
      </c>
      <c r="D982" s="271">
        <v>50</v>
      </c>
    </row>
    <row r="983" spans="1:4" ht="19.899999999999999" customHeight="1" x14ac:dyDescent="0.3">
      <c r="A983" s="270" t="s">
        <v>1637</v>
      </c>
      <c r="B983" s="270" t="s">
        <v>1638</v>
      </c>
      <c r="C983" s="271">
        <v>100</v>
      </c>
      <c r="D983" s="271">
        <v>50</v>
      </c>
    </row>
    <row r="984" spans="1:4" ht="19.899999999999999" customHeight="1" x14ac:dyDescent="0.3">
      <c r="A984" s="270" t="s">
        <v>1639</v>
      </c>
      <c r="B984" s="270" t="s">
        <v>1640</v>
      </c>
      <c r="C984" s="271">
        <v>100</v>
      </c>
      <c r="D984" s="271">
        <v>50</v>
      </c>
    </row>
    <row r="985" spans="1:4" ht="19.899999999999999" customHeight="1" x14ac:dyDescent="0.3">
      <c r="A985" s="270" t="s">
        <v>1641</v>
      </c>
      <c r="B985" s="270" t="s">
        <v>1642</v>
      </c>
      <c r="C985" s="271">
        <v>100</v>
      </c>
      <c r="D985" s="271">
        <v>35</v>
      </c>
    </row>
    <row r="986" spans="1:4" ht="19.899999999999999" customHeight="1" x14ac:dyDescent="0.3">
      <c r="A986" s="270" t="s">
        <v>1643</v>
      </c>
      <c r="B986" s="270" t="s">
        <v>1644</v>
      </c>
      <c r="C986" s="271">
        <v>90</v>
      </c>
      <c r="D986" s="271">
        <v>35</v>
      </c>
    </row>
    <row r="987" spans="1:4" ht="19.899999999999999" customHeight="1" x14ac:dyDescent="0.3">
      <c r="A987" s="270" t="s">
        <v>1645</v>
      </c>
      <c r="B987" s="270" t="s">
        <v>1646</v>
      </c>
      <c r="C987" s="271">
        <v>100</v>
      </c>
      <c r="D987" s="271">
        <v>50</v>
      </c>
    </row>
    <row r="988" spans="1:4" ht="19.899999999999999" customHeight="1" x14ac:dyDescent="0.3">
      <c r="A988" s="270" t="s">
        <v>1647</v>
      </c>
      <c r="B988" s="270" t="s">
        <v>1648</v>
      </c>
      <c r="C988" s="271">
        <v>100</v>
      </c>
      <c r="D988" s="271">
        <v>50</v>
      </c>
    </row>
    <row r="989" spans="1:4" ht="19.899999999999999" customHeight="1" x14ac:dyDescent="0.3">
      <c r="A989" s="270" t="s">
        <v>1649</v>
      </c>
      <c r="B989" s="270" t="s">
        <v>1650</v>
      </c>
      <c r="C989" s="271">
        <v>100</v>
      </c>
      <c r="D989" s="271">
        <v>50</v>
      </c>
    </row>
    <row r="990" spans="1:4" ht="19.899999999999999" customHeight="1" x14ac:dyDescent="0.3">
      <c r="A990" s="270" t="s">
        <v>1651</v>
      </c>
      <c r="B990" s="270" t="s">
        <v>1652</v>
      </c>
      <c r="C990" s="271">
        <v>100</v>
      </c>
      <c r="D990" s="271">
        <v>50</v>
      </c>
    </row>
    <row r="991" spans="1:4" ht="19.899999999999999" customHeight="1" x14ac:dyDescent="0.3">
      <c r="A991" s="270" t="s">
        <v>1653</v>
      </c>
      <c r="B991" s="270" t="s">
        <v>1654</v>
      </c>
      <c r="C991" s="271">
        <v>100</v>
      </c>
      <c r="D991" s="271">
        <v>50</v>
      </c>
    </row>
    <row r="992" spans="1:4" ht="19.899999999999999" customHeight="1" x14ac:dyDescent="0.3">
      <c r="A992" s="270" t="s">
        <v>1655</v>
      </c>
      <c r="B992" s="270" t="s">
        <v>1656</v>
      </c>
      <c r="C992" s="271">
        <v>100</v>
      </c>
      <c r="D992" s="271">
        <v>50</v>
      </c>
    </row>
    <row r="993" spans="1:4" ht="19.899999999999999" customHeight="1" x14ac:dyDescent="0.3">
      <c r="A993" s="270" t="s">
        <v>1657</v>
      </c>
      <c r="B993" s="270" t="s">
        <v>1658</v>
      </c>
      <c r="C993" s="271">
        <v>100</v>
      </c>
      <c r="D993" s="271">
        <v>50</v>
      </c>
    </row>
    <row r="994" spans="1:4" ht="19.899999999999999" customHeight="1" x14ac:dyDescent="0.3">
      <c r="A994" s="270" t="s">
        <v>1659</v>
      </c>
      <c r="B994" s="270" t="s">
        <v>1660</v>
      </c>
      <c r="C994" s="271">
        <v>100</v>
      </c>
      <c r="D994" s="271">
        <v>50</v>
      </c>
    </row>
    <row r="995" spans="1:4" ht="19.899999999999999" customHeight="1" x14ac:dyDescent="0.3">
      <c r="A995" s="270" t="s">
        <v>1661</v>
      </c>
      <c r="B995" s="270" t="s">
        <v>1662</v>
      </c>
      <c r="C995" s="271">
        <v>100</v>
      </c>
      <c r="D995" s="271">
        <v>50</v>
      </c>
    </row>
    <row r="996" spans="1:4" ht="19.899999999999999" customHeight="1" x14ac:dyDescent="0.3">
      <c r="A996" s="270" t="s">
        <v>1663</v>
      </c>
      <c r="B996" s="270" t="s">
        <v>1664</v>
      </c>
      <c r="C996" s="271">
        <v>100</v>
      </c>
      <c r="D996" s="271">
        <v>50</v>
      </c>
    </row>
    <row r="997" spans="1:4" ht="19.899999999999999" customHeight="1" x14ac:dyDescent="0.3">
      <c r="A997" s="270" t="s">
        <v>1665</v>
      </c>
      <c r="B997" s="270" t="s">
        <v>1666</v>
      </c>
      <c r="C997" s="271">
        <v>100</v>
      </c>
      <c r="D997" s="271">
        <v>50</v>
      </c>
    </row>
    <row r="998" spans="1:4" ht="19.899999999999999" customHeight="1" x14ac:dyDescent="0.3">
      <c r="A998" s="270" t="s">
        <v>1667</v>
      </c>
      <c r="B998" s="270" t="s">
        <v>1668</v>
      </c>
      <c r="C998" s="271">
        <v>100</v>
      </c>
      <c r="D998" s="271">
        <v>50</v>
      </c>
    </row>
    <row r="999" spans="1:4" ht="19.899999999999999" customHeight="1" x14ac:dyDescent="0.3">
      <c r="A999" s="270" t="s">
        <v>1669</v>
      </c>
      <c r="B999" s="270" t="s">
        <v>1670</v>
      </c>
      <c r="C999" s="271">
        <v>100</v>
      </c>
      <c r="D999" s="271">
        <v>50</v>
      </c>
    </row>
    <row r="1000" spans="1:4" ht="19.899999999999999" customHeight="1" x14ac:dyDescent="0.3">
      <c r="A1000" s="270" t="s">
        <v>1671</v>
      </c>
      <c r="B1000" s="270" t="s">
        <v>1672</v>
      </c>
      <c r="C1000" s="271">
        <v>100</v>
      </c>
      <c r="D1000" s="271">
        <v>50</v>
      </c>
    </row>
    <row r="1001" spans="1:4" ht="19.899999999999999" customHeight="1" x14ac:dyDescent="0.3">
      <c r="A1001" s="270" t="s">
        <v>1673</v>
      </c>
      <c r="B1001" s="270" t="s">
        <v>1674</v>
      </c>
      <c r="C1001" s="271">
        <v>100</v>
      </c>
      <c r="D1001" s="271">
        <v>50</v>
      </c>
    </row>
    <row r="1002" spans="1:4" ht="19.899999999999999" customHeight="1" x14ac:dyDescent="0.3">
      <c r="A1002" s="270" t="s">
        <v>1675</v>
      </c>
      <c r="B1002" s="270" t="s">
        <v>1676</v>
      </c>
      <c r="C1002" s="271">
        <v>100</v>
      </c>
      <c r="D1002" s="271">
        <v>50</v>
      </c>
    </row>
    <row r="1003" spans="1:4" ht="19.899999999999999" customHeight="1" x14ac:dyDescent="0.3">
      <c r="A1003" s="270" t="s">
        <v>1677</v>
      </c>
      <c r="B1003" s="270" t="s">
        <v>1678</v>
      </c>
      <c r="C1003" s="271">
        <v>100</v>
      </c>
      <c r="D1003" s="271">
        <v>50</v>
      </c>
    </row>
    <row r="1004" spans="1:4" ht="19.899999999999999" customHeight="1" x14ac:dyDescent="0.3">
      <c r="A1004" s="270" t="s">
        <v>1679</v>
      </c>
      <c r="B1004" s="270" t="s">
        <v>1680</v>
      </c>
      <c r="C1004" s="271">
        <v>100</v>
      </c>
      <c r="D1004" s="271">
        <v>50</v>
      </c>
    </row>
    <row r="1005" spans="1:4" ht="19.899999999999999" customHeight="1" x14ac:dyDescent="0.3">
      <c r="A1005" s="270" t="s">
        <v>1681</v>
      </c>
      <c r="B1005" s="270" t="s">
        <v>1682</v>
      </c>
      <c r="C1005" s="271">
        <v>100</v>
      </c>
      <c r="D1005" s="271">
        <v>50</v>
      </c>
    </row>
    <row r="1006" spans="1:4" ht="19.899999999999999" customHeight="1" x14ac:dyDescent="0.3">
      <c r="A1006" s="270" t="s">
        <v>1683</v>
      </c>
      <c r="B1006" s="270" t="s">
        <v>1684</v>
      </c>
      <c r="C1006" s="271">
        <v>100</v>
      </c>
      <c r="D1006" s="271">
        <v>50</v>
      </c>
    </row>
    <row r="1007" spans="1:4" ht="19.899999999999999" customHeight="1" x14ac:dyDescent="0.3">
      <c r="A1007" s="270" t="s">
        <v>1685</v>
      </c>
      <c r="B1007" s="270" t="s">
        <v>1686</v>
      </c>
      <c r="C1007" s="271">
        <v>100</v>
      </c>
      <c r="D1007" s="271">
        <v>50</v>
      </c>
    </row>
    <row r="1008" spans="1:4" ht="19.899999999999999" customHeight="1" x14ac:dyDescent="0.3">
      <c r="A1008" s="270" t="s">
        <v>1687</v>
      </c>
      <c r="B1008" s="270" t="s">
        <v>1688</v>
      </c>
      <c r="C1008" s="271">
        <v>100</v>
      </c>
      <c r="D1008" s="271">
        <v>50</v>
      </c>
    </row>
    <row r="1009" spans="1:4" ht="19.899999999999999" customHeight="1" x14ac:dyDescent="0.3">
      <c r="A1009" s="270" t="s">
        <v>1689</v>
      </c>
      <c r="B1009" s="270" t="s">
        <v>1690</v>
      </c>
      <c r="C1009" s="271">
        <v>100</v>
      </c>
      <c r="D1009" s="271">
        <v>50</v>
      </c>
    </row>
    <row r="1010" spans="1:4" ht="19.899999999999999" customHeight="1" x14ac:dyDescent="0.3">
      <c r="A1010" s="270" t="s">
        <v>1691</v>
      </c>
      <c r="B1010" s="270" t="s">
        <v>1692</v>
      </c>
      <c r="C1010" s="271">
        <v>100</v>
      </c>
      <c r="D1010" s="271">
        <v>50</v>
      </c>
    </row>
    <row r="1011" spans="1:4" ht="19.899999999999999" customHeight="1" x14ac:dyDescent="0.3">
      <c r="A1011" s="270" t="s">
        <v>1693</v>
      </c>
      <c r="B1011" s="270" t="s">
        <v>1694</v>
      </c>
      <c r="C1011" s="271">
        <v>100</v>
      </c>
      <c r="D1011" s="271">
        <v>50</v>
      </c>
    </row>
    <row r="1012" spans="1:4" ht="19.899999999999999" customHeight="1" x14ac:dyDescent="0.3">
      <c r="A1012" s="270" t="s">
        <v>1695</v>
      </c>
      <c r="B1012" s="270" t="s">
        <v>1696</v>
      </c>
      <c r="C1012" s="271">
        <v>100</v>
      </c>
      <c r="D1012" s="271">
        <v>50</v>
      </c>
    </row>
    <row r="1013" spans="1:4" ht="19.899999999999999" customHeight="1" x14ac:dyDescent="0.3">
      <c r="A1013" s="270" t="s">
        <v>1697</v>
      </c>
      <c r="B1013" s="270" t="s">
        <v>1698</v>
      </c>
      <c r="C1013" s="271">
        <v>100</v>
      </c>
      <c r="D1013" s="271">
        <v>50</v>
      </c>
    </row>
    <row r="1014" spans="1:4" ht="19.899999999999999" customHeight="1" x14ac:dyDescent="0.3">
      <c r="A1014" s="270" t="s">
        <v>1699</v>
      </c>
      <c r="B1014" s="270" t="s">
        <v>1700</v>
      </c>
      <c r="C1014" s="271">
        <v>100</v>
      </c>
      <c r="D1014" s="271">
        <v>50</v>
      </c>
    </row>
    <row r="1015" spans="1:4" ht="19.899999999999999" customHeight="1" x14ac:dyDescent="0.3">
      <c r="A1015" s="270" t="s">
        <v>1701</v>
      </c>
      <c r="B1015" s="270" t="s">
        <v>1702</v>
      </c>
      <c r="C1015" s="271">
        <v>100</v>
      </c>
      <c r="D1015" s="271">
        <v>50</v>
      </c>
    </row>
    <row r="1016" spans="1:4" ht="19.899999999999999" customHeight="1" x14ac:dyDescent="0.3">
      <c r="A1016" s="270" t="s">
        <v>1703</v>
      </c>
      <c r="B1016" s="270" t="s">
        <v>1704</v>
      </c>
      <c r="C1016" s="271">
        <v>100</v>
      </c>
      <c r="D1016" s="271">
        <v>50</v>
      </c>
    </row>
    <row r="1017" spans="1:4" ht="19.899999999999999" customHeight="1" x14ac:dyDescent="0.3">
      <c r="A1017" s="270" t="s">
        <v>1705</v>
      </c>
      <c r="B1017" s="270" t="s">
        <v>1706</v>
      </c>
      <c r="C1017" s="271">
        <v>100</v>
      </c>
      <c r="D1017" s="271">
        <v>50</v>
      </c>
    </row>
    <row r="1018" spans="1:4" ht="19.899999999999999" customHeight="1" x14ac:dyDescent="0.3">
      <c r="A1018" s="270" t="s">
        <v>1707</v>
      </c>
      <c r="B1018" s="270" t="s">
        <v>1708</v>
      </c>
      <c r="C1018" s="271">
        <v>100</v>
      </c>
      <c r="D1018" s="271">
        <v>50</v>
      </c>
    </row>
    <row r="1019" spans="1:4" ht="19.899999999999999" customHeight="1" x14ac:dyDescent="0.3">
      <c r="A1019" s="270" t="s">
        <v>1709</v>
      </c>
      <c r="B1019" s="270" t="s">
        <v>1710</v>
      </c>
      <c r="C1019" s="271">
        <v>100</v>
      </c>
      <c r="D1019" s="271">
        <v>50</v>
      </c>
    </row>
    <row r="1020" spans="1:4" ht="19.899999999999999" customHeight="1" x14ac:dyDescent="0.3">
      <c r="A1020" s="270" t="s">
        <v>1711</v>
      </c>
      <c r="B1020" s="270" t="s">
        <v>1712</v>
      </c>
      <c r="C1020" s="271">
        <v>100</v>
      </c>
      <c r="D1020" s="271">
        <v>50</v>
      </c>
    </row>
    <row r="1021" spans="1:4" ht="19.899999999999999" customHeight="1" x14ac:dyDescent="0.3">
      <c r="A1021" s="270" t="s">
        <v>1713</v>
      </c>
      <c r="B1021" s="270" t="s">
        <v>1714</v>
      </c>
      <c r="C1021" s="271">
        <v>100</v>
      </c>
      <c r="D1021" s="271">
        <v>50</v>
      </c>
    </row>
    <row r="1022" spans="1:4" ht="19.899999999999999" customHeight="1" x14ac:dyDescent="0.3">
      <c r="A1022" s="270" t="s">
        <v>1715</v>
      </c>
      <c r="B1022" s="270" t="s">
        <v>1716</v>
      </c>
      <c r="C1022" s="271">
        <v>100</v>
      </c>
      <c r="D1022" s="271">
        <v>50</v>
      </c>
    </row>
    <row r="1023" spans="1:4" ht="19.899999999999999" customHeight="1" x14ac:dyDescent="0.3">
      <c r="A1023" s="270" t="s">
        <v>1717</v>
      </c>
      <c r="B1023" s="270" t="s">
        <v>1718</v>
      </c>
      <c r="C1023" s="271">
        <v>100</v>
      </c>
      <c r="D1023" s="271">
        <v>50</v>
      </c>
    </row>
    <row r="1024" spans="1:4" ht="19.899999999999999" customHeight="1" x14ac:dyDescent="0.3">
      <c r="A1024" s="270" t="s">
        <v>1719</v>
      </c>
      <c r="B1024" s="270" t="s">
        <v>1720</v>
      </c>
      <c r="C1024" s="271">
        <v>100</v>
      </c>
      <c r="D1024" s="271">
        <v>50</v>
      </c>
    </row>
    <row r="1025" spans="1:4" ht="19.899999999999999" customHeight="1" x14ac:dyDescent="0.3">
      <c r="A1025" s="270" t="s">
        <v>1721</v>
      </c>
      <c r="B1025" s="270" t="s">
        <v>1722</v>
      </c>
      <c r="C1025" s="271">
        <v>100</v>
      </c>
      <c r="D1025" s="271">
        <v>50</v>
      </c>
    </row>
    <row r="1026" spans="1:4" ht="19.899999999999999" customHeight="1" x14ac:dyDescent="0.3">
      <c r="A1026" s="270" t="s">
        <v>1723</v>
      </c>
      <c r="B1026" s="270" t="s">
        <v>1724</v>
      </c>
      <c r="C1026" s="271">
        <v>100</v>
      </c>
      <c r="D1026" s="271">
        <v>50</v>
      </c>
    </row>
    <row r="1027" spans="1:4" ht="19.899999999999999" customHeight="1" x14ac:dyDescent="0.3">
      <c r="A1027" s="270" t="s">
        <v>1725</v>
      </c>
      <c r="B1027" s="270" t="s">
        <v>1726</v>
      </c>
      <c r="C1027" s="271">
        <v>100</v>
      </c>
      <c r="D1027" s="271">
        <v>50</v>
      </c>
    </row>
    <row r="1028" spans="1:4" ht="19.899999999999999" customHeight="1" x14ac:dyDescent="0.3">
      <c r="A1028" s="270" t="s">
        <v>1727</v>
      </c>
      <c r="B1028" s="270" t="s">
        <v>1728</v>
      </c>
      <c r="C1028" s="271">
        <v>100</v>
      </c>
      <c r="D1028" s="271">
        <v>40</v>
      </c>
    </row>
    <row r="1029" spans="1:4" ht="19.899999999999999" customHeight="1" x14ac:dyDescent="0.3">
      <c r="A1029" s="270" t="s">
        <v>1729</v>
      </c>
      <c r="B1029" s="270" t="s">
        <v>1730</v>
      </c>
      <c r="C1029" s="271">
        <v>100</v>
      </c>
      <c r="D1029" s="271">
        <v>40</v>
      </c>
    </row>
    <row r="1030" spans="1:4" ht="19.899999999999999" customHeight="1" x14ac:dyDescent="0.3">
      <c r="A1030" s="270" t="s">
        <v>1731</v>
      </c>
      <c r="B1030" s="270" t="s">
        <v>1732</v>
      </c>
      <c r="C1030" s="271">
        <v>100</v>
      </c>
      <c r="D1030" s="271">
        <v>50</v>
      </c>
    </row>
    <row r="1031" spans="1:4" ht="19.899999999999999" customHeight="1" x14ac:dyDescent="0.3">
      <c r="A1031" s="270" t="s">
        <v>1733</v>
      </c>
      <c r="B1031" s="270" t="s">
        <v>1734</v>
      </c>
      <c r="C1031" s="271">
        <v>100</v>
      </c>
      <c r="D1031" s="271">
        <v>50</v>
      </c>
    </row>
    <row r="1032" spans="1:4" ht="19.899999999999999" customHeight="1" x14ac:dyDescent="0.3">
      <c r="A1032" s="270" t="s">
        <v>1735</v>
      </c>
      <c r="B1032" s="270" t="s">
        <v>1736</v>
      </c>
      <c r="C1032" s="271">
        <v>100</v>
      </c>
      <c r="D1032" s="271">
        <v>50</v>
      </c>
    </row>
    <row r="1033" spans="1:4" ht="19.899999999999999" customHeight="1" x14ac:dyDescent="0.3">
      <c r="A1033" s="270" t="s">
        <v>1737</v>
      </c>
      <c r="B1033" s="270" t="s">
        <v>1738</v>
      </c>
      <c r="C1033" s="271">
        <v>100</v>
      </c>
      <c r="D1033" s="271">
        <v>50</v>
      </c>
    </row>
    <row r="1034" spans="1:4" ht="19.899999999999999" customHeight="1" x14ac:dyDescent="0.3">
      <c r="A1034" s="270" t="s">
        <v>1739</v>
      </c>
      <c r="B1034" s="270" t="s">
        <v>1740</v>
      </c>
      <c r="C1034" s="271">
        <v>100</v>
      </c>
      <c r="D1034" s="271">
        <v>50</v>
      </c>
    </row>
    <row r="1035" spans="1:4" ht="19.899999999999999" customHeight="1" x14ac:dyDescent="0.3">
      <c r="A1035" s="270" t="s">
        <v>1741</v>
      </c>
      <c r="B1035" s="270" t="s">
        <v>1742</v>
      </c>
      <c r="C1035" s="271">
        <v>100</v>
      </c>
      <c r="D1035" s="271">
        <v>40</v>
      </c>
    </row>
    <row r="1036" spans="1:4" ht="19.899999999999999" customHeight="1" x14ac:dyDescent="0.3">
      <c r="A1036" s="270" t="s">
        <v>1743</v>
      </c>
      <c r="B1036" s="270" t="s">
        <v>1744</v>
      </c>
      <c r="C1036" s="271">
        <v>100</v>
      </c>
      <c r="D1036" s="271">
        <v>50</v>
      </c>
    </row>
    <row r="1037" spans="1:4" ht="19.899999999999999" customHeight="1" x14ac:dyDescent="0.3">
      <c r="A1037" s="270" t="s">
        <v>1745</v>
      </c>
      <c r="B1037" s="270" t="s">
        <v>1746</v>
      </c>
      <c r="C1037" s="271">
        <v>100</v>
      </c>
      <c r="D1037" s="271">
        <v>50</v>
      </c>
    </row>
    <row r="1038" spans="1:4" ht="19.899999999999999" customHeight="1" x14ac:dyDescent="0.3">
      <c r="A1038" s="270" t="s">
        <v>1747</v>
      </c>
      <c r="B1038" s="270" t="s">
        <v>1748</v>
      </c>
      <c r="C1038" s="271">
        <v>100</v>
      </c>
      <c r="D1038" s="271">
        <v>40</v>
      </c>
    </row>
    <row r="1039" spans="1:4" ht="19.899999999999999" customHeight="1" x14ac:dyDescent="0.3">
      <c r="A1039" s="270" t="s">
        <v>1749</v>
      </c>
      <c r="B1039" s="270" t="s">
        <v>1750</v>
      </c>
      <c r="C1039" s="271">
        <v>100</v>
      </c>
      <c r="D1039" s="271">
        <v>25</v>
      </c>
    </row>
    <row r="1040" spans="1:4" ht="19.899999999999999" customHeight="1" x14ac:dyDescent="0.3">
      <c r="A1040" s="270" t="s">
        <v>1751</v>
      </c>
      <c r="B1040" s="270" t="s">
        <v>1752</v>
      </c>
      <c r="C1040" s="271">
        <v>100</v>
      </c>
      <c r="D1040" s="271">
        <v>30</v>
      </c>
    </row>
    <row r="1041" spans="1:4" ht="19.899999999999999" customHeight="1" x14ac:dyDescent="0.3">
      <c r="A1041" s="270" t="s">
        <v>1753</v>
      </c>
      <c r="B1041" s="270" t="s">
        <v>1754</v>
      </c>
      <c r="C1041" s="271">
        <v>100</v>
      </c>
    </row>
    <row r="1042" spans="1:4" ht="35.25" customHeight="1" x14ac:dyDescent="0.3">
      <c r="A1042" s="270" t="s">
        <v>1755</v>
      </c>
      <c r="B1042" s="270" t="s">
        <v>1756</v>
      </c>
      <c r="C1042" s="271">
        <v>100</v>
      </c>
      <c r="D1042" s="271">
        <v>24.44</v>
      </c>
    </row>
    <row r="1043" spans="1:4" ht="19.899999999999999" customHeight="1" x14ac:dyDescent="0.3">
      <c r="A1043" s="270" t="s">
        <v>1757</v>
      </c>
      <c r="B1043" s="270" t="s">
        <v>1758</v>
      </c>
      <c r="C1043" s="271">
        <v>100</v>
      </c>
      <c r="D1043" s="271">
        <v>50</v>
      </c>
    </row>
    <row r="1044" spans="1:4" ht="19.899999999999999" customHeight="1" x14ac:dyDescent="0.3">
      <c r="A1044" s="270" t="s">
        <v>1759</v>
      </c>
      <c r="B1044" s="270" t="s">
        <v>1760</v>
      </c>
      <c r="C1044" s="271">
        <v>100</v>
      </c>
      <c r="D1044" s="271">
        <v>50</v>
      </c>
    </row>
    <row r="1045" spans="1:4" ht="19.899999999999999" customHeight="1" x14ac:dyDescent="0.3">
      <c r="A1045" s="270" t="s">
        <v>1761</v>
      </c>
      <c r="B1045" s="270" t="s">
        <v>1762</v>
      </c>
      <c r="C1045" s="271">
        <v>100</v>
      </c>
      <c r="D1045" s="271">
        <v>45</v>
      </c>
    </row>
    <row r="1046" spans="1:4" ht="19.899999999999999" customHeight="1" x14ac:dyDescent="0.3">
      <c r="A1046" s="270" t="s">
        <v>1763</v>
      </c>
      <c r="B1046" s="270" t="s">
        <v>1764</v>
      </c>
      <c r="C1046" s="271">
        <v>100</v>
      </c>
      <c r="D1046" s="271">
        <v>50</v>
      </c>
    </row>
    <row r="1047" spans="1:4" ht="19.899999999999999" customHeight="1" x14ac:dyDescent="0.3">
      <c r="A1047" s="270" t="s">
        <v>1765</v>
      </c>
      <c r="B1047" s="270" t="s">
        <v>1766</v>
      </c>
      <c r="C1047" s="271">
        <v>100</v>
      </c>
      <c r="D1047" s="271">
        <v>50</v>
      </c>
    </row>
    <row r="1048" spans="1:4" ht="19.899999999999999" customHeight="1" x14ac:dyDescent="0.3">
      <c r="A1048" s="270" t="s">
        <v>1767</v>
      </c>
      <c r="B1048" s="270" t="s">
        <v>1768</v>
      </c>
      <c r="C1048" s="271">
        <v>100</v>
      </c>
      <c r="D1048" s="271">
        <v>40</v>
      </c>
    </row>
    <row r="1049" spans="1:4" ht="19.899999999999999" customHeight="1" x14ac:dyDescent="0.3">
      <c r="A1049" s="270" t="s">
        <v>1769</v>
      </c>
      <c r="B1049" s="270" t="s">
        <v>1770</v>
      </c>
      <c r="C1049" s="271">
        <v>100</v>
      </c>
      <c r="D1049" s="271">
        <v>50</v>
      </c>
    </row>
    <row r="1050" spans="1:4" ht="35.25" customHeight="1" x14ac:dyDescent="0.3">
      <c r="A1050" s="270" t="s">
        <v>1771</v>
      </c>
      <c r="B1050" s="270" t="s">
        <v>1772</v>
      </c>
      <c r="C1050" s="271">
        <v>100</v>
      </c>
      <c r="D1050" s="271">
        <v>46.43</v>
      </c>
    </row>
    <row r="1051" spans="1:4" ht="19.899999999999999" customHeight="1" x14ac:dyDescent="0.3">
      <c r="A1051" s="270" t="s">
        <v>1773</v>
      </c>
      <c r="B1051" s="270" t="s">
        <v>1774</v>
      </c>
      <c r="C1051" s="271">
        <v>100</v>
      </c>
      <c r="D1051" s="271">
        <v>50</v>
      </c>
    </row>
    <row r="1052" spans="1:4" ht="19.899999999999999" customHeight="1" x14ac:dyDescent="0.3">
      <c r="A1052" s="270" t="s">
        <v>1775</v>
      </c>
      <c r="B1052" s="270" t="s">
        <v>1776</v>
      </c>
      <c r="C1052" s="271">
        <v>100</v>
      </c>
      <c r="D1052" s="271">
        <v>40</v>
      </c>
    </row>
    <row r="1053" spans="1:4" ht="19.899999999999999" customHeight="1" x14ac:dyDescent="0.3">
      <c r="A1053" s="270" t="s">
        <v>1777</v>
      </c>
      <c r="B1053" s="270" t="s">
        <v>1778</v>
      </c>
      <c r="C1053" s="271">
        <v>100</v>
      </c>
      <c r="D1053" s="271">
        <v>25</v>
      </c>
    </row>
    <row r="1054" spans="1:4" ht="19.899999999999999" customHeight="1" x14ac:dyDescent="0.3">
      <c r="A1054" s="270" t="s">
        <v>1779</v>
      </c>
      <c r="B1054" s="270" t="s">
        <v>1780</v>
      </c>
      <c r="C1054" s="271">
        <v>100</v>
      </c>
      <c r="D1054" s="271">
        <v>25</v>
      </c>
    </row>
    <row r="1055" spans="1:4" ht="19.899999999999999" customHeight="1" x14ac:dyDescent="0.3">
      <c r="A1055" s="270" t="s">
        <v>1781</v>
      </c>
      <c r="B1055" s="270" t="s">
        <v>1782</v>
      </c>
      <c r="C1055" s="271">
        <v>100</v>
      </c>
      <c r="D1055" s="271">
        <v>50</v>
      </c>
    </row>
    <row r="1056" spans="1:4" ht="19.899999999999999" customHeight="1" x14ac:dyDescent="0.3">
      <c r="A1056" s="270" t="s">
        <v>1783</v>
      </c>
      <c r="B1056" s="270" t="s">
        <v>1784</v>
      </c>
      <c r="C1056" s="271">
        <v>100</v>
      </c>
      <c r="D1056" s="271">
        <v>50</v>
      </c>
    </row>
    <row r="1057" spans="1:4" ht="19.899999999999999" customHeight="1" x14ac:dyDescent="0.3">
      <c r="A1057" s="270" t="s">
        <v>1785</v>
      </c>
      <c r="B1057" s="270" t="s">
        <v>1786</v>
      </c>
      <c r="C1057" s="271">
        <v>100</v>
      </c>
      <c r="D1057" s="271">
        <v>50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topLeftCell="AA1" workbookViewId="0">
      <selection activeCell="AF1" sqref="F1:AF1048576"/>
    </sheetView>
  </sheetViews>
  <sheetFormatPr defaultRowHeight="14.25" x14ac:dyDescent="0.2"/>
  <cols>
    <col min="1" max="1" width="9" style="126"/>
    <col min="2" max="2" width="15.875" style="126" customWidth="1"/>
    <col min="3" max="3" width="9.375" style="126" bestFit="1" customWidth="1"/>
    <col min="4" max="4" width="32.875" style="126" customWidth="1"/>
    <col min="5" max="5" width="25.625" style="126" customWidth="1"/>
    <col min="6" max="9" width="20" style="36" customWidth="1"/>
    <col min="10" max="10" width="15.875" style="126" customWidth="1"/>
    <col min="11" max="11" width="14.125" style="126" bestFit="1" customWidth="1"/>
    <col min="12" max="12" width="19.25" style="278" customWidth="1"/>
    <col min="13" max="13" width="15.625" style="278" customWidth="1"/>
    <col min="14" max="14" width="16.625" style="278" customWidth="1"/>
    <col min="15" max="15" width="13.375" style="278" bestFit="1" customWidth="1"/>
    <col min="16" max="16" width="11.5" style="126" customWidth="1"/>
    <col min="17" max="17" width="18.5" style="126" customWidth="1"/>
    <col min="18" max="18" width="15.125" style="126" bestFit="1" customWidth="1"/>
    <col min="19" max="19" width="16" style="126" bestFit="1" customWidth="1"/>
    <col min="20" max="20" width="15.75" style="275" bestFit="1" customWidth="1"/>
    <col min="21" max="21" width="14.25" style="275" bestFit="1" customWidth="1"/>
    <col min="22" max="22" width="14.5" style="275" bestFit="1" customWidth="1"/>
    <col min="23" max="23" width="14.625" style="275" bestFit="1" customWidth="1"/>
    <col min="24" max="24" width="15.125" style="275" bestFit="1" customWidth="1"/>
    <col min="25" max="25" width="15.375" style="275" bestFit="1" customWidth="1"/>
    <col min="26" max="27" width="15.375" style="298" bestFit="1" customWidth="1"/>
    <col min="28" max="28" width="14.375" style="298" bestFit="1" customWidth="1"/>
    <col min="29" max="31" width="15.5" style="298" bestFit="1" customWidth="1"/>
    <col min="32" max="32" width="14.375" style="298" bestFit="1" customWidth="1"/>
    <col min="33" max="33" width="15.25" style="126" bestFit="1" customWidth="1"/>
    <col min="34" max="34" width="13.25" style="126" bestFit="1" customWidth="1"/>
    <col min="35" max="35" width="13.5" style="126" bestFit="1" customWidth="1"/>
    <col min="36" max="37" width="14.25" style="126" bestFit="1" customWidth="1"/>
    <col min="38" max="40" width="15.125" style="126" bestFit="1" customWidth="1"/>
    <col min="41" max="41" width="13.125" style="126" bestFit="1" customWidth="1"/>
    <col min="42" max="42" width="14.125" style="126" bestFit="1" customWidth="1"/>
    <col min="43" max="43" width="13.125" style="126" bestFit="1" customWidth="1"/>
    <col min="44" max="44" width="14.125" style="126" bestFit="1" customWidth="1"/>
    <col min="45" max="46" width="11.375" style="126" bestFit="1" customWidth="1"/>
    <col min="47" max="47" width="9.125" style="126" bestFit="1" customWidth="1"/>
    <col min="48" max="48" width="15.125" style="126" bestFit="1" customWidth="1"/>
    <col min="49" max="49" width="14.125" style="126" bestFit="1" customWidth="1"/>
    <col min="50" max="50" width="15.125" style="126" bestFit="1" customWidth="1"/>
    <col min="51" max="51" width="14.125" style="126" bestFit="1" customWidth="1"/>
    <col min="52" max="53" width="11.375" style="126" bestFit="1" customWidth="1"/>
    <col min="54" max="54" width="13.125" style="126" bestFit="1" customWidth="1"/>
    <col min="55" max="55" width="11.375" style="126" bestFit="1" customWidth="1"/>
    <col min="56" max="56" width="13.125" style="126" bestFit="1" customWidth="1"/>
    <col min="57" max="58" width="14.125" style="126" bestFit="1" customWidth="1"/>
    <col min="59" max="59" width="9.125" style="126" bestFit="1" customWidth="1"/>
    <col min="60" max="60" width="13.125" style="126" bestFit="1" customWidth="1"/>
    <col min="61" max="61" width="10.375" style="126" bestFit="1" customWidth="1"/>
    <col min="62" max="62" width="14.125" style="126" bestFit="1" customWidth="1"/>
    <col min="63" max="63" width="11.375" style="126" bestFit="1" customWidth="1"/>
    <col min="64" max="64" width="14.125" style="126" bestFit="1" customWidth="1"/>
    <col min="65" max="65" width="9.375" style="126" bestFit="1" customWidth="1"/>
    <col min="66" max="66" width="14.125" style="126" bestFit="1" customWidth="1"/>
    <col min="67" max="67" width="13.125" style="126" bestFit="1" customWidth="1"/>
    <col min="68" max="68" width="14.125" style="126" bestFit="1" customWidth="1"/>
    <col min="69" max="69" width="9.375" style="126" bestFit="1" customWidth="1"/>
    <col min="70" max="70" width="11.375" style="126" bestFit="1" customWidth="1"/>
    <col min="71" max="16384" width="9" style="126"/>
  </cols>
  <sheetData>
    <row r="1" spans="1:32" x14ac:dyDescent="0.2">
      <c r="E1" s="126" t="s">
        <v>1408</v>
      </c>
      <c r="F1" s="36" t="s">
        <v>1819</v>
      </c>
      <c r="G1" s="36" t="s">
        <v>1821</v>
      </c>
      <c r="H1" s="36" t="s">
        <v>1823</v>
      </c>
      <c r="I1" s="36" t="s">
        <v>1825</v>
      </c>
      <c r="J1" s="126" t="s">
        <v>1829</v>
      </c>
      <c r="K1" s="126" t="s">
        <v>1831</v>
      </c>
      <c r="L1" s="278" t="s">
        <v>1835</v>
      </c>
      <c r="M1" s="278" t="s">
        <v>1837</v>
      </c>
      <c r="N1" s="278" t="s">
        <v>1841</v>
      </c>
      <c r="O1" s="278" t="s">
        <v>1843</v>
      </c>
      <c r="P1" s="126" t="s">
        <v>1845</v>
      </c>
      <c r="Q1" s="126" t="s">
        <v>1790</v>
      </c>
      <c r="R1" s="126" t="s">
        <v>1847</v>
      </c>
      <c r="S1" s="126" t="s">
        <v>1849</v>
      </c>
      <c r="T1" s="275" t="s">
        <v>1852</v>
      </c>
      <c r="U1" s="275" t="s">
        <v>1854</v>
      </c>
      <c r="V1" s="275" t="s">
        <v>1856</v>
      </c>
      <c r="W1" s="275" t="s">
        <v>1858</v>
      </c>
      <c r="X1" s="275" t="s">
        <v>1860</v>
      </c>
      <c r="Y1" s="275" t="s">
        <v>1864</v>
      </c>
      <c r="Z1" s="298" t="s">
        <v>1866</v>
      </c>
      <c r="AA1" s="298" t="s">
        <v>1870</v>
      </c>
      <c r="AB1" s="298" t="s">
        <v>1872</v>
      </c>
      <c r="AC1" s="298" t="s">
        <v>1874</v>
      </c>
      <c r="AD1" s="298" t="s">
        <v>1876</v>
      </c>
      <c r="AE1" s="298" t="s">
        <v>1880</v>
      </c>
      <c r="AF1" s="298" t="s">
        <v>1882</v>
      </c>
    </row>
    <row r="2" spans="1:32" x14ac:dyDescent="0.2">
      <c r="E2" s="126" t="s">
        <v>1409</v>
      </c>
      <c r="F2" s="36" t="s">
        <v>1820</v>
      </c>
      <c r="G2" s="36" t="s">
        <v>1822</v>
      </c>
      <c r="H2" s="36" t="s">
        <v>1824</v>
      </c>
      <c r="I2" s="36" t="s">
        <v>1826</v>
      </c>
      <c r="J2" s="126" t="s">
        <v>1830</v>
      </c>
      <c r="K2" s="126" t="s">
        <v>1832</v>
      </c>
      <c r="L2" s="278" t="s">
        <v>1836</v>
      </c>
      <c r="M2" s="278" t="s">
        <v>1838</v>
      </c>
      <c r="N2" s="278" t="s">
        <v>1842</v>
      </c>
      <c r="O2" s="278" t="s">
        <v>1844</v>
      </c>
      <c r="P2" s="126" t="s">
        <v>1846</v>
      </c>
      <c r="Q2" s="126" t="s">
        <v>1791</v>
      </c>
      <c r="R2" s="126" t="s">
        <v>1848</v>
      </c>
      <c r="S2" s="126" t="s">
        <v>1792</v>
      </c>
      <c r="T2" s="275" t="s">
        <v>1853</v>
      </c>
      <c r="U2" s="275" t="s">
        <v>1855</v>
      </c>
      <c r="V2" s="275" t="s">
        <v>1857</v>
      </c>
      <c r="W2" s="275" t="s">
        <v>1859</v>
      </c>
      <c r="X2" s="275" t="s">
        <v>1861</v>
      </c>
      <c r="Y2" s="275" t="s">
        <v>1865</v>
      </c>
      <c r="Z2" s="298" t="s">
        <v>1867</v>
      </c>
      <c r="AA2" s="298" t="s">
        <v>1871</v>
      </c>
      <c r="AB2" s="298" t="s">
        <v>1873</v>
      </c>
      <c r="AC2" s="298" t="s">
        <v>1875</v>
      </c>
      <c r="AD2" s="298" t="s">
        <v>1877</v>
      </c>
      <c r="AE2" s="298" t="s">
        <v>1881</v>
      </c>
      <c r="AF2" s="298" t="s">
        <v>1883</v>
      </c>
    </row>
    <row r="3" spans="1:32" x14ac:dyDescent="0.2">
      <c r="E3" s="126" t="s">
        <v>1410</v>
      </c>
      <c r="F3" s="36">
        <v>27641629.550000001</v>
      </c>
      <c r="G3" s="36">
        <v>3202716.22</v>
      </c>
      <c r="H3" s="36">
        <v>2770926.73</v>
      </c>
      <c r="I3" s="36">
        <v>690</v>
      </c>
      <c r="J3" s="126">
        <v>80900206.920000002</v>
      </c>
      <c r="K3" s="126">
        <v>34153784.530000001</v>
      </c>
      <c r="L3" s="278">
        <v>685767</v>
      </c>
      <c r="M3" s="278">
        <v>1777052.83</v>
      </c>
      <c r="N3" s="278">
        <v>13000</v>
      </c>
      <c r="O3" s="278">
        <v>1560409.02</v>
      </c>
      <c r="P3" s="126">
        <v>431760.79</v>
      </c>
      <c r="Q3" s="126">
        <v>-115443994.87</v>
      </c>
      <c r="R3" s="126">
        <v>153499102.09999999</v>
      </c>
      <c r="S3" s="126">
        <v>123857660.04000001</v>
      </c>
      <c r="T3" s="275">
        <v>102852006.83</v>
      </c>
      <c r="U3" s="275">
        <v>31187766.02</v>
      </c>
      <c r="V3" s="275">
        <v>163036.15</v>
      </c>
      <c r="W3" s="275">
        <v>150</v>
      </c>
      <c r="X3" s="275">
        <v>132161224.63</v>
      </c>
      <c r="Y3" s="275">
        <v>15797383.279999999</v>
      </c>
      <c r="Z3" s="298">
        <v>179256767.13999999</v>
      </c>
      <c r="AA3" s="298">
        <v>1807734.99</v>
      </c>
      <c r="AB3" s="298">
        <v>1544987.06</v>
      </c>
      <c r="AC3" s="298">
        <v>95873014.609999999</v>
      </c>
      <c r="AD3" s="298">
        <v>20843329.84</v>
      </c>
      <c r="AE3" s="298">
        <v>2716.64</v>
      </c>
      <c r="AF3" s="298">
        <v>543819.59</v>
      </c>
    </row>
    <row r="4" spans="1:32" x14ac:dyDescent="0.2">
      <c r="D4" s="126" t="s">
        <v>1411</v>
      </c>
      <c r="E4" s="126" t="s">
        <v>1411</v>
      </c>
      <c r="F4" s="36">
        <v>460285</v>
      </c>
      <c r="G4" s="36">
        <v>136825</v>
      </c>
      <c r="H4" s="36">
        <v>49471</v>
      </c>
      <c r="J4" s="126">
        <v>9</v>
      </c>
      <c r="K4" s="126">
        <v>7</v>
      </c>
      <c r="O4" s="278">
        <v>152780</v>
      </c>
      <c r="R4" s="126">
        <v>-115975.12</v>
      </c>
      <c r="S4" s="126">
        <v>560321.12</v>
      </c>
      <c r="X4" s="275">
        <v>2726519.1</v>
      </c>
      <c r="Y4" s="275">
        <v>614088.79</v>
      </c>
      <c r="Z4" s="298">
        <v>2742479.1</v>
      </c>
      <c r="AB4" s="298">
        <v>15630</v>
      </c>
      <c r="AC4" s="298">
        <v>533027.79</v>
      </c>
    </row>
    <row r="5" spans="1:32" x14ac:dyDescent="0.2">
      <c r="D5" s="126" t="s">
        <v>1412</v>
      </c>
      <c r="E5" s="126" t="s">
        <v>1412</v>
      </c>
      <c r="F5" s="36">
        <v>0</v>
      </c>
      <c r="G5" s="36">
        <v>152300</v>
      </c>
      <c r="H5" s="36">
        <v>15168</v>
      </c>
      <c r="I5" s="36">
        <v>0</v>
      </c>
      <c r="J5" s="126">
        <v>197868.27</v>
      </c>
      <c r="K5" s="126">
        <v>75137.509999999995</v>
      </c>
      <c r="O5" s="278">
        <v>55400</v>
      </c>
      <c r="R5" s="126">
        <v>-1582820.52</v>
      </c>
      <c r="S5" s="126">
        <v>2026803.02</v>
      </c>
      <c r="X5" s="275">
        <v>2163453.4</v>
      </c>
      <c r="Y5" s="275">
        <v>741777.67</v>
      </c>
      <c r="Z5" s="298">
        <v>2236468.4</v>
      </c>
      <c r="AA5" s="298">
        <v>60500</v>
      </c>
      <c r="AB5" s="298">
        <v>21657</v>
      </c>
      <c r="AC5" s="298">
        <v>477681.17</v>
      </c>
      <c r="AD5" s="298">
        <v>167833.22</v>
      </c>
    </row>
    <row r="6" spans="1:32" x14ac:dyDescent="0.2">
      <c r="D6" s="126" t="s">
        <v>1413</v>
      </c>
      <c r="E6" s="126" t="s">
        <v>1413</v>
      </c>
      <c r="F6" s="36">
        <v>8006.41</v>
      </c>
      <c r="G6" s="36">
        <v>66400</v>
      </c>
      <c r="H6" s="36">
        <v>43736</v>
      </c>
      <c r="I6" s="36">
        <v>0</v>
      </c>
      <c r="J6" s="126">
        <v>2899440.75</v>
      </c>
      <c r="K6" s="126">
        <v>23621.16</v>
      </c>
      <c r="L6" s="278">
        <v>2500</v>
      </c>
      <c r="M6" s="278">
        <v>5066.58</v>
      </c>
      <c r="O6" s="278">
        <v>74406.41</v>
      </c>
      <c r="R6" s="126">
        <v>1621754.44</v>
      </c>
      <c r="S6" s="126">
        <v>716949.66</v>
      </c>
      <c r="U6" s="275">
        <v>34000</v>
      </c>
      <c r="V6" s="275">
        <v>0</v>
      </c>
      <c r="X6" s="275">
        <v>2020754.8</v>
      </c>
      <c r="Y6" s="275">
        <v>1514984.49</v>
      </c>
      <c r="Z6" s="298">
        <v>2069193.05</v>
      </c>
      <c r="AB6" s="298">
        <v>9262</v>
      </c>
      <c r="AC6" s="298">
        <v>694859.96</v>
      </c>
      <c r="AD6" s="298">
        <v>175897.05</v>
      </c>
    </row>
    <row r="7" spans="1:32" x14ac:dyDescent="0.2">
      <c r="A7" s="126" t="s">
        <v>1445</v>
      </c>
      <c r="D7" s="126" t="s">
        <v>1414</v>
      </c>
      <c r="E7" s="126" t="s">
        <v>1414</v>
      </c>
      <c r="F7" s="36">
        <v>8000.51</v>
      </c>
      <c r="G7" s="36">
        <v>11500</v>
      </c>
      <c r="H7" s="36">
        <v>41963.45</v>
      </c>
      <c r="I7" s="36">
        <v>0</v>
      </c>
      <c r="J7" s="126">
        <v>3109802</v>
      </c>
      <c r="K7" s="126">
        <v>6</v>
      </c>
      <c r="L7" s="278">
        <v>0</v>
      </c>
      <c r="O7" s="278">
        <v>19500.509999999998</v>
      </c>
      <c r="R7" s="126">
        <v>2735567.94</v>
      </c>
      <c r="S7" s="126">
        <v>550717.67000000004</v>
      </c>
      <c r="V7" s="275">
        <v>0</v>
      </c>
      <c r="X7" s="275">
        <v>1343464.5</v>
      </c>
      <c r="Y7" s="275">
        <v>554393.97</v>
      </c>
      <c r="Z7" s="298">
        <v>1397664.5</v>
      </c>
      <c r="AB7" s="298">
        <v>24846</v>
      </c>
      <c r="AC7" s="298">
        <v>471062.13</v>
      </c>
      <c r="AD7" s="298">
        <v>138800</v>
      </c>
    </row>
    <row r="8" spans="1:32" x14ac:dyDescent="0.2">
      <c r="D8" s="126" t="s">
        <v>1415</v>
      </c>
      <c r="E8" s="126" t="s">
        <v>1415</v>
      </c>
      <c r="F8" s="36">
        <v>13110</v>
      </c>
      <c r="G8" s="36">
        <v>21000</v>
      </c>
      <c r="H8" s="36">
        <v>28253</v>
      </c>
      <c r="I8" s="36">
        <v>690</v>
      </c>
      <c r="J8" s="126">
        <v>503348.67</v>
      </c>
      <c r="K8" s="126">
        <v>335538.44</v>
      </c>
      <c r="M8" s="278">
        <v>25610</v>
      </c>
      <c r="O8" s="278">
        <v>8500</v>
      </c>
      <c r="R8" s="126">
        <v>-1277359.94</v>
      </c>
      <c r="S8" s="126">
        <v>2257089.6800000002</v>
      </c>
      <c r="X8" s="275">
        <v>817447</v>
      </c>
      <c r="Y8" s="275">
        <v>697287.83</v>
      </c>
      <c r="Z8" s="298">
        <v>918969</v>
      </c>
      <c r="AB8" s="298">
        <v>40340</v>
      </c>
      <c r="AC8" s="298">
        <v>445868.83</v>
      </c>
      <c r="AD8" s="298">
        <v>221456.63</v>
      </c>
    </row>
    <row r="9" spans="1:32" x14ac:dyDescent="0.2">
      <c r="D9" s="126" t="s">
        <v>1416</v>
      </c>
      <c r="E9" s="126" t="s">
        <v>1416</v>
      </c>
      <c r="F9" s="36">
        <v>0</v>
      </c>
      <c r="G9" s="36">
        <v>19471</v>
      </c>
      <c r="H9" s="36">
        <v>0</v>
      </c>
      <c r="I9" s="36">
        <v>0</v>
      </c>
      <c r="J9" s="126">
        <v>3925173.34</v>
      </c>
      <c r="K9" s="126">
        <v>488172.93</v>
      </c>
      <c r="O9" s="278">
        <v>19471</v>
      </c>
      <c r="R9" s="126">
        <v>3313175.93</v>
      </c>
      <c r="S9" s="126">
        <v>253201</v>
      </c>
      <c r="X9" s="275">
        <v>1473222</v>
      </c>
      <c r="Y9" s="275">
        <v>1468791.47</v>
      </c>
      <c r="Z9" s="298">
        <v>1485722</v>
      </c>
      <c r="AB9" s="298">
        <v>53778</v>
      </c>
      <c r="AC9" s="298">
        <v>271013.46999999997</v>
      </c>
      <c r="AD9" s="298">
        <v>284530.65999999997</v>
      </c>
    </row>
    <row r="10" spans="1:32" x14ac:dyDescent="0.2">
      <c r="D10" s="126" t="s">
        <v>1417</v>
      </c>
      <c r="E10" s="126" t="s">
        <v>1417</v>
      </c>
      <c r="F10" s="36">
        <v>20500.14</v>
      </c>
      <c r="G10" s="36">
        <v>28500</v>
      </c>
      <c r="H10" s="36">
        <v>0</v>
      </c>
      <c r="I10" s="36">
        <v>0</v>
      </c>
      <c r="J10" s="126">
        <v>2598600</v>
      </c>
      <c r="K10" s="126">
        <v>3</v>
      </c>
      <c r="M10" s="278">
        <v>20000</v>
      </c>
      <c r="O10" s="278">
        <v>28999.64</v>
      </c>
      <c r="R10" s="126">
        <v>2710376</v>
      </c>
      <c r="X10" s="275">
        <v>1169309.8600000001</v>
      </c>
      <c r="Y10" s="275">
        <v>426486.01</v>
      </c>
      <c r="Z10" s="298">
        <v>1006389.8</v>
      </c>
      <c r="AB10" s="298">
        <v>28158</v>
      </c>
      <c r="AC10" s="298">
        <v>563220.56999999995</v>
      </c>
      <c r="AD10" s="298">
        <v>109800</v>
      </c>
    </row>
    <row r="11" spans="1:32" x14ac:dyDescent="0.2">
      <c r="D11" s="126" t="s">
        <v>1418</v>
      </c>
      <c r="E11" s="126" t="s">
        <v>1418</v>
      </c>
      <c r="F11" s="36">
        <v>0</v>
      </c>
      <c r="G11" s="36">
        <v>12400</v>
      </c>
      <c r="J11" s="126">
        <v>1</v>
      </c>
      <c r="K11" s="126">
        <v>500670.7</v>
      </c>
      <c r="O11" s="278">
        <v>12400</v>
      </c>
      <c r="R11" s="126">
        <v>626361.05000000005</v>
      </c>
      <c r="S11" s="126">
        <v>99610.62</v>
      </c>
      <c r="X11" s="275">
        <v>470966</v>
      </c>
      <c r="Y11" s="275">
        <v>354806.33</v>
      </c>
      <c r="Z11" s="298">
        <v>472386</v>
      </c>
      <c r="AB11" s="298">
        <v>62774</v>
      </c>
      <c r="AC11" s="298">
        <v>290612.33</v>
      </c>
      <c r="AD11" s="298">
        <v>225299.97</v>
      </c>
    </row>
    <row r="12" spans="1:32" x14ac:dyDescent="0.2">
      <c r="A12" s="126" t="s">
        <v>849</v>
      </c>
      <c r="B12" s="126" t="s">
        <v>851</v>
      </c>
      <c r="C12" s="126">
        <v>4067</v>
      </c>
      <c r="D12" s="126" t="s">
        <v>853</v>
      </c>
      <c r="E12" s="126" t="s">
        <v>853</v>
      </c>
      <c r="F12" s="36">
        <v>251909.44</v>
      </c>
      <c r="G12" s="36">
        <v>0</v>
      </c>
      <c r="H12" s="36">
        <v>27887.73</v>
      </c>
      <c r="J12" s="126">
        <v>1434837.03</v>
      </c>
      <c r="K12" s="126">
        <v>535589.72</v>
      </c>
      <c r="L12" s="278">
        <v>8500</v>
      </c>
      <c r="M12" s="278">
        <v>11920</v>
      </c>
      <c r="O12" s="278">
        <v>0</v>
      </c>
      <c r="R12" s="126">
        <v>2127787.7999999998</v>
      </c>
      <c r="S12" s="126">
        <v>685585.33</v>
      </c>
      <c r="T12" s="275">
        <v>950986.16</v>
      </c>
      <c r="V12" s="275">
        <v>2397.4499999999998</v>
      </c>
      <c r="X12" s="275">
        <v>2741082</v>
      </c>
      <c r="Y12" s="275">
        <v>209150</v>
      </c>
      <c r="Z12" s="298">
        <v>3132421.4</v>
      </c>
      <c r="AB12" s="298">
        <v>8484</v>
      </c>
      <c r="AC12" s="298">
        <v>899426.16</v>
      </c>
      <c r="AD12" s="298">
        <v>446850.26</v>
      </c>
      <c r="AE12" s="298">
        <v>3</v>
      </c>
    </row>
    <row r="13" spans="1:32" x14ac:dyDescent="0.2">
      <c r="A13" s="126" t="s">
        <v>849</v>
      </c>
      <c r="B13" s="126" t="s">
        <v>851</v>
      </c>
      <c r="C13" s="126">
        <v>4180</v>
      </c>
      <c r="D13" s="126" t="s">
        <v>854</v>
      </c>
      <c r="E13" s="126" t="s">
        <v>854</v>
      </c>
      <c r="F13" s="36">
        <v>218075.54</v>
      </c>
      <c r="G13" s="36">
        <v>17995</v>
      </c>
      <c r="H13" s="36">
        <v>156996.21</v>
      </c>
      <c r="J13" s="126">
        <v>505766.43</v>
      </c>
      <c r="K13" s="126">
        <v>308110.33</v>
      </c>
      <c r="L13" s="278">
        <v>13900</v>
      </c>
      <c r="M13" s="278">
        <v>6500</v>
      </c>
      <c r="O13" s="278">
        <v>0</v>
      </c>
      <c r="R13" s="126">
        <v>-65540.429999999993</v>
      </c>
      <c r="S13" s="126">
        <v>1517319.83</v>
      </c>
      <c r="T13" s="275">
        <v>949364.45</v>
      </c>
      <c r="U13" s="275">
        <v>310870</v>
      </c>
      <c r="V13" s="275">
        <v>1708.15</v>
      </c>
      <c r="X13" s="275">
        <v>1960081</v>
      </c>
      <c r="Y13" s="275">
        <v>228700</v>
      </c>
      <c r="Z13" s="298">
        <v>2173191</v>
      </c>
      <c r="AA13" s="298">
        <v>13022</v>
      </c>
      <c r="AB13" s="298">
        <v>4514</v>
      </c>
      <c r="AC13" s="298">
        <v>1291437.73</v>
      </c>
      <c r="AD13" s="298">
        <v>233794.76</v>
      </c>
    </row>
    <row r="14" spans="1:32" x14ac:dyDescent="0.2">
      <c r="A14" s="126" t="s">
        <v>849</v>
      </c>
      <c r="B14" s="126" t="s">
        <v>851</v>
      </c>
      <c r="C14" s="126">
        <v>2901</v>
      </c>
      <c r="D14" s="126" t="s">
        <v>855</v>
      </c>
      <c r="E14" s="126" t="s">
        <v>855</v>
      </c>
      <c r="F14" s="36">
        <v>47607.65</v>
      </c>
      <c r="G14" s="36">
        <v>286645.15999999997</v>
      </c>
      <c r="H14" s="36">
        <v>13429.01</v>
      </c>
      <c r="J14" s="126">
        <v>1153917.74</v>
      </c>
      <c r="K14" s="126">
        <v>541268.32999999996</v>
      </c>
      <c r="L14" s="278">
        <v>0</v>
      </c>
      <c r="M14" s="278">
        <v>8380</v>
      </c>
      <c r="R14" s="126">
        <v>1061427.1000000001</v>
      </c>
      <c r="S14" s="126">
        <v>1326846.8</v>
      </c>
      <c r="T14" s="275">
        <v>1203338.54</v>
      </c>
      <c r="V14" s="275">
        <v>1912.77</v>
      </c>
      <c r="X14" s="275">
        <v>1609423</v>
      </c>
      <c r="Y14" s="275">
        <v>186600</v>
      </c>
      <c r="Z14" s="298">
        <v>1921315</v>
      </c>
      <c r="AA14" s="298">
        <v>259268</v>
      </c>
      <c r="AC14" s="298">
        <v>859185.81</v>
      </c>
      <c r="AD14" s="298">
        <v>315291.51</v>
      </c>
    </row>
    <row r="15" spans="1:32" x14ac:dyDescent="0.2">
      <c r="A15" s="126" t="s">
        <v>849</v>
      </c>
      <c r="B15" s="126" t="s">
        <v>851</v>
      </c>
      <c r="C15" s="126">
        <v>4211</v>
      </c>
      <c r="D15" s="126" t="s">
        <v>856</v>
      </c>
      <c r="E15" s="126" t="s">
        <v>856</v>
      </c>
      <c r="F15" s="36">
        <v>393915.02</v>
      </c>
      <c r="G15" s="36">
        <v>32806.82</v>
      </c>
      <c r="H15" s="36">
        <v>3200</v>
      </c>
      <c r="J15" s="126">
        <v>188821.4</v>
      </c>
      <c r="K15" s="126">
        <v>288782.81</v>
      </c>
      <c r="L15" s="278">
        <v>20700</v>
      </c>
      <c r="M15" s="278">
        <v>61595</v>
      </c>
      <c r="R15" s="126">
        <v>131160.47</v>
      </c>
      <c r="S15" s="126">
        <v>1336486.2</v>
      </c>
      <c r="T15" s="275">
        <v>1015512.62</v>
      </c>
      <c r="V15" s="275">
        <v>3630.84</v>
      </c>
      <c r="X15" s="275">
        <v>2349958.77</v>
      </c>
      <c r="Y15" s="275">
        <v>211625</v>
      </c>
      <c r="Z15" s="298">
        <v>2822700.17</v>
      </c>
      <c r="AA15" s="298">
        <v>1660</v>
      </c>
      <c r="AB15" s="298">
        <v>824</v>
      </c>
      <c r="AC15" s="298">
        <v>1166709.33</v>
      </c>
      <c r="AD15" s="298">
        <v>231248.35</v>
      </c>
      <c r="AE15" s="298">
        <v>1</v>
      </c>
    </row>
    <row r="16" spans="1:32" x14ac:dyDescent="0.2">
      <c r="A16" s="126" t="s">
        <v>849</v>
      </c>
      <c r="B16" s="126" t="s">
        <v>851</v>
      </c>
      <c r="C16" s="126">
        <v>7101</v>
      </c>
      <c r="D16" s="126" t="s">
        <v>857</v>
      </c>
      <c r="E16" s="126" t="s">
        <v>857</v>
      </c>
      <c r="F16" s="36">
        <v>221917.01</v>
      </c>
      <c r="G16" s="36">
        <v>25836.25</v>
      </c>
      <c r="H16" s="36">
        <v>93190.84</v>
      </c>
      <c r="J16" s="126">
        <v>1270752.1499999999</v>
      </c>
      <c r="K16" s="126">
        <v>725211.85</v>
      </c>
      <c r="L16" s="278">
        <v>3200</v>
      </c>
      <c r="M16" s="278">
        <v>15157.98</v>
      </c>
      <c r="R16" s="126">
        <v>1062439.93</v>
      </c>
      <c r="S16" s="126">
        <v>2146839.4900000002</v>
      </c>
      <c r="T16" s="275">
        <v>1279592.6200000001</v>
      </c>
      <c r="U16" s="275">
        <v>360240</v>
      </c>
      <c r="V16" s="275">
        <v>2806.62</v>
      </c>
      <c r="X16" s="275">
        <v>2737272</v>
      </c>
      <c r="Y16" s="275">
        <v>203840</v>
      </c>
      <c r="Z16" s="298">
        <v>3625786.47</v>
      </c>
      <c r="AA16" s="298">
        <v>86050</v>
      </c>
      <c r="AB16" s="298">
        <v>576</v>
      </c>
      <c r="AC16" s="298">
        <v>1344155.77</v>
      </c>
      <c r="AD16" s="298">
        <v>417912.3</v>
      </c>
    </row>
    <row r="17" spans="1:32" x14ac:dyDescent="0.2">
      <c r="A17" s="126" t="s">
        <v>849</v>
      </c>
      <c r="B17" s="126" t="s">
        <v>851</v>
      </c>
      <c r="C17" s="126">
        <v>6117</v>
      </c>
      <c r="D17" s="126" t="s">
        <v>858</v>
      </c>
      <c r="E17" s="126" t="s">
        <v>858</v>
      </c>
      <c r="F17" s="36">
        <v>796929.32</v>
      </c>
      <c r="G17" s="36">
        <v>0</v>
      </c>
      <c r="H17" s="36">
        <v>34991.120000000003</v>
      </c>
      <c r="J17" s="126">
        <v>249089.3</v>
      </c>
      <c r="K17" s="126">
        <v>319194.84000000003</v>
      </c>
      <c r="L17" s="278">
        <v>240000</v>
      </c>
      <c r="M17" s="278">
        <v>20873.27</v>
      </c>
      <c r="R17" s="126">
        <v>245432.92</v>
      </c>
      <c r="S17" s="126">
        <v>1602780.76</v>
      </c>
      <c r="T17" s="275">
        <v>1226882.1000000001</v>
      </c>
      <c r="U17" s="275">
        <v>193356</v>
      </c>
      <c r="V17" s="275">
        <v>4554.37</v>
      </c>
      <c r="X17" s="275">
        <v>2178320</v>
      </c>
      <c r="Y17" s="275">
        <v>104150</v>
      </c>
      <c r="Z17" s="298">
        <v>2957455.6</v>
      </c>
      <c r="AA17" s="298">
        <v>18460</v>
      </c>
      <c r="AC17" s="298">
        <v>1260419.83</v>
      </c>
      <c r="AD17" s="298">
        <v>179809.41</v>
      </c>
    </row>
    <row r="18" spans="1:32" x14ac:dyDescent="0.2">
      <c r="A18" s="126" t="s">
        <v>849</v>
      </c>
      <c r="B18" s="126" t="s">
        <v>851</v>
      </c>
      <c r="C18" s="126">
        <v>2179</v>
      </c>
      <c r="D18" s="126" t="s">
        <v>859</v>
      </c>
      <c r="E18" s="126" t="s">
        <v>859</v>
      </c>
      <c r="F18" s="36">
        <v>235019.65</v>
      </c>
      <c r="G18" s="36">
        <v>0</v>
      </c>
      <c r="H18" s="36">
        <v>20723.55</v>
      </c>
      <c r="J18" s="126">
        <v>594151.51</v>
      </c>
      <c r="K18" s="126">
        <v>344565.39</v>
      </c>
      <c r="L18" s="278">
        <v>0</v>
      </c>
      <c r="M18" s="278">
        <v>7000</v>
      </c>
      <c r="R18" s="126">
        <v>-405478.69</v>
      </c>
      <c r="S18" s="126">
        <v>2036704.82</v>
      </c>
      <c r="T18" s="275">
        <v>947156.55</v>
      </c>
      <c r="U18" s="275">
        <v>100000</v>
      </c>
      <c r="V18" s="275">
        <v>1979.31</v>
      </c>
      <c r="X18" s="275">
        <v>1905445.9</v>
      </c>
      <c r="Y18" s="275">
        <v>115740</v>
      </c>
      <c r="Z18" s="298">
        <v>2051185.9</v>
      </c>
      <c r="AA18" s="298">
        <v>39264.79</v>
      </c>
      <c r="AC18" s="298">
        <v>1177988.08</v>
      </c>
      <c r="AD18" s="298">
        <v>245649.02</v>
      </c>
    </row>
    <row r="19" spans="1:32" x14ac:dyDescent="0.2">
      <c r="A19" s="126" t="s">
        <v>849</v>
      </c>
      <c r="B19" s="126" t="s">
        <v>851</v>
      </c>
      <c r="C19" s="126">
        <v>825</v>
      </c>
      <c r="D19" s="126" t="s">
        <v>860</v>
      </c>
      <c r="E19" s="126" t="s">
        <v>860</v>
      </c>
      <c r="F19" s="36">
        <v>126752.62</v>
      </c>
      <c r="G19" s="36">
        <v>0</v>
      </c>
      <c r="H19" s="36">
        <v>56544.58</v>
      </c>
      <c r="J19" s="126">
        <v>1318935.97</v>
      </c>
      <c r="K19" s="126">
        <v>955659.67</v>
      </c>
      <c r="L19" s="278">
        <v>19500</v>
      </c>
      <c r="M19" s="278">
        <v>14700</v>
      </c>
      <c r="R19" s="126">
        <v>2067030.5</v>
      </c>
      <c r="S19" s="126">
        <v>118427.08</v>
      </c>
      <c r="T19" s="275">
        <v>1115645.68</v>
      </c>
      <c r="U19" s="275">
        <v>36990</v>
      </c>
      <c r="V19" s="275">
        <v>1588.56</v>
      </c>
      <c r="X19" s="275">
        <v>1109980</v>
      </c>
      <c r="Y19" s="275">
        <v>78830</v>
      </c>
      <c r="Z19" s="298">
        <v>1228010</v>
      </c>
      <c r="AA19" s="298">
        <v>19102</v>
      </c>
      <c r="AC19" s="298">
        <v>525594.17000000004</v>
      </c>
      <c r="AD19" s="298">
        <v>332092.81</v>
      </c>
    </row>
    <row r="20" spans="1:32" x14ac:dyDescent="0.2">
      <c r="A20" s="126" t="s">
        <v>849</v>
      </c>
      <c r="B20" s="126" t="s">
        <v>851</v>
      </c>
      <c r="C20" s="126">
        <v>5318</v>
      </c>
      <c r="D20" s="126" t="s">
        <v>861</v>
      </c>
      <c r="E20" s="126" t="s">
        <v>861</v>
      </c>
      <c r="F20" s="36">
        <v>162172.84</v>
      </c>
      <c r="G20" s="36">
        <v>67560.2</v>
      </c>
      <c r="H20" s="36">
        <v>24088.51</v>
      </c>
      <c r="J20" s="126">
        <v>248883.23</v>
      </c>
      <c r="K20" s="126">
        <v>444691.34</v>
      </c>
      <c r="L20" s="278">
        <v>0</v>
      </c>
      <c r="M20" s="278">
        <v>7800</v>
      </c>
      <c r="R20" s="126">
        <v>-271858.90999999997</v>
      </c>
      <c r="S20" s="126">
        <v>1863971.92</v>
      </c>
      <c r="T20" s="275">
        <v>1464197.31</v>
      </c>
      <c r="U20" s="275">
        <v>126245</v>
      </c>
      <c r="V20" s="275">
        <v>2867.14</v>
      </c>
      <c r="X20" s="275">
        <v>1102020</v>
      </c>
      <c r="Y20" s="275">
        <v>229470</v>
      </c>
      <c r="Z20" s="298">
        <v>2128760.16</v>
      </c>
      <c r="AA20" s="298">
        <v>30308</v>
      </c>
      <c r="AB20" s="298">
        <v>1588</v>
      </c>
      <c r="AC20" s="298">
        <v>1128148.1000000001</v>
      </c>
      <c r="AD20" s="298">
        <v>288512.08</v>
      </c>
    </row>
    <row r="21" spans="1:32" x14ac:dyDescent="0.2">
      <c r="A21" s="126" t="s">
        <v>849</v>
      </c>
      <c r="B21" s="126" t="s">
        <v>851</v>
      </c>
      <c r="C21" s="126">
        <v>5577</v>
      </c>
      <c r="D21" s="126" t="s">
        <v>862</v>
      </c>
      <c r="E21" s="126" t="s">
        <v>862</v>
      </c>
      <c r="F21" s="36">
        <v>685182.09</v>
      </c>
      <c r="G21" s="36">
        <v>26707.8</v>
      </c>
      <c r="H21" s="36">
        <v>67070.89</v>
      </c>
      <c r="J21" s="126">
        <v>578684.06999999995</v>
      </c>
      <c r="K21" s="126">
        <v>635492.27</v>
      </c>
      <c r="L21" s="278">
        <v>0</v>
      </c>
      <c r="M21" s="278">
        <v>15600</v>
      </c>
      <c r="O21" s="278">
        <v>0</v>
      </c>
      <c r="R21" s="126">
        <v>-357384.15</v>
      </c>
      <c r="S21" s="126">
        <v>2519990.75</v>
      </c>
      <c r="T21" s="275">
        <v>1786597.55</v>
      </c>
      <c r="U21" s="275">
        <v>341860</v>
      </c>
      <c r="V21" s="275">
        <v>2563.21</v>
      </c>
      <c r="X21" s="275">
        <v>1904574</v>
      </c>
      <c r="Y21" s="275">
        <v>197370</v>
      </c>
      <c r="Z21" s="298">
        <v>2919010</v>
      </c>
      <c r="AA21" s="298">
        <v>22960</v>
      </c>
      <c r="AC21" s="298">
        <v>1148941.77</v>
      </c>
      <c r="AD21" s="298">
        <v>327122.46999999997</v>
      </c>
    </row>
    <row r="22" spans="1:32" x14ac:dyDescent="0.2">
      <c r="A22" s="126" t="s">
        <v>849</v>
      </c>
      <c r="B22" s="126" t="s">
        <v>851</v>
      </c>
      <c r="C22" s="126">
        <v>4807</v>
      </c>
      <c r="D22" s="126" t="s">
        <v>863</v>
      </c>
      <c r="E22" s="126" t="s">
        <v>863</v>
      </c>
      <c r="F22" s="36">
        <v>741069.83</v>
      </c>
      <c r="G22" s="36">
        <v>19487.5</v>
      </c>
      <c r="H22" s="36">
        <v>3000</v>
      </c>
      <c r="J22" s="126">
        <v>1070828.43</v>
      </c>
      <c r="K22" s="126">
        <v>964776.17</v>
      </c>
      <c r="L22" s="278">
        <v>0</v>
      </c>
      <c r="M22" s="278">
        <v>13300</v>
      </c>
      <c r="R22" s="126">
        <v>-1620928.38</v>
      </c>
      <c r="S22" s="126">
        <v>4994895.4800000004</v>
      </c>
      <c r="T22" s="275">
        <v>1024422.14</v>
      </c>
      <c r="U22" s="275">
        <v>258990</v>
      </c>
      <c r="V22" s="275">
        <v>4012.56</v>
      </c>
      <c r="X22" s="275">
        <v>2593515</v>
      </c>
      <c r="Y22" s="275">
        <v>178891</v>
      </c>
      <c r="Z22" s="298">
        <v>2839156</v>
      </c>
      <c r="AA22" s="298">
        <v>16676</v>
      </c>
      <c r="AB22" s="298">
        <v>7676</v>
      </c>
      <c r="AC22" s="298">
        <v>1228896.73</v>
      </c>
      <c r="AD22" s="298">
        <v>555531.14</v>
      </c>
    </row>
    <row r="23" spans="1:32" x14ac:dyDescent="0.2">
      <c r="A23" s="126" t="s">
        <v>849</v>
      </c>
      <c r="B23" s="126" t="s">
        <v>851</v>
      </c>
      <c r="C23" s="126">
        <v>4653</v>
      </c>
      <c r="D23" s="126" t="s">
        <v>864</v>
      </c>
      <c r="E23" s="126" t="s">
        <v>864</v>
      </c>
      <c r="F23" s="36">
        <v>55642.43</v>
      </c>
      <c r="G23" s="36">
        <v>87969.5</v>
      </c>
      <c r="H23" s="36">
        <v>44598.66</v>
      </c>
      <c r="J23" s="126">
        <v>247779.68</v>
      </c>
      <c r="K23" s="126">
        <v>391711.87</v>
      </c>
      <c r="L23" s="278">
        <v>16780</v>
      </c>
      <c r="M23" s="278">
        <v>8240</v>
      </c>
      <c r="O23" s="278">
        <v>441.25</v>
      </c>
      <c r="R23" s="126">
        <v>-203770.65</v>
      </c>
      <c r="S23" s="126">
        <v>1550129.81</v>
      </c>
      <c r="T23" s="275">
        <v>884427.36</v>
      </c>
      <c r="U23" s="275">
        <v>199800</v>
      </c>
      <c r="V23" s="275">
        <v>1864.29</v>
      </c>
      <c r="X23" s="275">
        <v>2154303.7000000002</v>
      </c>
      <c r="Y23" s="275">
        <v>247550</v>
      </c>
      <c r="Z23" s="298">
        <v>2583479.7000000002</v>
      </c>
      <c r="AA23" s="298">
        <v>32040</v>
      </c>
      <c r="AC23" s="298">
        <v>1180610.97</v>
      </c>
      <c r="AD23" s="298">
        <v>235932.95</v>
      </c>
    </row>
    <row r="24" spans="1:32" x14ac:dyDescent="0.2">
      <c r="A24" s="126" t="s">
        <v>849</v>
      </c>
      <c r="B24" s="126" t="s">
        <v>851</v>
      </c>
      <c r="C24" s="126">
        <v>7694</v>
      </c>
      <c r="D24" s="126" t="s">
        <v>865</v>
      </c>
      <c r="E24" s="126" t="s">
        <v>865</v>
      </c>
      <c r="F24" s="36">
        <v>2675179.4500000002</v>
      </c>
      <c r="G24" s="36">
        <v>17874.43</v>
      </c>
      <c r="H24" s="36">
        <v>4901.3</v>
      </c>
      <c r="J24" s="126">
        <v>315322.93</v>
      </c>
      <c r="K24" s="126">
        <v>1122210.25</v>
      </c>
      <c r="L24" s="278">
        <v>0</v>
      </c>
      <c r="M24" s="278">
        <v>18900</v>
      </c>
      <c r="O24" s="278">
        <v>750</v>
      </c>
      <c r="R24" s="126">
        <v>1871196.61</v>
      </c>
      <c r="S24" s="126">
        <v>2878887.21</v>
      </c>
      <c r="T24" s="275">
        <v>1495249.87</v>
      </c>
      <c r="U24" s="275">
        <v>456450</v>
      </c>
      <c r="V24" s="275">
        <v>13348.25</v>
      </c>
      <c r="X24" s="275">
        <v>3929225.5</v>
      </c>
      <c r="Y24" s="275">
        <v>285770</v>
      </c>
      <c r="Z24" s="298">
        <v>4495935.5</v>
      </c>
      <c r="AA24" s="298">
        <v>37226</v>
      </c>
      <c r="AC24" s="298">
        <v>1789022.57</v>
      </c>
      <c r="AD24" s="298">
        <v>492104.99</v>
      </c>
      <c r="AF24" s="298">
        <v>0.02</v>
      </c>
    </row>
    <row r="25" spans="1:32" x14ac:dyDescent="0.2">
      <c r="A25" s="126" t="s">
        <v>849</v>
      </c>
      <c r="B25" s="126" t="s">
        <v>851</v>
      </c>
      <c r="C25" s="126">
        <v>6880</v>
      </c>
      <c r="D25" s="126" t="s">
        <v>866</v>
      </c>
      <c r="E25" s="126" t="s">
        <v>866</v>
      </c>
      <c r="F25" s="36">
        <v>165174.81</v>
      </c>
      <c r="G25" s="36">
        <v>227922</v>
      </c>
      <c r="H25" s="36">
        <v>38936.74</v>
      </c>
      <c r="J25" s="126">
        <v>644548.93000000005</v>
      </c>
      <c r="K25" s="126">
        <v>665481.23</v>
      </c>
      <c r="L25" s="278">
        <v>21000</v>
      </c>
      <c r="O25" s="278">
        <v>543.9</v>
      </c>
      <c r="R25" s="126">
        <v>216842.7</v>
      </c>
      <c r="S25" s="126">
        <v>2079998.65</v>
      </c>
      <c r="T25" s="275">
        <v>1443581.01</v>
      </c>
      <c r="U25" s="275">
        <v>397512</v>
      </c>
      <c r="V25" s="275">
        <v>2645.21</v>
      </c>
      <c r="X25" s="275">
        <v>2330783</v>
      </c>
      <c r="Y25" s="275">
        <v>218268.2</v>
      </c>
      <c r="Z25" s="298">
        <v>2889643.4</v>
      </c>
      <c r="AA25" s="298">
        <v>49168</v>
      </c>
      <c r="AC25" s="298">
        <v>1698666.35</v>
      </c>
      <c r="AD25" s="298">
        <v>331633.21000000002</v>
      </c>
    </row>
    <row r="26" spans="1:32" x14ac:dyDescent="0.2">
      <c r="A26" s="126" t="s">
        <v>849</v>
      </c>
      <c r="B26" s="126" t="s">
        <v>851</v>
      </c>
      <c r="C26" s="126">
        <v>4509</v>
      </c>
      <c r="D26" s="126" t="s">
        <v>867</v>
      </c>
      <c r="E26" s="126" t="s">
        <v>867</v>
      </c>
      <c r="F26" s="36">
        <v>186068.48000000001</v>
      </c>
      <c r="G26" s="36">
        <v>47351.75</v>
      </c>
      <c r="H26" s="36">
        <v>3702.38</v>
      </c>
      <c r="J26" s="126">
        <v>1379403.83</v>
      </c>
      <c r="K26" s="126">
        <v>415484.3</v>
      </c>
      <c r="L26" s="278">
        <v>0</v>
      </c>
      <c r="M26" s="278">
        <v>10558.5</v>
      </c>
      <c r="R26" s="126">
        <v>2466339.9900000002</v>
      </c>
      <c r="S26" s="126">
        <v>413083.29</v>
      </c>
      <c r="T26" s="275">
        <v>665459.88</v>
      </c>
      <c r="U26" s="275">
        <v>187670</v>
      </c>
      <c r="V26" s="275">
        <v>2290.69</v>
      </c>
      <c r="X26" s="275">
        <v>1673885.5</v>
      </c>
      <c r="Y26" s="275">
        <v>199227</v>
      </c>
      <c r="Z26" s="298">
        <v>2186395.1</v>
      </c>
      <c r="AA26" s="298">
        <v>29368</v>
      </c>
      <c r="AB26" s="298">
        <v>4880</v>
      </c>
      <c r="AC26" s="298">
        <v>984259.11</v>
      </c>
      <c r="AD26" s="298">
        <v>381101.9</v>
      </c>
      <c r="AF26" s="298">
        <v>500</v>
      </c>
    </row>
    <row r="27" spans="1:32" x14ac:dyDescent="0.2">
      <c r="A27" s="126" t="s">
        <v>849</v>
      </c>
      <c r="B27" s="126" t="s">
        <v>851</v>
      </c>
      <c r="C27" s="126">
        <v>2953</v>
      </c>
      <c r="D27" s="126" t="s">
        <v>868</v>
      </c>
      <c r="E27" s="126" t="s">
        <v>868</v>
      </c>
      <c r="F27" s="36">
        <v>392538.76</v>
      </c>
      <c r="G27" s="36">
        <v>15000</v>
      </c>
      <c r="H27" s="36">
        <v>4368</v>
      </c>
      <c r="J27" s="126">
        <v>824448.49</v>
      </c>
      <c r="K27" s="126">
        <v>599923.41</v>
      </c>
      <c r="L27" s="278">
        <v>0</v>
      </c>
      <c r="M27" s="278">
        <v>1800</v>
      </c>
      <c r="R27" s="126">
        <v>7293.72</v>
      </c>
      <c r="S27" s="126">
        <v>2337378.21</v>
      </c>
      <c r="T27" s="275">
        <v>1367998.16</v>
      </c>
      <c r="U27" s="275">
        <v>226400</v>
      </c>
      <c r="V27" s="275">
        <v>3241.39</v>
      </c>
      <c r="X27" s="275">
        <v>1369505</v>
      </c>
      <c r="Y27" s="275">
        <v>155620</v>
      </c>
      <c r="Z27" s="298">
        <v>1909100</v>
      </c>
      <c r="AA27" s="298">
        <v>204920</v>
      </c>
      <c r="AB27" s="298">
        <v>7282</v>
      </c>
      <c r="AC27" s="298">
        <v>1152918</v>
      </c>
      <c r="AD27" s="298">
        <v>358736.82</v>
      </c>
      <c r="AE27" s="298">
        <v>1</v>
      </c>
    </row>
    <row r="28" spans="1:32" x14ac:dyDescent="0.2">
      <c r="A28" s="126" t="s">
        <v>849</v>
      </c>
      <c r="B28" s="126" t="s">
        <v>851</v>
      </c>
      <c r="C28" s="126">
        <v>2600</v>
      </c>
      <c r="D28" s="126" t="s">
        <v>869</v>
      </c>
      <c r="E28" s="126" t="s">
        <v>869</v>
      </c>
      <c r="F28" s="36">
        <v>208867.77</v>
      </c>
      <c r="G28" s="36">
        <v>0</v>
      </c>
      <c r="H28" s="36">
        <v>40982.230000000003</v>
      </c>
      <c r="J28" s="126">
        <v>580413.68000000005</v>
      </c>
      <c r="K28" s="126">
        <v>560399.38</v>
      </c>
      <c r="L28" s="278">
        <v>28373</v>
      </c>
      <c r="M28" s="278">
        <v>8950</v>
      </c>
      <c r="O28" s="278">
        <v>0</v>
      </c>
      <c r="R28" s="126">
        <v>-823173.28</v>
      </c>
      <c r="S28" s="126">
        <v>2446216.73</v>
      </c>
      <c r="T28" s="275">
        <v>1004430.92</v>
      </c>
      <c r="V28" s="275">
        <v>1805.37</v>
      </c>
      <c r="X28" s="275">
        <v>1419978</v>
      </c>
      <c r="Y28" s="275">
        <v>115240</v>
      </c>
      <c r="Z28" s="298">
        <v>1807930</v>
      </c>
      <c r="AA28" s="298">
        <v>22808</v>
      </c>
      <c r="AC28" s="298">
        <v>632777.11</v>
      </c>
      <c r="AD28" s="298">
        <v>330642.57</v>
      </c>
      <c r="AF28" s="298">
        <v>17000</v>
      </c>
    </row>
    <row r="29" spans="1:32" x14ac:dyDescent="0.2">
      <c r="A29" s="126" t="s">
        <v>871</v>
      </c>
      <c r="B29" s="126" t="s">
        <v>872</v>
      </c>
      <c r="C29" s="126">
        <v>3933</v>
      </c>
      <c r="D29" s="126" t="s">
        <v>874</v>
      </c>
      <c r="E29" s="126" t="s">
        <v>874</v>
      </c>
      <c r="F29" s="36">
        <v>301095.14</v>
      </c>
      <c r="G29" s="36">
        <v>190225.25</v>
      </c>
      <c r="H29" s="36">
        <v>17944.82</v>
      </c>
      <c r="J29" s="126">
        <v>764560.06</v>
      </c>
      <c r="K29" s="126">
        <v>358222.88</v>
      </c>
      <c r="M29" s="278">
        <v>15277.39</v>
      </c>
      <c r="Q29" s="126">
        <v>59172.53</v>
      </c>
      <c r="R29" s="126">
        <v>-404712.39</v>
      </c>
      <c r="S29" s="126">
        <v>1940194.37</v>
      </c>
      <c r="T29" s="275">
        <v>408940.49</v>
      </c>
      <c r="U29" s="275">
        <v>1656144.84</v>
      </c>
      <c r="V29" s="275">
        <v>2357.21</v>
      </c>
      <c r="X29" s="275">
        <v>1943399.5</v>
      </c>
      <c r="Z29" s="298">
        <v>2291783.5</v>
      </c>
      <c r="AA29" s="298">
        <v>12200</v>
      </c>
      <c r="AB29" s="298">
        <v>3008</v>
      </c>
      <c r="AC29" s="298">
        <v>1459274.72</v>
      </c>
      <c r="AD29" s="298">
        <v>222459.57</v>
      </c>
    </row>
    <row r="30" spans="1:32" x14ac:dyDescent="0.2">
      <c r="A30" s="126" t="s">
        <v>871</v>
      </c>
      <c r="B30" s="126" t="s">
        <v>872</v>
      </c>
      <c r="C30" s="126">
        <v>3233</v>
      </c>
      <c r="D30" s="126" t="s">
        <v>875</v>
      </c>
      <c r="E30" s="126" t="s">
        <v>875</v>
      </c>
      <c r="F30" s="36">
        <v>414962.24</v>
      </c>
      <c r="G30" s="36">
        <v>195470.96</v>
      </c>
      <c r="H30" s="36">
        <v>33833.85</v>
      </c>
      <c r="J30" s="126">
        <v>2726775.08</v>
      </c>
      <c r="K30" s="126">
        <v>318880.67</v>
      </c>
      <c r="M30" s="278">
        <v>28284.57</v>
      </c>
      <c r="O30" s="278">
        <v>11000</v>
      </c>
      <c r="Q30" s="126">
        <v>-35590.769999999997</v>
      </c>
      <c r="R30" s="126">
        <v>4357324.09</v>
      </c>
      <c r="S30" s="126">
        <v>225942.27</v>
      </c>
      <c r="T30" s="275">
        <v>385165.02</v>
      </c>
      <c r="U30" s="275">
        <v>1544470.89</v>
      </c>
      <c r="V30" s="275">
        <v>3374.44</v>
      </c>
      <c r="X30" s="275">
        <v>1629475.5</v>
      </c>
      <c r="Z30" s="298">
        <v>2386658.5</v>
      </c>
      <c r="AB30" s="298">
        <v>3820</v>
      </c>
      <c r="AC30" s="298">
        <v>1789665.32</v>
      </c>
      <c r="AD30" s="298">
        <v>279379.39</v>
      </c>
    </row>
    <row r="31" spans="1:32" x14ac:dyDescent="0.2">
      <c r="A31" s="126" t="s">
        <v>871</v>
      </c>
      <c r="B31" s="126" t="s">
        <v>872</v>
      </c>
      <c r="C31" s="126">
        <v>7144</v>
      </c>
      <c r="D31" s="126" t="s">
        <v>876</v>
      </c>
      <c r="E31" s="126" t="s">
        <v>876</v>
      </c>
      <c r="F31" s="36">
        <v>1032674.85</v>
      </c>
      <c r="G31" s="36">
        <v>217870</v>
      </c>
      <c r="H31" s="36">
        <v>31811.82</v>
      </c>
      <c r="J31" s="126">
        <v>1023424.94</v>
      </c>
      <c r="K31" s="126">
        <v>449253.31</v>
      </c>
      <c r="M31" s="278">
        <v>4027.4</v>
      </c>
      <c r="Q31" s="126">
        <v>59976.46</v>
      </c>
      <c r="R31" s="126">
        <v>1963038.44</v>
      </c>
      <c r="S31" s="126">
        <v>519805.36</v>
      </c>
      <c r="T31" s="275">
        <v>722624.12</v>
      </c>
      <c r="U31" s="275">
        <v>2496698.81</v>
      </c>
      <c r="V31" s="275">
        <v>2958.69</v>
      </c>
      <c r="X31" s="275">
        <v>1362166.5</v>
      </c>
      <c r="Z31" s="298">
        <v>2241584.0099999998</v>
      </c>
      <c r="AA31" s="298">
        <v>23930</v>
      </c>
      <c r="AC31" s="298">
        <v>1867585.96</v>
      </c>
      <c r="AD31" s="298">
        <v>243160.89</v>
      </c>
    </row>
    <row r="32" spans="1:32" x14ac:dyDescent="0.2">
      <c r="A32" s="126" t="s">
        <v>871</v>
      </c>
      <c r="B32" s="126" t="s">
        <v>872</v>
      </c>
      <c r="C32" s="126">
        <v>4737</v>
      </c>
      <c r="D32" s="126" t="s">
        <v>877</v>
      </c>
      <c r="E32" s="126" t="s">
        <v>877</v>
      </c>
      <c r="F32" s="36">
        <v>956308.37</v>
      </c>
      <c r="G32" s="36">
        <v>76068.45</v>
      </c>
      <c r="H32" s="36">
        <v>38150.230000000003</v>
      </c>
      <c r="J32" s="126">
        <v>2709102.61</v>
      </c>
      <c r="K32" s="126">
        <v>1233106.51</v>
      </c>
      <c r="M32" s="278">
        <v>10261.68</v>
      </c>
      <c r="O32" s="278">
        <v>106000</v>
      </c>
      <c r="Q32" s="126">
        <v>-335943.97</v>
      </c>
      <c r="R32" s="126">
        <v>4541474.4000000004</v>
      </c>
      <c r="S32" s="126">
        <v>164243.42000000001</v>
      </c>
      <c r="T32" s="275">
        <v>506176.65</v>
      </c>
      <c r="U32" s="275">
        <v>2028930.76</v>
      </c>
      <c r="V32" s="275">
        <v>5626.22</v>
      </c>
      <c r="X32" s="275">
        <v>1542616.5</v>
      </c>
      <c r="Z32" s="298">
        <v>2124864.5</v>
      </c>
      <c r="AA32" s="298">
        <v>17200</v>
      </c>
      <c r="AB32" s="298">
        <v>8718</v>
      </c>
      <c r="AC32" s="298">
        <v>1108585.8999999999</v>
      </c>
      <c r="AD32" s="298">
        <v>297281.09000000003</v>
      </c>
    </row>
    <row r="33" spans="1:32" x14ac:dyDescent="0.2">
      <c r="A33" s="126" t="s">
        <v>871</v>
      </c>
      <c r="B33" s="126" t="s">
        <v>872</v>
      </c>
      <c r="C33" s="126">
        <v>5986</v>
      </c>
      <c r="D33" s="126" t="s">
        <v>878</v>
      </c>
      <c r="E33" s="126" t="s">
        <v>878</v>
      </c>
      <c r="F33" s="36">
        <v>386126.82</v>
      </c>
      <c r="G33" s="36">
        <v>80518</v>
      </c>
      <c r="H33" s="36">
        <v>838.58</v>
      </c>
      <c r="J33" s="126">
        <v>915210.48</v>
      </c>
      <c r="K33" s="126">
        <v>254469</v>
      </c>
      <c r="M33" s="278">
        <v>23046.36</v>
      </c>
      <c r="O33" s="278">
        <v>37201</v>
      </c>
      <c r="Q33" s="126">
        <v>-241707.28</v>
      </c>
      <c r="R33" s="126">
        <v>-1651162.31</v>
      </c>
      <c r="S33" s="126">
        <v>3631737.05</v>
      </c>
      <c r="T33" s="275">
        <v>581239.29</v>
      </c>
      <c r="U33" s="275">
        <v>2220433.35</v>
      </c>
      <c r="V33" s="275">
        <v>1639.29</v>
      </c>
      <c r="X33" s="275">
        <v>2253409</v>
      </c>
      <c r="Z33" s="298">
        <v>3183862</v>
      </c>
      <c r="AB33" s="298">
        <v>28574</v>
      </c>
      <c r="AC33" s="298">
        <v>1677353</v>
      </c>
      <c r="AD33" s="298">
        <v>328883.87</v>
      </c>
    </row>
    <row r="34" spans="1:32" x14ac:dyDescent="0.2">
      <c r="A34" s="126" t="s">
        <v>871</v>
      </c>
      <c r="B34" s="126" t="s">
        <v>872</v>
      </c>
      <c r="C34" s="126">
        <v>4578</v>
      </c>
      <c r="D34" s="126" t="s">
        <v>879</v>
      </c>
      <c r="E34" s="126" t="s">
        <v>879</v>
      </c>
      <c r="F34" s="36">
        <v>865820.24</v>
      </c>
      <c r="G34" s="36">
        <v>101943</v>
      </c>
      <c r="H34" s="36">
        <v>28767.32</v>
      </c>
      <c r="J34" s="126">
        <v>387507.68</v>
      </c>
      <c r="K34" s="126">
        <v>479958.9</v>
      </c>
      <c r="M34" s="278">
        <v>3934.9</v>
      </c>
      <c r="O34" s="278">
        <v>69432</v>
      </c>
      <c r="Q34" s="126">
        <v>-498391.76</v>
      </c>
      <c r="R34" s="126">
        <v>1359205.71</v>
      </c>
      <c r="S34" s="126">
        <v>669957.9</v>
      </c>
      <c r="T34" s="275">
        <v>596043.38</v>
      </c>
      <c r="U34" s="275">
        <v>2453356.2400000002</v>
      </c>
      <c r="V34" s="275">
        <v>4757.3900000000003</v>
      </c>
      <c r="X34" s="275">
        <v>2119029.5499999998</v>
      </c>
      <c r="Z34" s="298">
        <v>3454424.55</v>
      </c>
      <c r="AA34" s="298">
        <v>11160</v>
      </c>
      <c r="AB34" s="298">
        <v>42357</v>
      </c>
      <c r="AC34" s="298">
        <v>1287021.21</v>
      </c>
      <c r="AD34" s="298">
        <v>118365.41</v>
      </c>
    </row>
    <row r="35" spans="1:32" x14ac:dyDescent="0.2">
      <c r="A35" s="126" t="s">
        <v>871</v>
      </c>
      <c r="B35" s="126" t="s">
        <v>872</v>
      </c>
      <c r="C35" s="126">
        <v>5820</v>
      </c>
      <c r="D35" s="126" t="s">
        <v>880</v>
      </c>
      <c r="E35" s="126" t="s">
        <v>880</v>
      </c>
      <c r="F35" s="36">
        <v>718974.06</v>
      </c>
      <c r="G35" s="36">
        <v>95288.57</v>
      </c>
      <c r="H35" s="36">
        <v>16205.38</v>
      </c>
      <c r="J35" s="126">
        <v>830691.34</v>
      </c>
      <c r="K35" s="126">
        <v>630060.4</v>
      </c>
      <c r="M35" s="278">
        <v>48698.55</v>
      </c>
      <c r="O35" s="278">
        <v>111250</v>
      </c>
      <c r="Q35" s="126">
        <v>-1436321.07</v>
      </c>
      <c r="R35" s="126">
        <v>1156213.33</v>
      </c>
      <c r="S35" s="126">
        <v>2501284.2200000002</v>
      </c>
      <c r="T35" s="275">
        <v>692352.99</v>
      </c>
      <c r="U35" s="275">
        <v>1787684.24</v>
      </c>
      <c r="V35" s="275">
        <v>2940.7</v>
      </c>
      <c r="W35" s="275">
        <v>150</v>
      </c>
      <c r="X35" s="275">
        <v>1318889</v>
      </c>
      <c r="Z35" s="298">
        <v>2397862</v>
      </c>
      <c r="AB35" s="298">
        <v>5599</v>
      </c>
      <c r="AC35" s="298">
        <v>996452.01</v>
      </c>
      <c r="AD35" s="298">
        <v>492009.2</v>
      </c>
    </row>
    <row r="36" spans="1:32" x14ac:dyDescent="0.2">
      <c r="A36" s="126" t="s">
        <v>871</v>
      </c>
      <c r="B36" s="126" t="s">
        <v>872</v>
      </c>
      <c r="C36" s="126">
        <v>3351</v>
      </c>
      <c r="D36" s="126" t="s">
        <v>881</v>
      </c>
      <c r="E36" s="126" t="s">
        <v>881</v>
      </c>
      <c r="F36" s="36">
        <v>439551.16</v>
      </c>
      <c r="G36" s="36">
        <v>32724</v>
      </c>
      <c r="H36" s="36">
        <v>211</v>
      </c>
      <c r="J36" s="126">
        <v>566106.30000000005</v>
      </c>
      <c r="K36" s="126">
        <v>543652.43999999994</v>
      </c>
      <c r="M36" s="278">
        <v>34123.410000000003</v>
      </c>
      <c r="O36" s="278">
        <v>4804</v>
      </c>
      <c r="Q36" s="126">
        <v>284047.71000000002</v>
      </c>
      <c r="R36" s="126">
        <v>-167733.31</v>
      </c>
      <c r="S36" s="126">
        <v>1692932.58</v>
      </c>
      <c r="T36" s="275">
        <v>454981.81</v>
      </c>
      <c r="U36" s="275">
        <v>2728143.48</v>
      </c>
      <c r="V36" s="275">
        <v>2356.48</v>
      </c>
      <c r="X36" s="275">
        <v>1410917</v>
      </c>
      <c r="Z36" s="298">
        <v>2079444</v>
      </c>
      <c r="AA36" s="298">
        <v>47004</v>
      </c>
      <c r="AB36" s="298">
        <v>13000</v>
      </c>
      <c r="AC36" s="298">
        <v>2493472.7200000002</v>
      </c>
      <c r="AD36" s="298">
        <v>229407.54</v>
      </c>
    </row>
    <row r="37" spans="1:32" x14ac:dyDescent="0.2">
      <c r="A37" s="126" t="s">
        <v>871</v>
      </c>
      <c r="B37" s="126" t="s">
        <v>872</v>
      </c>
      <c r="C37" s="126">
        <v>5037</v>
      </c>
      <c r="D37" s="126" t="s">
        <v>882</v>
      </c>
      <c r="E37" s="126" t="s">
        <v>882</v>
      </c>
      <c r="F37" s="36">
        <v>312528.94</v>
      </c>
      <c r="G37" s="36">
        <v>128388.27</v>
      </c>
      <c r="H37" s="36">
        <v>4279</v>
      </c>
      <c r="J37" s="126">
        <v>1446850.34</v>
      </c>
      <c r="K37" s="126">
        <v>731596.04</v>
      </c>
      <c r="M37" s="278">
        <v>25899.88</v>
      </c>
      <c r="Q37" s="126">
        <v>1734119.68</v>
      </c>
      <c r="R37" s="126">
        <v>812566.15</v>
      </c>
      <c r="T37" s="275">
        <v>439975.51</v>
      </c>
      <c r="U37" s="275">
        <v>2574340.7799999998</v>
      </c>
      <c r="V37" s="275">
        <v>3022.27</v>
      </c>
      <c r="X37" s="275">
        <v>2431004</v>
      </c>
      <c r="Z37" s="298">
        <v>3358398</v>
      </c>
      <c r="AA37" s="298">
        <v>9460</v>
      </c>
      <c r="AB37" s="298">
        <v>15400</v>
      </c>
      <c r="AC37" s="298">
        <v>1787605.91</v>
      </c>
      <c r="AD37" s="298">
        <v>202607.77</v>
      </c>
      <c r="AF37" s="298">
        <v>23814</v>
      </c>
    </row>
    <row r="38" spans="1:32" x14ac:dyDescent="0.2">
      <c r="A38" s="126" t="s">
        <v>871</v>
      </c>
      <c r="B38" s="126" t="s">
        <v>872</v>
      </c>
      <c r="C38" s="126">
        <v>4638</v>
      </c>
      <c r="D38" s="126" t="s">
        <v>883</v>
      </c>
      <c r="E38" s="126" t="s">
        <v>883</v>
      </c>
      <c r="F38" s="36">
        <v>727467.23</v>
      </c>
      <c r="G38" s="36">
        <v>147623.25</v>
      </c>
      <c r="H38" s="36">
        <v>1128</v>
      </c>
      <c r="J38" s="126">
        <v>1373386.47</v>
      </c>
      <c r="K38" s="126">
        <v>370124.25</v>
      </c>
      <c r="M38" s="278">
        <v>21564.240000000002</v>
      </c>
      <c r="Q38" s="126">
        <v>3062596.27</v>
      </c>
      <c r="R38" s="126">
        <v>-476108.05</v>
      </c>
      <c r="T38" s="275">
        <v>507874.78</v>
      </c>
      <c r="U38" s="275">
        <v>1813933.24</v>
      </c>
      <c r="V38" s="275">
        <v>3581.38</v>
      </c>
      <c r="X38" s="275">
        <v>2549309.5</v>
      </c>
      <c r="Z38" s="298">
        <v>3260048.5</v>
      </c>
      <c r="AA38" s="298">
        <v>14280</v>
      </c>
      <c r="AC38" s="298">
        <v>1383554.25</v>
      </c>
      <c r="AD38" s="298">
        <v>205139.41</v>
      </c>
    </row>
    <row r="39" spans="1:32" x14ac:dyDescent="0.2">
      <c r="A39" s="126" t="s">
        <v>885</v>
      </c>
      <c r="B39" s="126" t="s">
        <v>886</v>
      </c>
      <c r="C39" s="126">
        <v>2084</v>
      </c>
      <c r="D39" s="126" t="s">
        <v>888</v>
      </c>
      <c r="E39" s="126" t="s">
        <v>888</v>
      </c>
      <c r="F39" s="36">
        <v>806538.97</v>
      </c>
      <c r="G39" s="36">
        <v>0</v>
      </c>
      <c r="H39" s="36">
        <v>96282.85</v>
      </c>
      <c r="J39" s="126">
        <v>516633.31</v>
      </c>
      <c r="K39" s="126">
        <v>131500.66</v>
      </c>
      <c r="L39" s="278">
        <v>11490</v>
      </c>
      <c r="M39" s="278">
        <v>10500</v>
      </c>
      <c r="O39" s="278">
        <v>525928.12</v>
      </c>
      <c r="P39" s="126">
        <v>64523.63</v>
      </c>
      <c r="R39" s="126">
        <v>-610127.84</v>
      </c>
      <c r="S39" s="126">
        <v>1814650.86</v>
      </c>
      <c r="T39" s="275">
        <v>1352566.1</v>
      </c>
      <c r="U39" s="275">
        <v>105980</v>
      </c>
      <c r="V39" s="275">
        <v>2586.8000000000002</v>
      </c>
      <c r="X39" s="275">
        <v>1716646.5</v>
      </c>
      <c r="Y39" s="275">
        <v>78316</v>
      </c>
      <c r="Z39" s="298">
        <v>2157876.5</v>
      </c>
      <c r="AA39" s="298">
        <v>8980</v>
      </c>
      <c r="AB39" s="298">
        <v>960</v>
      </c>
      <c r="AC39" s="298">
        <v>1134889.07</v>
      </c>
      <c r="AD39" s="298">
        <v>219398.81</v>
      </c>
    </row>
    <row r="40" spans="1:32" x14ac:dyDescent="0.2">
      <c r="A40" s="126" t="s">
        <v>885</v>
      </c>
      <c r="B40" s="126" t="s">
        <v>886</v>
      </c>
      <c r="C40" s="126">
        <v>1696</v>
      </c>
      <c r="D40" s="126" t="s">
        <v>889</v>
      </c>
      <c r="E40" s="126" t="s">
        <v>889</v>
      </c>
      <c r="F40" s="36">
        <v>70495.850000000006</v>
      </c>
      <c r="G40" s="36">
        <v>0</v>
      </c>
      <c r="H40" s="36">
        <v>47720</v>
      </c>
      <c r="J40" s="126">
        <v>854404.63</v>
      </c>
      <c r="K40" s="126">
        <v>319467.43</v>
      </c>
      <c r="L40" s="278">
        <v>8259</v>
      </c>
      <c r="M40" s="278">
        <v>60800</v>
      </c>
      <c r="O40" s="278">
        <v>92666.87</v>
      </c>
      <c r="P40" s="126">
        <v>40099.96</v>
      </c>
      <c r="R40" s="126">
        <v>-210067.13</v>
      </c>
      <c r="S40" s="126">
        <v>1633793.05</v>
      </c>
      <c r="T40" s="275">
        <v>1436983.09</v>
      </c>
      <c r="U40" s="275">
        <v>341834.2</v>
      </c>
      <c r="V40" s="275">
        <v>668.09</v>
      </c>
      <c r="X40" s="275">
        <v>1905078.6</v>
      </c>
      <c r="Y40" s="275">
        <v>221226</v>
      </c>
      <c r="Z40" s="298">
        <v>2688702.6</v>
      </c>
      <c r="AA40" s="298">
        <v>10500</v>
      </c>
      <c r="AB40" s="298">
        <v>34986</v>
      </c>
      <c r="AC40" s="298">
        <v>1256078.6599999999</v>
      </c>
      <c r="AD40" s="298">
        <v>248986.56</v>
      </c>
    </row>
    <row r="41" spans="1:32" x14ac:dyDescent="0.2">
      <c r="A41" s="126" t="s">
        <v>885</v>
      </c>
      <c r="B41" s="126" t="s">
        <v>886</v>
      </c>
      <c r="C41" s="126">
        <v>2924</v>
      </c>
      <c r="D41" s="126" t="s">
        <v>890</v>
      </c>
      <c r="E41" s="126" t="s">
        <v>890</v>
      </c>
      <c r="F41" s="36">
        <v>790087.86</v>
      </c>
      <c r="G41" s="36">
        <v>0</v>
      </c>
      <c r="H41" s="36">
        <v>28444.55</v>
      </c>
      <c r="J41" s="126">
        <v>1218840.23</v>
      </c>
      <c r="K41" s="126">
        <v>628864.01</v>
      </c>
      <c r="L41" s="278">
        <v>4886</v>
      </c>
      <c r="M41" s="278">
        <v>10715</v>
      </c>
      <c r="O41" s="278">
        <v>439</v>
      </c>
      <c r="R41" s="126">
        <v>2863388.94</v>
      </c>
      <c r="S41" s="126">
        <v>174893.33</v>
      </c>
      <c r="T41" s="275">
        <v>1077255.22</v>
      </c>
      <c r="U41" s="275">
        <v>535738</v>
      </c>
      <c r="V41" s="275">
        <v>4177.67</v>
      </c>
      <c r="X41" s="275">
        <v>2094896</v>
      </c>
      <c r="Y41" s="275">
        <v>154069</v>
      </c>
      <c r="Z41" s="298">
        <v>2520008</v>
      </c>
      <c r="AA41" s="298">
        <v>16691.2</v>
      </c>
      <c r="AB41" s="298">
        <v>27234</v>
      </c>
      <c r="AC41" s="298">
        <v>1318829.25</v>
      </c>
      <c r="AD41" s="298">
        <v>371459.06</v>
      </c>
    </row>
    <row r="42" spans="1:32" x14ac:dyDescent="0.2">
      <c r="A42" s="126" t="s">
        <v>885</v>
      </c>
      <c r="B42" s="126" t="s">
        <v>886</v>
      </c>
      <c r="C42" s="126">
        <v>3938</v>
      </c>
      <c r="D42" s="126" t="s">
        <v>891</v>
      </c>
      <c r="E42" s="126" t="s">
        <v>891</v>
      </c>
      <c r="F42" s="36">
        <v>888793.14</v>
      </c>
      <c r="G42" s="36">
        <v>132000</v>
      </c>
      <c r="H42" s="36">
        <v>79370</v>
      </c>
      <c r="J42" s="126">
        <v>979079.63</v>
      </c>
      <c r="K42" s="126">
        <v>491755.08</v>
      </c>
      <c r="L42" s="278">
        <v>39604</v>
      </c>
      <c r="M42" s="278">
        <v>11036</v>
      </c>
      <c r="O42" s="278">
        <v>152667</v>
      </c>
      <c r="P42" s="126">
        <v>27000</v>
      </c>
      <c r="R42" s="126">
        <v>322241.52</v>
      </c>
      <c r="S42" s="126">
        <v>1781475.04</v>
      </c>
      <c r="T42" s="275">
        <v>2596811.69</v>
      </c>
      <c r="U42" s="275">
        <v>680348</v>
      </c>
      <c r="V42" s="275">
        <v>5986.05</v>
      </c>
      <c r="X42" s="275">
        <v>2945980.9</v>
      </c>
      <c r="Y42" s="275">
        <v>282109</v>
      </c>
      <c r="Z42" s="298">
        <v>3614814.9</v>
      </c>
      <c r="AB42" s="298">
        <v>50898.64</v>
      </c>
      <c r="AC42" s="298">
        <v>2273692.12</v>
      </c>
      <c r="AD42" s="298">
        <v>334855.69</v>
      </c>
    </row>
    <row r="43" spans="1:32" x14ac:dyDescent="0.2">
      <c r="A43" s="126" t="s">
        <v>885</v>
      </c>
      <c r="B43" s="126" t="s">
        <v>886</v>
      </c>
      <c r="C43" s="126">
        <v>3814</v>
      </c>
      <c r="D43" s="126" t="s">
        <v>892</v>
      </c>
      <c r="E43" s="126" t="s">
        <v>892</v>
      </c>
      <c r="F43" s="36">
        <v>338656.73</v>
      </c>
      <c r="G43" s="36">
        <v>0</v>
      </c>
      <c r="H43" s="36">
        <v>50279.6</v>
      </c>
      <c r="J43" s="126">
        <v>451116.75</v>
      </c>
      <c r="K43" s="126">
        <v>361875.08</v>
      </c>
      <c r="L43" s="278">
        <v>20323</v>
      </c>
      <c r="M43" s="278">
        <v>10500</v>
      </c>
      <c r="O43" s="278">
        <v>13.12</v>
      </c>
      <c r="R43" s="126">
        <v>-617388.30000000005</v>
      </c>
      <c r="S43" s="126">
        <v>1769380.27</v>
      </c>
      <c r="T43" s="275">
        <v>2335669.36</v>
      </c>
      <c r="U43" s="275">
        <v>237646</v>
      </c>
      <c r="V43" s="275">
        <v>2225.98</v>
      </c>
      <c r="X43" s="275">
        <v>2508428.5</v>
      </c>
      <c r="Y43" s="275">
        <v>254782</v>
      </c>
      <c r="Z43" s="298">
        <v>3363348.5</v>
      </c>
      <c r="AA43" s="298">
        <v>42700</v>
      </c>
      <c r="AB43" s="298">
        <v>20173.2</v>
      </c>
      <c r="AC43" s="298">
        <v>1636938.64</v>
      </c>
      <c r="AD43" s="298">
        <v>256491.43</v>
      </c>
    </row>
    <row r="44" spans="1:32" x14ac:dyDescent="0.2">
      <c r="A44" s="126" t="s">
        <v>885</v>
      </c>
      <c r="B44" s="126" t="s">
        <v>886</v>
      </c>
      <c r="C44" s="126">
        <v>963</v>
      </c>
      <c r="D44" s="126" t="s">
        <v>893</v>
      </c>
      <c r="E44" s="126" t="s">
        <v>893</v>
      </c>
      <c r="F44" s="36">
        <v>64552.09</v>
      </c>
      <c r="G44" s="36">
        <v>0</v>
      </c>
      <c r="H44" s="36">
        <v>42970</v>
      </c>
      <c r="J44" s="126">
        <v>1370683.84</v>
      </c>
      <c r="K44" s="126">
        <v>212066.3</v>
      </c>
      <c r="L44" s="278">
        <v>7827</v>
      </c>
      <c r="M44" s="278">
        <v>8400</v>
      </c>
      <c r="O44" s="278">
        <v>0</v>
      </c>
      <c r="P44" s="126">
        <v>31164.98</v>
      </c>
      <c r="R44" s="126">
        <v>-959263.32</v>
      </c>
      <c r="S44" s="126">
        <v>2854151.72</v>
      </c>
      <c r="T44" s="275">
        <v>1251179.28</v>
      </c>
      <c r="U44" s="275">
        <v>245494.41</v>
      </c>
      <c r="V44" s="275">
        <v>1796.09</v>
      </c>
      <c r="X44" s="275">
        <v>1770875</v>
      </c>
      <c r="Y44" s="275">
        <v>127869</v>
      </c>
      <c r="Z44" s="298">
        <v>2279829</v>
      </c>
      <c r="AB44" s="298">
        <v>14480</v>
      </c>
      <c r="AC44" s="298">
        <v>1040704.42</v>
      </c>
      <c r="AD44" s="298">
        <v>314208.51</v>
      </c>
    </row>
    <row r="45" spans="1:32" x14ac:dyDescent="0.2">
      <c r="A45" s="126" t="s">
        <v>885</v>
      </c>
      <c r="B45" s="126" t="s">
        <v>886</v>
      </c>
      <c r="C45" s="126">
        <v>4061</v>
      </c>
      <c r="D45" s="126" t="s">
        <v>894</v>
      </c>
      <c r="E45" s="126" t="s">
        <v>894</v>
      </c>
      <c r="F45" s="36">
        <v>127672.72</v>
      </c>
      <c r="G45" s="36">
        <v>0</v>
      </c>
      <c r="H45" s="36">
        <v>12875</v>
      </c>
      <c r="J45" s="126">
        <v>569451.72</v>
      </c>
      <c r="K45" s="126">
        <v>275099.19</v>
      </c>
      <c r="L45" s="278">
        <v>7229</v>
      </c>
      <c r="M45" s="278">
        <v>19255.12</v>
      </c>
      <c r="O45" s="278">
        <v>3119.76</v>
      </c>
      <c r="R45" s="126">
        <v>-415966.37</v>
      </c>
      <c r="S45" s="126">
        <v>1653756.5</v>
      </c>
      <c r="T45" s="275">
        <v>1717215.48</v>
      </c>
      <c r="V45" s="275">
        <v>1598.58</v>
      </c>
      <c r="X45" s="275">
        <v>1058590.3999999999</v>
      </c>
      <c r="Y45" s="275">
        <v>181906</v>
      </c>
      <c r="Z45" s="298">
        <v>1967882.4</v>
      </c>
      <c r="AC45" s="298">
        <v>1032603.71</v>
      </c>
      <c r="AD45" s="298">
        <v>241119.73</v>
      </c>
    </row>
    <row r="46" spans="1:32" x14ac:dyDescent="0.2">
      <c r="A46" s="126" t="s">
        <v>885</v>
      </c>
      <c r="B46" s="126" t="s">
        <v>886</v>
      </c>
      <c r="C46" s="126">
        <v>5071</v>
      </c>
      <c r="D46" s="126" t="s">
        <v>895</v>
      </c>
      <c r="E46" s="126" t="s">
        <v>895</v>
      </c>
      <c r="F46" s="36">
        <v>150557.24</v>
      </c>
      <c r="G46" s="36">
        <v>120019.47</v>
      </c>
      <c r="H46" s="36">
        <v>19946.89</v>
      </c>
      <c r="J46" s="126">
        <v>919061.27</v>
      </c>
      <c r="K46" s="126">
        <v>445692.52</v>
      </c>
      <c r="L46" s="278">
        <v>0</v>
      </c>
      <c r="M46" s="278">
        <v>61763</v>
      </c>
      <c r="O46" s="278">
        <v>136.66999999999999</v>
      </c>
      <c r="R46" s="126">
        <v>613108.96</v>
      </c>
      <c r="S46" s="126">
        <v>1474437.8</v>
      </c>
      <c r="T46" s="275">
        <v>1022163.96</v>
      </c>
      <c r="V46" s="275">
        <v>1697.24</v>
      </c>
      <c r="X46" s="275">
        <v>1197815</v>
      </c>
      <c r="Y46" s="275">
        <v>66000</v>
      </c>
      <c r="Z46" s="298">
        <v>1843084</v>
      </c>
      <c r="AA46" s="298">
        <v>6000</v>
      </c>
      <c r="AB46" s="298">
        <v>3570</v>
      </c>
      <c r="AC46" s="298">
        <v>647502.9</v>
      </c>
      <c r="AD46" s="298">
        <v>278976.7</v>
      </c>
      <c r="AE46" s="298">
        <v>2711.64</v>
      </c>
    </row>
    <row r="47" spans="1:32" x14ac:dyDescent="0.2">
      <c r="A47" s="126" t="s">
        <v>885</v>
      </c>
      <c r="B47" s="126" t="s">
        <v>886</v>
      </c>
      <c r="C47" s="126">
        <v>6089</v>
      </c>
      <c r="D47" s="126" t="s">
        <v>896</v>
      </c>
      <c r="E47" s="126" t="s">
        <v>896</v>
      </c>
      <c r="F47" s="36">
        <v>50606.41</v>
      </c>
      <c r="G47" s="36">
        <v>29288.79</v>
      </c>
      <c r="H47" s="36">
        <v>50715</v>
      </c>
      <c r="J47" s="126">
        <v>1394236.22</v>
      </c>
      <c r="K47" s="126">
        <v>372023.39</v>
      </c>
      <c r="L47" s="278">
        <v>34954</v>
      </c>
      <c r="M47" s="278">
        <v>15450</v>
      </c>
      <c r="O47" s="278">
        <v>102.4</v>
      </c>
      <c r="R47" s="126">
        <v>-304501.5</v>
      </c>
      <c r="S47" s="126">
        <v>2017007.85</v>
      </c>
      <c r="T47" s="275">
        <v>2598297.33</v>
      </c>
      <c r="U47" s="275">
        <v>251251</v>
      </c>
      <c r="V47" s="275">
        <v>0</v>
      </c>
      <c r="X47" s="275">
        <v>1704826.5</v>
      </c>
      <c r="Y47" s="275">
        <v>210165</v>
      </c>
      <c r="Z47" s="298">
        <v>2531863.5</v>
      </c>
      <c r="AB47" s="298">
        <v>46444</v>
      </c>
      <c r="AC47" s="298">
        <v>1753321.6</v>
      </c>
      <c r="AD47" s="298">
        <v>299053.67</v>
      </c>
    </row>
    <row r="48" spans="1:32" x14ac:dyDescent="0.2">
      <c r="A48" s="126" t="s">
        <v>885</v>
      </c>
      <c r="B48" s="126" t="s">
        <v>886</v>
      </c>
      <c r="C48" s="126">
        <v>2577</v>
      </c>
      <c r="D48" s="126" t="s">
        <v>897</v>
      </c>
      <c r="E48" s="126" t="s">
        <v>897</v>
      </c>
      <c r="F48" s="36">
        <v>304387.36</v>
      </c>
      <c r="G48" s="36">
        <v>0</v>
      </c>
      <c r="H48" s="36">
        <v>23452</v>
      </c>
      <c r="J48" s="126">
        <v>1417054.58</v>
      </c>
      <c r="K48" s="126">
        <v>294381.19</v>
      </c>
      <c r="L48" s="278">
        <v>4049</v>
      </c>
      <c r="M48" s="278">
        <v>6500</v>
      </c>
      <c r="O48" s="278">
        <v>0</v>
      </c>
      <c r="Q48" s="126">
        <v>1978118.56</v>
      </c>
      <c r="R48" s="126">
        <v>33336.879999999997</v>
      </c>
      <c r="S48" s="126">
        <v>216270.07999999999</v>
      </c>
      <c r="T48" s="275">
        <v>1169182.82</v>
      </c>
      <c r="U48" s="275">
        <v>79300</v>
      </c>
      <c r="V48" s="275">
        <v>1236.1600000000001</v>
      </c>
      <c r="X48" s="275">
        <v>1335248.5</v>
      </c>
      <c r="Y48" s="275">
        <v>117216</v>
      </c>
      <c r="Z48" s="298">
        <v>1804882.5</v>
      </c>
      <c r="AB48" s="298">
        <v>11560</v>
      </c>
      <c r="AC48" s="298">
        <v>696278.42</v>
      </c>
      <c r="AD48" s="298">
        <v>388301.95</v>
      </c>
      <c r="AF48" s="298">
        <v>160</v>
      </c>
    </row>
    <row r="49" spans="1:32" x14ac:dyDescent="0.2">
      <c r="A49" s="126" t="s">
        <v>885</v>
      </c>
      <c r="B49" s="126" t="s">
        <v>886</v>
      </c>
      <c r="C49" s="126">
        <v>5747</v>
      </c>
      <c r="D49" s="126" t="s">
        <v>898</v>
      </c>
      <c r="E49" s="126" t="s">
        <v>898</v>
      </c>
      <c r="F49" s="36">
        <v>143035.9</v>
      </c>
      <c r="G49" s="36">
        <v>0</v>
      </c>
      <c r="H49" s="36">
        <v>77980.66</v>
      </c>
      <c r="J49" s="126">
        <v>1515780.23</v>
      </c>
      <c r="K49" s="126">
        <v>443540.66</v>
      </c>
      <c r="L49" s="278">
        <v>7596</v>
      </c>
      <c r="M49" s="278">
        <v>14800</v>
      </c>
      <c r="O49" s="278">
        <v>3968</v>
      </c>
      <c r="P49" s="126">
        <v>209666.67</v>
      </c>
      <c r="R49" s="126">
        <v>145907.37</v>
      </c>
      <c r="S49" s="126">
        <v>2076002.99</v>
      </c>
      <c r="T49" s="275">
        <v>2754214.16</v>
      </c>
      <c r="U49" s="275">
        <v>387733.33</v>
      </c>
      <c r="X49" s="275">
        <v>2127803.81</v>
      </c>
      <c r="Y49" s="275">
        <v>282126</v>
      </c>
      <c r="Z49" s="298">
        <v>3385849.81</v>
      </c>
      <c r="AB49" s="298">
        <v>15366</v>
      </c>
      <c r="AC49" s="298">
        <v>2108569.0299999998</v>
      </c>
      <c r="AD49" s="298">
        <v>319696.03999999998</v>
      </c>
    </row>
    <row r="50" spans="1:32" x14ac:dyDescent="0.2">
      <c r="A50" s="126" t="s">
        <v>885</v>
      </c>
      <c r="B50" s="126" t="s">
        <v>886</v>
      </c>
      <c r="C50" s="126">
        <v>3456</v>
      </c>
      <c r="D50" s="126" t="s">
        <v>899</v>
      </c>
      <c r="E50" s="126" t="s">
        <v>899</v>
      </c>
      <c r="F50" s="36">
        <v>89407.33</v>
      </c>
      <c r="G50" s="36">
        <v>0</v>
      </c>
      <c r="H50" s="36">
        <v>15135.2</v>
      </c>
      <c r="J50" s="126">
        <v>894805.25</v>
      </c>
      <c r="K50" s="126">
        <v>406165.76000000001</v>
      </c>
      <c r="L50" s="278">
        <v>7013</v>
      </c>
      <c r="M50" s="278">
        <v>56230.42</v>
      </c>
      <c r="O50" s="278">
        <v>2878.2</v>
      </c>
      <c r="Q50" s="126">
        <v>-886819.68</v>
      </c>
      <c r="R50" s="126">
        <v>133103.24</v>
      </c>
      <c r="S50" s="126">
        <v>2700044.99</v>
      </c>
      <c r="T50" s="275">
        <v>1628995.19</v>
      </c>
      <c r="U50" s="275">
        <v>219810</v>
      </c>
      <c r="V50" s="275">
        <v>999.66</v>
      </c>
      <c r="X50" s="275">
        <v>1128386.5</v>
      </c>
      <c r="Y50" s="275">
        <v>160866</v>
      </c>
      <c r="Z50" s="298">
        <v>1945620.5</v>
      </c>
      <c r="AA50" s="298">
        <v>2000</v>
      </c>
      <c r="AB50" s="298">
        <v>16740</v>
      </c>
      <c r="AC50" s="298">
        <v>1399849.9</v>
      </c>
      <c r="AD50" s="298">
        <v>381783.58</v>
      </c>
    </row>
    <row r="51" spans="1:32" x14ac:dyDescent="0.2">
      <c r="A51" s="126" t="s">
        <v>885</v>
      </c>
      <c r="B51" s="126" t="s">
        <v>886</v>
      </c>
      <c r="C51" s="126">
        <v>3817</v>
      </c>
      <c r="D51" s="126" t="s">
        <v>900</v>
      </c>
      <c r="E51" s="126" t="s">
        <v>900</v>
      </c>
      <c r="F51" s="36">
        <v>340193.65</v>
      </c>
      <c r="G51" s="36">
        <v>0</v>
      </c>
      <c r="H51" s="36">
        <v>36380</v>
      </c>
      <c r="J51" s="126">
        <v>839356.44</v>
      </c>
      <c r="K51" s="126">
        <v>256216.88</v>
      </c>
      <c r="L51" s="278">
        <v>4718</v>
      </c>
      <c r="M51" s="278">
        <v>12100</v>
      </c>
      <c r="O51" s="278">
        <v>2323.62</v>
      </c>
      <c r="P51" s="126">
        <v>59305.55</v>
      </c>
      <c r="R51" s="126">
        <v>-24642.25</v>
      </c>
      <c r="S51" s="126">
        <v>1671717.03</v>
      </c>
      <c r="T51" s="275">
        <v>1703169.39</v>
      </c>
      <c r="U51" s="275">
        <v>225084.45</v>
      </c>
      <c r="V51" s="275">
        <v>1519.49</v>
      </c>
      <c r="X51" s="275">
        <v>1029512</v>
      </c>
      <c r="Y51" s="275">
        <v>164597</v>
      </c>
      <c r="Z51" s="298">
        <v>1809426</v>
      </c>
      <c r="AA51" s="298">
        <v>10500</v>
      </c>
      <c r="AB51" s="298">
        <v>30734</v>
      </c>
      <c r="AC51" s="298">
        <v>1144142.54</v>
      </c>
      <c r="AD51" s="298">
        <v>382454.77</v>
      </c>
    </row>
    <row r="52" spans="1:32" x14ac:dyDescent="0.2">
      <c r="A52" s="126" t="s">
        <v>885</v>
      </c>
      <c r="B52" s="126" t="s">
        <v>886</v>
      </c>
      <c r="C52" s="126">
        <v>4343</v>
      </c>
      <c r="D52" s="126" t="s">
        <v>901</v>
      </c>
      <c r="E52" s="126" t="s">
        <v>901</v>
      </c>
      <c r="F52" s="36">
        <v>327781.83</v>
      </c>
      <c r="G52" s="36">
        <v>0</v>
      </c>
      <c r="H52" s="36">
        <v>36546</v>
      </c>
      <c r="J52" s="126">
        <v>1020140.75</v>
      </c>
      <c r="K52" s="126">
        <v>393902.95</v>
      </c>
      <c r="L52" s="278">
        <v>36133</v>
      </c>
      <c r="M52" s="278">
        <v>9800</v>
      </c>
      <c r="O52" s="278">
        <v>0</v>
      </c>
      <c r="Q52" s="126">
        <v>1368441.14</v>
      </c>
      <c r="R52" s="126">
        <v>68220</v>
      </c>
      <c r="S52" s="126">
        <v>579857.57999999996</v>
      </c>
      <c r="T52" s="275">
        <v>1616714.68</v>
      </c>
      <c r="V52" s="275">
        <v>944.65</v>
      </c>
      <c r="X52" s="275">
        <v>972088.5</v>
      </c>
      <c r="Y52" s="275">
        <v>143665</v>
      </c>
      <c r="Z52" s="298">
        <v>1562579.5</v>
      </c>
      <c r="AB52" s="298">
        <v>11740</v>
      </c>
      <c r="AC52" s="298">
        <v>1112259.94</v>
      </c>
      <c r="AD52" s="298">
        <v>330913.58</v>
      </c>
    </row>
    <row r="53" spans="1:32" x14ac:dyDescent="0.2">
      <c r="A53" s="126" t="s">
        <v>885</v>
      </c>
      <c r="B53" s="126" t="s">
        <v>886</v>
      </c>
      <c r="C53" s="126">
        <v>2653</v>
      </c>
      <c r="D53" s="126" t="s">
        <v>902</v>
      </c>
      <c r="E53" s="126" t="s">
        <v>902</v>
      </c>
      <c r="F53" s="36">
        <v>166884.06</v>
      </c>
      <c r="G53" s="36">
        <v>0</v>
      </c>
      <c r="H53" s="36">
        <v>32998</v>
      </c>
      <c r="J53" s="126">
        <v>1298660.1399999999</v>
      </c>
      <c r="K53" s="126">
        <v>503211.53</v>
      </c>
      <c r="L53" s="278">
        <v>9493</v>
      </c>
      <c r="M53" s="278">
        <v>8635.09</v>
      </c>
      <c r="O53" s="278">
        <v>2286</v>
      </c>
      <c r="Q53" s="126">
        <v>2074550.04</v>
      </c>
      <c r="R53" s="126">
        <v>49462.720000000001</v>
      </c>
      <c r="S53" s="126">
        <v>446722.69</v>
      </c>
      <c r="T53" s="275">
        <v>1460908.83</v>
      </c>
      <c r="U53" s="275">
        <v>38495</v>
      </c>
      <c r="V53" s="275">
        <v>2132.5</v>
      </c>
      <c r="X53" s="275">
        <v>1166908</v>
      </c>
      <c r="Y53" s="275">
        <v>84976</v>
      </c>
      <c r="Z53" s="298">
        <v>1681318</v>
      </c>
      <c r="AB53" s="298">
        <v>15380</v>
      </c>
      <c r="AC53" s="298">
        <v>1291878.57</v>
      </c>
      <c r="AD53" s="298">
        <v>354239.57</v>
      </c>
    </row>
    <row r="54" spans="1:32" x14ac:dyDescent="0.2">
      <c r="A54" s="126" t="s">
        <v>904</v>
      </c>
      <c r="B54" s="126" t="s">
        <v>905</v>
      </c>
      <c r="C54" s="126">
        <v>2506</v>
      </c>
      <c r="D54" s="126" t="s">
        <v>907</v>
      </c>
      <c r="E54" s="126" t="s">
        <v>907</v>
      </c>
      <c r="F54" s="36">
        <v>87465.96</v>
      </c>
      <c r="G54" s="36">
        <v>2500</v>
      </c>
      <c r="H54" s="36">
        <v>59023.42</v>
      </c>
      <c r="J54" s="126">
        <v>160232.95000000001</v>
      </c>
      <c r="K54" s="126">
        <v>709737.09</v>
      </c>
      <c r="L54" s="278">
        <v>0</v>
      </c>
      <c r="M54" s="278">
        <v>72366.16</v>
      </c>
      <c r="O54" s="278">
        <v>37.380000000000003</v>
      </c>
      <c r="Q54" s="126">
        <v>50000</v>
      </c>
      <c r="R54" s="126">
        <v>-228565.42</v>
      </c>
      <c r="S54" s="126">
        <v>1557377.06</v>
      </c>
      <c r="T54" s="275">
        <v>637488.72</v>
      </c>
      <c r="U54" s="275">
        <v>82810</v>
      </c>
      <c r="V54" s="275">
        <v>710.87</v>
      </c>
      <c r="X54" s="275">
        <v>1220451</v>
      </c>
      <c r="Y54" s="275">
        <v>7650</v>
      </c>
      <c r="Z54" s="298">
        <v>1610576</v>
      </c>
      <c r="AB54" s="298">
        <v>30780</v>
      </c>
      <c r="AC54" s="298">
        <v>556118.16</v>
      </c>
      <c r="AD54" s="298">
        <v>183892.19</v>
      </c>
    </row>
    <row r="55" spans="1:32" x14ac:dyDescent="0.2">
      <c r="A55" s="126" t="s">
        <v>904</v>
      </c>
      <c r="B55" s="126" t="s">
        <v>905</v>
      </c>
      <c r="C55" s="126">
        <v>2046</v>
      </c>
      <c r="D55" s="126" t="s">
        <v>908</v>
      </c>
      <c r="E55" s="126" t="s">
        <v>908</v>
      </c>
      <c r="F55" s="36">
        <v>58782.18</v>
      </c>
      <c r="G55" s="36">
        <v>22300</v>
      </c>
      <c r="H55" s="36">
        <v>87652.36</v>
      </c>
      <c r="J55" s="126">
        <v>202543.42</v>
      </c>
      <c r="K55" s="126">
        <v>338853.82</v>
      </c>
      <c r="L55" s="278">
        <v>59600</v>
      </c>
      <c r="M55" s="278">
        <v>46562.34</v>
      </c>
      <c r="O55" s="278">
        <v>262</v>
      </c>
      <c r="R55" s="126">
        <v>-344069.4</v>
      </c>
      <c r="S55" s="126">
        <v>1296912.72</v>
      </c>
      <c r="T55" s="275">
        <v>907651.25</v>
      </c>
      <c r="U55" s="275">
        <v>79900</v>
      </c>
      <c r="V55" s="275">
        <v>460.03</v>
      </c>
      <c r="X55" s="275">
        <v>1259675</v>
      </c>
      <c r="Y55" s="275">
        <v>12370</v>
      </c>
      <c r="Z55" s="298">
        <v>1654746</v>
      </c>
      <c r="AA55" s="298">
        <v>3550</v>
      </c>
      <c r="AB55" s="298">
        <v>34887</v>
      </c>
      <c r="AC55" s="298">
        <v>773780.72</v>
      </c>
      <c r="AD55" s="298">
        <v>115502.44</v>
      </c>
      <c r="AF55" s="298">
        <v>26726</v>
      </c>
    </row>
    <row r="56" spans="1:32" x14ac:dyDescent="0.2">
      <c r="A56" s="126" t="s">
        <v>904</v>
      </c>
      <c r="B56" s="126" t="s">
        <v>905</v>
      </c>
      <c r="C56" s="126">
        <v>3477</v>
      </c>
      <c r="D56" s="126" t="s">
        <v>909</v>
      </c>
      <c r="E56" s="126" t="s">
        <v>909</v>
      </c>
      <c r="F56" s="36">
        <v>431787.51</v>
      </c>
      <c r="G56" s="36">
        <v>15000</v>
      </c>
      <c r="H56" s="36">
        <v>60924.57</v>
      </c>
      <c r="J56" s="126">
        <v>103668.36</v>
      </c>
      <c r="K56" s="126">
        <v>335065.03000000003</v>
      </c>
      <c r="L56" s="278">
        <v>8040</v>
      </c>
      <c r="M56" s="278">
        <v>206498.25</v>
      </c>
      <c r="O56" s="278">
        <v>0</v>
      </c>
      <c r="R56" s="126">
        <v>-518908.77</v>
      </c>
      <c r="S56" s="126">
        <v>1593000.06</v>
      </c>
      <c r="T56" s="275">
        <v>1332263.17</v>
      </c>
      <c r="U56" s="275">
        <v>209635</v>
      </c>
      <c r="V56" s="275">
        <v>1393.69</v>
      </c>
      <c r="X56" s="275">
        <v>1343072.9</v>
      </c>
      <c r="Z56" s="298">
        <v>1975849.9</v>
      </c>
      <c r="AA56" s="298">
        <v>3500</v>
      </c>
      <c r="AB56" s="298">
        <v>26839</v>
      </c>
      <c r="AC56" s="298">
        <v>1036731.75</v>
      </c>
      <c r="AD56" s="298">
        <v>159138.18</v>
      </c>
      <c r="AF56" s="298">
        <v>26490</v>
      </c>
    </row>
    <row r="57" spans="1:32" x14ac:dyDescent="0.2">
      <c r="A57" s="126" t="s">
        <v>904</v>
      </c>
      <c r="B57" s="126" t="s">
        <v>905</v>
      </c>
      <c r="C57" s="126">
        <v>2555</v>
      </c>
      <c r="D57" s="126" t="s">
        <v>910</v>
      </c>
      <c r="E57" s="126" t="s">
        <v>910</v>
      </c>
      <c r="F57" s="36">
        <v>208879.65</v>
      </c>
      <c r="G57" s="36">
        <v>0</v>
      </c>
      <c r="H57" s="36">
        <v>50151.92</v>
      </c>
      <c r="J57" s="126">
        <v>108564.9</v>
      </c>
      <c r="K57" s="126">
        <v>275057.52</v>
      </c>
      <c r="L57" s="278">
        <v>0</v>
      </c>
      <c r="M57" s="278">
        <v>129250.28</v>
      </c>
      <c r="O57" s="278">
        <v>171.38</v>
      </c>
      <c r="R57" s="126">
        <v>-425157.71</v>
      </c>
      <c r="S57" s="126">
        <v>1261656.71</v>
      </c>
      <c r="T57" s="275">
        <v>1098611.92</v>
      </c>
      <c r="U57" s="275">
        <v>179100</v>
      </c>
      <c r="V57" s="275">
        <v>1143.07</v>
      </c>
      <c r="X57" s="275">
        <v>1390931.3</v>
      </c>
      <c r="Y57" s="275">
        <v>4200</v>
      </c>
      <c r="Z57" s="298">
        <v>1930987.3</v>
      </c>
      <c r="AB57" s="298">
        <v>41503.99</v>
      </c>
      <c r="AC57" s="298">
        <v>888884.34</v>
      </c>
      <c r="AD57" s="298">
        <v>109151.33</v>
      </c>
      <c r="AF57" s="298">
        <v>26726</v>
      </c>
    </row>
    <row r="58" spans="1:32" x14ac:dyDescent="0.2">
      <c r="A58" s="126" t="s">
        <v>904</v>
      </c>
      <c r="B58" s="126" t="s">
        <v>905</v>
      </c>
      <c r="C58" s="126">
        <v>969</v>
      </c>
      <c r="D58" s="126" t="s">
        <v>911</v>
      </c>
      <c r="E58" s="126" t="s">
        <v>911</v>
      </c>
      <c r="F58" s="36">
        <v>86795.97</v>
      </c>
      <c r="G58" s="36">
        <v>13000</v>
      </c>
      <c r="H58" s="36">
        <v>26928.33</v>
      </c>
      <c r="J58" s="126">
        <v>3</v>
      </c>
      <c r="K58" s="126">
        <v>235807.43</v>
      </c>
      <c r="L58" s="278">
        <v>0</v>
      </c>
      <c r="M58" s="278">
        <v>58226.92</v>
      </c>
      <c r="O58" s="278">
        <v>798.94</v>
      </c>
      <c r="R58" s="126">
        <v>-1590151.63</v>
      </c>
      <c r="S58" s="126">
        <v>2075132.5</v>
      </c>
      <c r="T58" s="275">
        <v>764379.08</v>
      </c>
      <c r="U58" s="275">
        <v>59750</v>
      </c>
      <c r="V58" s="275">
        <v>780.53</v>
      </c>
      <c r="X58" s="275">
        <v>809621.7</v>
      </c>
      <c r="Y58" s="275">
        <v>3030</v>
      </c>
      <c r="Z58" s="298">
        <v>1046171.7</v>
      </c>
      <c r="AB58" s="298">
        <v>38043</v>
      </c>
      <c r="AC58" s="298">
        <v>670895.48</v>
      </c>
      <c r="AD58" s="298">
        <v>37201.129999999997</v>
      </c>
      <c r="AF58" s="298">
        <v>26722</v>
      </c>
    </row>
    <row r="59" spans="1:32" x14ac:dyDescent="0.2">
      <c r="A59" s="126" t="s">
        <v>904</v>
      </c>
      <c r="B59" s="126" t="s">
        <v>905</v>
      </c>
      <c r="C59" s="126">
        <v>2062</v>
      </c>
      <c r="D59" s="126" t="s">
        <v>912</v>
      </c>
      <c r="E59" s="126" t="s">
        <v>912</v>
      </c>
      <c r="F59" s="36">
        <v>379577.63</v>
      </c>
      <c r="G59" s="36">
        <v>64000</v>
      </c>
      <c r="H59" s="36">
        <v>54760.47</v>
      </c>
      <c r="J59" s="126">
        <v>783653.5</v>
      </c>
      <c r="K59" s="126">
        <v>255599.67</v>
      </c>
      <c r="L59" s="278">
        <v>35000</v>
      </c>
      <c r="M59" s="278">
        <v>131430.01999999999</v>
      </c>
      <c r="O59" s="278">
        <v>0</v>
      </c>
      <c r="R59" s="126">
        <v>-1559268.92</v>
      </c>
      <c r="S59" s="126">
        <v>3409443.43</v>
      </c>
      <c r="T59" s="275">
        <v>933589.29</v>
      </c>
      <c r="U59" s="275">
        <v>79700</v>
      </c>
      <c r="V59" s="275">
        <v>1867.33</v>
      </c>
      <c r="X59" s="275">
        <v>1327256.7</v>
      </c>
      <c r="Y59" s="275">
        <v>10055.5</v>
      </c>
      <c r="Z59" s="298">
        <v>1696703.2</v>
      </c>
      <c r="AA59" s="298">
        <v>3500</v>
      </c>
      <c r="AB59" s="298">
        <v>28442</v>
      </c>
      <c r="AC59" s="298">
        <v>902813.19</v>
      </c>
      <c r="AD59" s="298">
        <v>136749.69</v>
      </c>
      <c r="AF59" s="298">
        <v>63274</v>
      </c>
    </row>
    <row r="60" spans="1:32" x14ac:dyDescent="0.2">
      <c r="A60" s="126" t="s">
        <v>914</v>
      </c>
      <c r="B60" s="126" t="s">
        <v>915</v>
      </c>
      <c r="C60" s="126">
        <v>3193</v>
      </c>
      <c r="D60" s="126" t="s">
        <v>917</v>
      </c>
      <c r="E60" s="126" t="s">
        <v>917</v>
      </c>
      <c r="F60" s="36">
        <v>70815.37</v>
      </c>
      <c r="G60" s="36">
        <v>0</v>
      </c>
      <c r="H60" s="36">
        <v>8295.82</v>
      </c>
      <c r="J60" s="126">
        <v>4</v>
      </c>
      <c r="K60" s="126">
        <v>262951.05</v>
      </c>
      <c r="R60" s="126">
        <v>-845587.44</v>
      </c>
      <c r="S60" s="126">
        <v>280935.62</v>
      </c>
      <c r="T60" s="275">
        <v>1670811.23</v>
      </c>
      <c r="X60" s="275">
        <v>1191190</v>
      </c>
      <c r="Z60" s="298">
        <v>1556652.26</v>
      </c>
      <c r="AA60" s="298">
        <v>90486</v>
      </c>
      <c r="AB60" s="298">
        <v>12354.87</v>
      </c>
      <c r="AC60" s="298">
        <v>216738.6</v>
      </c>
      <c r="AD60" s="298">
        <v>79051.44</v>
      </c>
    </row>
    <row r="61" spans="1:32" x14ac:dyDescent="0.2">
      <c r="A61" s="126" t="s">
        <v>914</v>
      </c>
      <c r="B61" s="126" t="s">
        <v>915</v>
      </c>
      <c r="C61" s="126">
        <v>4893</v>
      </c>
      <c r="D61" s="126" t="s">
        <v>918</v>
      </c>
      <c r="E61" s="126" t="s">
        <v>918</v>
      </c>
      <c r="F61" s="36">
        <v>108912.15</v>
      </c>
      <c r="G61" s="36">
        <v>0</v>
      </c>
      <c r="H61" s="36">
        <v>3667.59</v>
      </c>
      <c r="J61" s="126">
        <v>771930.86</v>
      </c>
      <c r="K61" s="126">
        <v>154728.81</v>
      </c>
      <c r="R61" s="126">
        <v>770692.66</v>
      </c>
      <c r="S61" s="126">
        <v>179132.84</v>
      </c>
      <c r="T61" s="275">
        <v>1368665.8</v>
      </c>
      <c r="X61" s="275">
        <v>550200</v>
      </c>
      <c r="Z61" s="298">
        <v>1201600</v>
      </c>
      <c r="AA61" s="298">
        <v>47552</v>
      </c>
      <c r="AB61" s="298">
        <v>23712</v>
      </c>
      <c r="AC61" s="298">
        <v>354937.13</v>
      </c>
      <c r="AD61" s="298">
        <v>201650.76</v>
      </c>
    </row>
    <row r="62" spans="1:32" x14ac:dyDescent="0.2">
      <c r="A62" s="126" t="s">
        <v>1446</v>
      </c>
      <c r="B62" s="126" t="s">
        <v>915</v>
      </c>
      <c r="C62" s="126">
        <v>2619</v>
      </c>
      <c r="D62" s="126" t="s">
        <v>919</v>
      </c>
      <c r="E62" s="126" t="s">
        <v>919</v>
      </c>
      <c r="F62" s="36">
        <v>185044.65</v>
      </c>
      <c r="G62" s="36">
        <v>0</v>
      </c>
      <c r="H62" s="36">
        <v>7294.07</v>
      </c>
      <c r="J62" s="126">
        <v>424030.86</v>
      </c>
      <c r="K62" s="126">
        <v>219244.71</v>
      </c>
      <c r="R62" s="126">
        <v>999955.41</v>
      </c>
      <c r="T62" s="275">
        <v>2018787.16</v>
      </c>
      <c r="X62" s="275">
        <v>1237500</v>
      </c>
      <c r="Z62" s="298">
        <v>1815705</v>
      </c>
      <c r="AC62" s="298">
        <v>1409324.05</v>
      </c>
      <c r="AD62" s="298">
        <v>195599.23</v>
      </c>
    </row>
    <row r="63" spans="1:32" x14ac:dyDescent="0.2">
      <c r="A63" s="126" t="s">
        <v>914</v>
      </c>
      <c r="B63" s="126" t="s">
        <v>915</v>
      </c>
      <c r="C63" s="126">
        <v>3178</v>
      </c>
      <c r="D63" s="126" t="s">
        <v>920</v>
      </c>
      <c r="E63" s="126" t="s">
        <v>920</v>
      </c>
      <c r="F63" s="36">
        <v>74080.25</v>
      </c>
      <c r="G63" s="36">
        <v>0</v>
      </c>
      <c r="H63" s="36">
        <v>21576.15</v>
      </c>
      <c r="J63" s="126">
        <v>400039.56</v>
      </c>
      <c r="K63" s="126">
        <v>83921</v>
      </c>
      <c r="R63" s="126">
        <v>-766524.85</v>
      </c>
      <c r="S63" s="126">
        <v>2027508.56</v>
      </c>
      <c r="T63" s="275">
        <v>1580883.21</v>
      </c>
      <c r="X63" s="275">
        <v>1601690</v>
      </c>
      <c r="Z63" s="298">
        <v>2498325</v>
      </c>
      <c r="AC63" s="298">
        <v>1234254.92</v>
      </c>
      <c r="AD63" s="298">
        <v>131360.04</v>
      </c>
    </row>
    <row r="64" spans="1:32" x14ac:dyDescent="0.2">
      <c r="A64" s="126" t="s">
        <v>914</v>
      </c>
      <c r="B64" s="126" t="s">
        <v>915</v>
      </c>
      <c r="C64" s="126">
        <v>2290</v>
      </c>
      <c r="D64" s="126" t="s">
        <v>921</v>
      </c>
      <c r="E64" s="126" t="s">
        <v>921</v>
      </c>
      <c r="F64" s="36">
        <v>68868.350000000006</v>
      </c>
      <c r="G64" s="36">
        <v>0</v>
      </c>
      <c r="H64" s="36">
        <v>17499.98</v>
      </c>
      <c r="J64" s="126">
        <v>771930.86</v>
      </c>
      <c r="K64" s="126">
        <v>308231.43</v>
      </c>
      <c r="R64" s="126">
        <v>680275.6</v>
      </c>
      <c r="S64" s="126">
        <v>179132.84</v>
      </c>
      <c r="T64" s="275">
        <v>1856988.96</v>
      </c>
      <c r="X64" s="275">
        <v>550200</v>
      </c>
      <c r="Z64" s="298">
        <v>1104676</v>
      </c>
      <c r="AA64" s="298">
        <v>193952</v>
      </c>
      <c r="AB64" s="298">
        <v>55905</v>
      </c>
      <c r="AC64" s="298">
        <v>550385.64</v>
      </c>
      <c r="AD64" s="298">
        <v>195148.14</v>
      </c>
    </row>
    <row r="65" spans="1:32" x14ac:dyDescent="0.2">
      <c r="A65" s="126" t="s">
        <v>923</v>
      </c>
      <c r="B65" s="126" t="s">
        <v>924</v>
      </c>
      <c r="C65" s="126">
        <v>5592</v>
      </c>
      <c r="D65" s="126" t="s">
        <v>926</v>
      </c>
      <c r="E65" s="126" t="s">
        <v>926</v>
      </c>
      <c r="F65" s="36">
        <v>65868.61</v>
      </c>
      <c r="G65" s="36">
        <v>8000</v>
      </c>
      <c r="H65" s="36">
        <v>47548.32</v>
      </c>
      <c r="J65" s="126">
        <v>2108711.86</v>
      </c>
      <c r="K65" s="126">
        <v>423192.75</v>
      </c>
      <c r="O65" s="278">
        <v>424.86</v>
      </c>
      <c r="R65" s="126">
        <v>-251175.97</v>
      </c>
      <c r="S65" s="126">
        <v>2752937.45</v>
      </c>
      <c r="T65" s="275">
        <v>1362685.37</v>
      </c>
      <c r="U65" s="275">
        <v>388402</v>
      </c>
      <c r="V65" s="275">
        <v>826.3</v>
      </c>
      <c r="X65" s="275">
        <v>2292051</v>
      </c>
      <c r="Y65" s="275">
        <v>274346</v>
      </c>
      <c r="Z65" s="298">
        <v>2847917</v>
      </c>
      <c r="AA65" s="298">
        <v>10710</v>
      </c>
      <c r="AB65" s="298">
        <v>26465.360000000001</v>
      </c>
      <c r="AC65" s="298">
        <v>979441.15</v>
      </c>
      <c r="AD65" s="298">
        <v>302641.96000000002</v>
      </c>
    </row>
    <row r="66" spans="1:32" x14ac:dyDescent="0.2">
      <c r="A66" s="126" t="s">
        <v>923</v>
      </c>
      <c r="B66" s="126" t="s">
        <v>924</v>
      </c>
      <c r="C66" s="126">
        <v>4914</v>
      </c>
      <c r="D66" s="126" t="s">
        <v>927</v>
      </c>
      <c r="E66" s="126" t="s">
        <v>927</v>
      </c>
      <c r="F66" s="36">
        <v>90747.14</v>
      </c>
      <c r="G66" s="36">
        <v>1956.4</v>
      </c>
      <c r="H66" s="36">
        <v>68103.48</v>
      </c>
      <c r="J66" s="126">
        <v>1071269.8400000001</v>
      </c>
      <c r="K66" s="126">
        <v>424950.14</v>
      </c>
      <c r="O66" s="278">
        <v>2408.94</v>
      </c>
      <c r="R66" s="126">
        <v>-1909941.95</v>
      </c>
      <c r="S66" s="126">
        <v>3437556.74</v>
      </c>
      <c r="T66" s="275">
        <v>1069227.4099999999</v>
      </c>
      <c r="U66" s="275">
        <v>268100</v>
      </c>
      <c r="V66" s="275">
        <v>913.47</v>
      </c>
      <c r="X66" s="275">
        <v>2060065.95</v>
      </c>
      <c r="Y66" s="275">
        <v>346483</v>
      </c>
      <c r="Z66" s="298">
        <v>2673804.9500000002</v>
      </c>
      <c r="AA66" s="298">
        <v>9806</v>
      </c>
      <c r="AB66" s="298">
        <v>26670</v>
      </c>
      <c r="AC66" s="298">
        <v>619521.41</v>
      </c>
      <c r="AD66" s="298">
        <v>287984.2</v>
      </c>
    </row>
    <row r="67" spans="1:32" x14ac:dyDescent="0.2">
      <c r="A67" s="126" t="s">
        <v>923</v>
      </c>
      <c r="B67" s="126" t="s">
        <v>924</v>
      </c>
      <c r="C67" s="126">
        <v>7254</v>
      </c>
      <c r="D67" s="126" t="s">
        <v>928</v>
      </c>
      <c r="E67" s="126" t="s">
        <v>928</v>
      </c>
      <c r="F67" s="36">
        <v>340529.44</v>
      </c>
      <c r="G67" s="36">
        <v>5000</v>
      </c>
      <c r="H67" s="36">
        <v>31425.34</v>
      </c>
      <c r="J67" s="126">
        <v>1342046.45</v>
      </c>
      <c r="K67" s="126">
        <v>291473.18</v>
      </c>
      <c r="M67" s="278">
        <v>0</v>
      </c>
      <c r="O67" s="278">
        <v>252.13</v>
      </c>
      <c r="R67" s="126">
        <v>1292269.52</v>
      </c>
      <c r="S67" s="126">
        <v>785641.8</v>
      </c>
      <c r="T67" s="275">
        <v>1138470.3400000001</v>
      </c>
      <c r="U67" s="275">
        <v>237555</v>
      </c>
      <c r="V67" s="275">
        <v>1839.79</v>
      </c>
      <c r="X67" s="275">
        <v>1830222.1</v>
      </c>
      <c r="Y67" s="275">
        <v>419925</v>
      </c>
      <c r="Z67" s="298">
        <v>2626341.1</v>
      </c>
      <c r="AA67" s="298">
        <v>50804</v>
      </c>
      <c r="AB67" s="298">
        <v>30982</v>
      </c>
      <c r="AC67" s="298">
        <v>797767.8</v>
      </c>
      <c r="AD67" s="298">
        <v>189750.34</v>
      </c>
      <c r="AF67" s="298">
        <v>56.03</v>
      </c>
    </row>
    <row r="68" spans="1:32" x14ac:dyDescent="0.2">
      <c r="A68" s="126" t="s">
        <v>930</v>
      </c>
      <c r="B68" s="126" t="s">
        <v>931</v>
      </c>
      <c r="C68" s="126">
        <v>2417</v>
      </c>
      <c r="D68" s="126" t="s">
        <v>933</v>
      </c>
      <c r="E68" s="126" t="s">
        <v>933</v>
      </c>
      <c r="F68" s="36">
        <v>368546.29</v>
      </c>
      <c r="G68" s="36">
        <v>0</v>
      </c>
      <c r="H68" s="36">
        <v>69512.539999999994</v>
      </c>
      <c r="J68" s="126">
        <v>727426.91</v>
      </c>
      <c r="K68" s="126">
        <v>467214.59</v>
      </c>
      <c r="M68" s="278">
        <v>32245.74</v>
      </c>
      <c r="O68" s="278">
        <v>2339.7199999999998</v>
      </c>
      <c r="Q68" s="126">
        <v>3911913.09</v>
      </c>
      <c r="R68" s="126">
        <v>-4404300</v>
      </c>
      <c r="S68" s="126">
        <v>2929218.73</v>
      </c>
      <c r="T68" s="275">
        <v>2486959.5099999998</v>
      </c>
      <c r="V68" s="275">
        <v>3614.4</v>
      </c>
      <c r="X68" s="275">
        <v>1507571.9</v>
      </c>
      <c r="Y68" s="275">
        <v>26885</v>
      </c>
      <c r="Z68" s="298">
        <v>2896425.9</v>
      </c>
      <c r="AA68" s="298">
        <v>33226</v>
      </c>
      <c r="AB68" s="298">
        <v>75714</v>
      </c>
      <c r="AC68" s="298">
        <v>1413927.47</v>
      </c>
      <c r="AD68" s="298">
        <v>444454.39</v>
      </c>
    </row>
    <row r="69" spans="1:32" x14ac:dyDescent="0.2">
      <c r="A69" s="126" t="s">
        <v>930</v>
      </c>
      <c r="B69" s="126" t="s">
        <v>931</v>
      </c>
      <c r="C69" s="126">
        <v>3148</v>
      </c>
      <c r="D69" s="126" t="s">
        <v>934</v>
      </c>
      <c r="E69" s="126" t="s">
        <v>934</v>
      </c>
      <c r="F69" s="36">
        <v>421676.86</v>
      </c>
      <c r="G69" s="36">
        <v>0</v>
      </c>
      <c r="H69" s="36">
        <v>31926.89</v>
      </c>
      <c r="J69" s="126">
        <v>1746684.86</v>
      </c>
      <c r="K69" s="126">
        <v>94009.83</v>
      </c>
      <c r="O69" s="278">
        <v>-2002</v>
      </c>
      <c r="R69" s="126">
        <v>1976438.27</v>
      </c>
      <c r="S69" s="126">
        <v>574529.34</v>
      </c>
      <c r="T69" s="275">
        <v>1190303.99</v>
      </c>
      <c r="U69" s="275">
        <v>282980</v>
      </c>
      <c r="V69" s="275">
        <v>1109.45</v>
      </c>
      <c r="X69" s="275">
        <v>794608.5</v>
      </c>
      <c r="Y69" s="275">
        <v>14100</v>
      </c>
      <c r="Z69" s="298">
        <v>1352601.5</v>
      </c>
      <c r="AA69" s="298">
        <v>8522</v>
      </c>
      <c r="AC69" s="298">
        <v>920463.18</v>
      </c>
      <c r="AD69" s="298">
        <v>227932.43</v>
      </c>
      <c r="AF69" s="298">
        <v>28250</v>
      </c>
    </row>
    <row r="70" spans="1:32" x14ac:dyDescent="0.2">
      <c r="A70" s="126" t="s">
        <v>930</v>
      </c>
      <c r="B70" s="126" t="s">
        <v>931</v>
      </c>
      <c r="C70" s="126">
        <v>5771</v>
      </c>
      <c r="D70" s="126" t="s">
        <v>935</v>
      </c>
      <c r="E70" s="126" t="s">
        <v>935</v>
      </c>
      <c r="F70" s="36">
        <v>6096.7</v>
      </c>
      <c r="G70" s="36">
        <v>0</v>
      </c>
      <c r="H70" s="36">
        <v>44983</v>
      </c>
      <c r="J70" s="126">
        <v>349886.95</v>
      </c>
      <c r="K70" s="126">
        <v>431926.93</v>
      </c>
      <c r="M70" s="278">
        <v>24015</v>
      </c>
      <c r="O70" s="278">
        <v>-10539.88</v>
      </c>
      <c r="R70" s="126">
        <v>-979815.23</v>
      </c>
      <c r="S70" s="126">
        <v>2183187.2799999998</v>
      </c>
      <c r="T70" s="275">
        <v>2130310.59</v>
      </c>
      <c r="V70" s="275">
        <v>2430.7800000000002</v>
      </c>
      <c r="X70" s="275">
        <v>2133367.98</v>
      </c>
      <c r="Y70" s="275">
        <v>11385</v>
      </c>
      <c r="Z70" s="298">
        <v>2947966.98</v>
      </c>
      <c r="AA70" s="298">
        <v>14865</v>
      </c>
      <c r="AC70" s="298">
        <v>1463968.56</v>
      </c>
      <c r="AD70" s="298">
        <v>234647.4</v>
      </c>
    </row>
    <row r="71" spans="1:32" x14ac:dyDescent="0.2">
      <c r="A71" s="126" t="s">
        <v>930</v>
      </c>
      <c r="B71" s="126" t="s">
        <v>931</v>
      </c>
      <c r="C71" s="126">
        <v>5349</v>
      </c>
      <c r="D71" s="126" t="s">
        <v>936</v>
      </c>
      <c r="E71" s="126" t="s">
        <v>936</v>
      </c>
      <c r="F71" s="36">
        <v>1382033.58</v>
      </c>
      <c r="G71" s="36">
        <v>22100</v>
      </c>
      <c r="H71" s="36">
        <v>48802</v>
      </c>
      <c r="J71" s="126">
        <v>1909264.24</v>
      </c>
      <c r="K71" s="126">
        <v>384258.57</v>
      </c>
      <c r="M71" s="278">
        <v>17800</v>
      </c>
      <c r="O71" s="278">
        <v>0</v>
      </c>
      <c r="R71" s="126">
        <v>2323815.3199999998</v>
      </c>
      <c r="S71" s="126">
        <v>1562778.07</v>
      </c>
      <c r="T71" s="275">
        <v>2067598.65</v>
      </c>
      <c r="V71" s="275">
        <v>6395.6</v>
      </c>
      <c r="X71" s="275">
        <v>1212755.04</v>
      </c>
      <c r="Y71" s="275">
        <v>10000</v>
      </c>
      <c r="Z71" s="298">
        <v>2007603.04</v>
      </c>
      <c r="AA71" s="298">
        <v>7000</v>
      </c>
      <c r="AB71" s="298">
        <v>21443</v>
      </c>
      <c r="AC71" s="298">
        <v>1086769.3700000001</v>
      </c>
      <c r="AD71" s="298">
        <v>331868.88</v>
      </c>
    </row>
    <row r="72" spans="1:32" x14ac:dyDescent="0.2">
      <c r="A72" s="126" t="s">
        <v>930</v>
      </c>
      <c r="B72" s="126" t="s">
        <v>931</v>
      </c>
      <c r="C72" s="126">
        <v>9975</v>
      </c>
      <c r="D72" s="126" t="s">
        <v>937</v>
      </c>
      <c r="E72" s="126" t="s">
        <v>937</v>
      </c>
      <c r="F72" s="36">
        <v>1177034.99</v>
      </c>
      <c r="G72" s="36">
        <v>0</v>
      </c>
      <c r="H72" s="36">
        <v>26497</v>
      </c>
      <c r="J72" s="126">
        <v>1417716.36</v>
      </c>
      <c r="K72" s="126">
        <v>503823.31</v>
      </c>
      <c r="L72" s="278">
        <v>5100</v>
      </c>
      <c r="M72" s="278">
        <v>26333.18</v>
      </c>
      <c r="N72" s="278">
        <v>13000</v>
      </c>
      <c r="O72" s="278">
        <v>-600</v>
      </c>
      <c r="R72" s="126">
        <v>1936463.77</v>
      </c>
      <c r="S72" s="126">
        <v>1881658.83</v>
      </c>
      <c r="T72" s="275">
        <v>3459961.45</v>
      </c>
      <c r="V72" s="275">
        <v>4272.1400000000003</v>
      </c>
      <c r="X72" s="275">
        <v>2292703.4500000002</v>
      </c>
      <c r="Y72" s="275">
        <v>55800</v>
      </c>
      <c r="Z72" s="298">
        <v>3729930.45</v>
      </c>
      <c r="AA72" s="298">
        <v>28570</v>
      </c>
      <c r="AB72" s="298">
        <v>29298</v>
      </c>
      <c r="AC72" s="298">
        <v>2490413.0299999998</v>
      </c>
      <c r="AD72" s="298">
        <v>271409.68</v>
      </c>
    </row>
    <row r="73" spans="1:32" x14ac:dyDescent="0.2">
      <c r="A73" s="126" t="s">
        <v>930</v>
      </c>
      <c r="B73" s="126" t="s">
        <v>931</v>
      </c>
      <c r="C73" s="126">
        <v>2627</v>
      </c>
      <c r="D73" s="126" t="s">
        <v>938</v>
      </c>
      <c r="E73" s="126" t="s">
        <v>938</v>
      </c>
      <c r="F73" s="36">
        <v>825982.79</v>
      </c>
      <c r="G73" s="36">
        <v>0</v>
      </c>
      <c r="H73" s="36">
        <v>37384.769999999997</v>
      </c>
      <c r="J73" s="126">
        <v>487975.67</v>
      </c>
      <c r="K73" s="126">
        <v>185454.49</v>
      </c>
      <c r="M73" s="278">
        <v>63097.760000000002</v>
      </c>
      <c r="O73" s="278">
        <v>2225.46</v>
      </c>
      <c r="R73" s="126">
        <v>135253.72</v>
      </c>
      <c r="S73" s="126">
        <v>1497958.46</v>
      </c>
      <c r="T73" s="275">
        <v>1269801.52</v>
      </c>
      <c r="V73" s="275">
        <v>1859.33</v>
      </c>
      <c r="X73" s="275">
        <v>977676.32</v>
      </c>
      <c r="Y73" s="275">
        <v>43480</v>
      </c>
      <c r="Z73" s="298">
        <v>1424696.3200000001</v>
      </c>
      <c r="AA73" s="298">
        <v>5000</v>
      </c>
      <c r="AB73" s="298">
        <v>12164</v>
      </c>
      <c r="AC73" s="298">
        <v>806856.69</v>
      </c>
      <c r="AD73" s="298">
        <v>165837.84</v>
      </c>
      <c r="AF73" s="298">
        <v>40000</v>
      </c>
    </row>
    <row r="74" spans="1:32" x14ac:dyDescent="0.2">
      <c r="A74" s="126" t="s">
        <v>930</v>
      </c>
      <c r="B74" s="126" t="s">
        <v>931</v>
      </c>
      <c r="C74" s="126">
        <v>3082</v>
      </c>
      <c r="D74" s="126" t="s">
        <v>939</v>
      </c>
      <c r="E74" s="126" t="s">
        <v>939</v>
      </c>
      <c r="F74" s="36">
        <v>144054.85</v>
      </c>
      <c r="G74" s="36">
        <v>0</v>
      </c>
      <c r="H74" s="36">
        <v>26559.52</v>
      </c>
      <c r="J74" s="126">
        <v>1202332.26</v>
      </c>
      <c r="K74" s="126">
        <v>198249.21</v>
      </c>
      <c r="O74" s="278">
        <v>23373.91</v>
      </c>
      <c r="R74" s="126">
        <v>-764919.43</v>
      </c>
      <c r="S74" s="126">
        <v>2412599.04</v>
      </c>
      <c r="T74" s="275">
        <v>1310920.42</v>
      </c>
      <c r="X74" s="275">
        <v>665585.19999999995</v>
      </c>
      <c r="Y74" s="275">
        <v>67042</v>
      </c>
      <c r="Z74" s="298">
        <v>1123899.2</v>
      </c>
      <c r="AA74" s="298">
        <v>34208</v>
      </c>
      <c r="AC74" s="298">
        <v>867258.19</v>
      </c>
      <c r="AD74" s="298">
        <v>118039.91</v>
      </c>
    </row>
    <row r="75" spans="1:32" x14ac:dyDescent="0.2">
      <c r="A75" s="126" t="s">
        <v>941</v>
      </c>
      <c r="B75" s="126" t="s">
        <v>942</v>
      </c>
      <c r="C75" s="126">
        <v>5995</v>
      </c>
      <c r="D75" s="126" t="s">
        <v>944</v>
      </c>
      <c r="E75" s="126" t="s">
        <v>944</v>
      </c>
      <c r="F75" s="36">
        <v>70105.97</v>
      </c>
      <c r="G75" s="36">
        <v>63700</v>
      </c>
      <c r="H75" s="36">
        <v>26030</v>
      </c>
      <c r="J75" s="126">
        <v>1121385.1100000001</v>
      </c>
      <c r="K75" s="126">
        <v>353239.06</v>
      </c>
      <c r="M75" s="278">
        <v>24872.01</v>
      </c>
      <c r="O75" s="278">
        <v>3212</v>
      </c>
      <c r="R75" s="126">
        <v>-335514.07</v>
      </c>
      <c r="S75" s="126">
        <v>2174520.91</v>
      </c>
      <c r="T75" s="275">
        <v>2427528.4500000002</v>
      </c>
      <c r="U75" s="275">
        <v>340650</v>
      </c>
      <c r="V75" s="275">
        <v>1642.56</v>
      </c>
      <c r="X75" s="275">
        <v>1792767</v>
      </c>
      <c r="Y75" s="275">
        <v>100000</v>
      </c>
      <c r="Z75" s="298">
        <v>2560671</v>
      </c>
      <c r="AB75" s="298">
        <v>74171</v>
      </c>
      <c r="AC75" s="298">
        <v>1885605.81</v>
      </c>
      <c r="AD75" s="298">
        <v>254770.91</v>
      </c>
      <c r="AF75" s="298">
        <v>120000</v>
      </c>
    </row>
    <row r="76" spans="1:32" x14ac:dyDescent="0.2">
      <c r="A76" s="126" t="s">
        <v>941</v>
      </c>
      <c r="B76" s="126" t="s">
        <v>942</v>
      </c>
      <c r="C76" s="126">
        <v>6506</v>
      </c>
      <c r="D76" s="126" t="s">
        <v>945</v>
      </c>
      <c r="E76" s="126" t="s">
        <v>945</v>
      </c>
      <c r="F76" s="36">
        <v>462909.35</v>
      </c>
      <c r="G76" s="36">
        <v>0</v>
      </c>
      <c r="H76" s="36">
        <v>64529.66</v>
      </c>
      <c r="J76" s="126">
        <v>1492646.79</v>
      </c>
      <c r="K76" s="126">
        <v>297578.12</v>
      </c>
      <c r="M76" s="278">
        <v>18052.330000000002</v>
      </c>
      <c r="O76" s="278">
        <v>1033.93</v>
      </c>
      <c r="R76" s="126">
        <v>344806.67</v>
      </c>
      <c r="S76" s="126">
        <v>2426315.1</v>
      </c>
      <c r="T76" s="275">
        <v>1808490.96</v>
      </c>
      <c r="U76" s="275">
        <v>295200</v>
      </c>
      <c r="V76" s="275">
        <v>3191.27</v>
      </c>
      <c r="X76" s="275">
        <v>2329227</v>
      </c>
      <c r="Z76" s="298">
        <v>2760103.9</v>
      </c>
      <c r="AB76" s="298">
        <v>36972</v>
      </c>
      <c r="AC76" s="298">
        <v>1895421.53</v>
      </c>
      <c r="AD76" s="298">
        <v>216155.91</v>
      </c>
    </row>
    <row r="77" spans="1:32" x14ac:dyDescent="0.2">
      <c r="A77" s="126" t="s">
        <v>941</v>
      </c>
      <c r="B77" s="126" t="s">
        <v>942</v>
      </c>
      <c r="C77" s="126">
        <v>2617</v>
      </c>
      <c r="D77" s="126" t="s">
        <v>946</v>
      </c>
      <c r="E77" s="126" t="s">
        <v>946</v>
      </c>
      <c r="F77" s="36">
        <v>37264.269999999997</v>
      </c>
      <c r="G77" s="36">
        <v>0</v>
      </c>
      <c r="H77" s="36">
        <v>6071</v>
      </c>
      <c r="J77" s="126">
        <v>431414.26</v>
      </c>
      <c r="K77" s="126">
        <v>188673.89</v>
      </c>
      <c r="M77" s="278">
        <v>12003</v>
      </c>
      <c r="O77" s="278">
        <v>2303</v>
      </c>
      <c r="R77" s="126">
        <v>70701.679999999993</v>
      </c>
      <c r="S77" s="126">
        <v>1120243.3</v>
      </c>
      <c r="T77" s="275">
        <v>1414524.23</v>
      </c>
      <c r="U77" s="275">
        <v>235650</v>
      </c>
      <c r="V77" s="275">
        <v>1273.52</v>
      </c>
      <c r="X77" s="275">
        <v>486371</v>
      </c>
      <c r="Z77" s="298">
        <v>1143253</v>
      </c>
      <c r="AB77" s="298">
        <v>27536</v>
      </c>
      <c r="AC77" s="298">
        <v>1172148.53</v>
      </c>
      <c r="AD77" s="298">
        <v>336708.78</v>
      </c>
    </row>
    <row r="78" spans="1:32" x14ac:dyDescent="0.2">
      <c r="A78" s="126" t="s">
        <v>941</v>
      </c>
      <c r="B78" s="126" t="s">
        <v>942</v>
      </c>
      <c r="C78" s="126">
        <v>5078</v>
      </c>
      <c r="D78" s="126" t="s">
        <v>947</v>
      </c>
      <c r="E78" s="126" t="s">
        <v>947</v>
      </c>
      <c r="F78" s="36">
        <v>36020.69</v>
      </c>
      <c r="G78" s="36">
        <v>17989.400000000001</v>
      </c>
      <c r="H78" s="36">
        <v>37063.56</v>
      </c>
      <c r="J78" s="126">
        <v>1632424.61</v>
      </c>
      <c r="K78" s="126">
        <v>422165.94</v>
      </c>
      <c r="M78" s="278">
        <v>29454.1</v>
      </c>
      <c r="O78" s="278">
        <v>2481.7800000000002</v>
      </c>
      <c r="R78" s="126">
        <v>164803.66</v>
      </c>
      <c r="S78" s="126">
        <v>2732486.08</v>
      </c>
      <c r="T78" s="275">
        <v>1702401.04</v>
      </c>
      <c r="U78" s="275">
        <v>337000</v>
      </c>
      <c r="V78" s="275">
        <v>2428.79</v>
      </c>
      <c r="X78" s="275">
        <v>1593333</v>
      </c>
      <c r="Z78" s="298">
        <v>2137575</v>
      </c>
      <c r="AB78" s="298">
        <v>37606</v>
      </c>
      <c r="AC78" s="298">
        <v>1852373.17</v>
      </c>
      <c r="AD78" s="298">
        <v>390226.54</v>
      </c>
      <c r="AF78" s="298">
        <v>943.54</v>
      </c>
    </row>
    <row r="79" spans="1:32" x14ac:dyDescent="0.2">
      <c r="A79" s="126" t="s">
        <v>941</v>
      </c>
      <c r="B79" s="126" t="s">
        <v>942</v>
      </c>
      <c r="C79" s="126">
        <v>4268</v>
      </c>
      <c r="D79" s="126" t="s">
        <v>948</v>
      </c>
      <c r="E79" s="126" t="s">
        <v>948</v>
      </c>
      <c r="F79" s="36">
        <v>1252516.44</v>
      </c>
      <c r="G79" s="36">
        <v>57700</v>
      </c>
      <c r="H79" s="36">
        <v>15015</v>
      </c>
      <c r="J79" s="126">
        <v>2101138.46</v>
      </c>
      <c r="K79" s="126">
        <v>425682.19</v>
      </c>
      <c r="M79" s="278">
        <v>16110.4</v>
      </c>
      <c r="O79" s="278">
        <v>2327</v>
      </c>
      <c r="R79" s="126">
        <v>-224951.96</v>
      </c>
      <c r="S79" s="126">
        <v>3283107.89</v>
      </c>
      <c r="T79" s="275">
        <v>3809162.55</v>
      </c>
      <c r="V79" s="275">
        <v>4553.4399999999996</v>
      </c>
      <c r="X79" s="275">
        <v>533636</v>
      </c>
      <c r="Z79" s="298">
        <v>1251225</v>
      </c>
      <c r="AB79" s="298">
        <v>83814</v>
      </c>
      <c r="AC79" s="298">
        <v>1768808.07</v>
      </c>
      <c r="AD79" s="298">
        <v>342236.15999999997</v>
      </c>
      <c r="AF79" s="298">
        <v>125810</v>
      </c>
    </row>
    <row r="80" spans="1:32" x14ac:dyDescent="0.2">
      <c r="A80" s="126" t="s">
        <v>941</v>
      </c>
      <c r="B80" s="126" t="s">
        <v>942</v>
      </c>
      <c r="C80" s="126">
        <v>3785</v>
      </c>
      <c r="D80" s="126" t="s">
        <v>949</v>
      </c>
      <c r="E80" s="126" t="s">
        <v>949</v>
      </c>
      <c r="F80" s="36">
        <v>76424.56</v>
      </c>
      <c r="G80" s="36">
        <v>0</v>
      </c>
      <c r="H80" s="36">
        <v>13912</v>
      </c>
      <c r="J80" s="126">
        <v>832699.86</v>
      </c>
      <c r="K80" s="126">
        <v>291367.82</v>
      </c>
      <c r="M80" s="278">
        <v>13000</v>
      </c>
      <c r="O80" s="278">
        <v>0</v>
      </c>
      <c r="R80" s="126">
        <v>180150.51</v>
      </c>
      <c r="S80" s="126">
        <v>1600443.98</v>
      </c>
      <c r="T80" s="275">
        <v>1664889.94</v>
      </c>
      <c r="U80" s="275">
        <v>228100</v>
      </c>
      <c r="V80" s="275">
        <v>2162.77</v>
      </c>
      <c r="X80" s="275">
        <v>920808</v>
      </c>
      <c r="Y80" s="275">
        <v>20000</v>
      </c>
      <c r="Z80" s="298">
        <v>1510850</v>
      </c>
      <c r="AB80" s="298">
        <v>34354</v>
      </c>
      <c r="AC80" s="298">
        <v>1641194.71</v>
      </c>
      <c r="AD80" s="298">
        <v>228752.25</v>
      </c>
    </row>
    <row r="81" spans="1:32" x14ac:dyDescent="0.2">
      <c r="A81" s="126" t="s">
        <v>951</v>
      </c>
      <c r="B81" s="126" t="s">
        <v>952</v>
      </c>
      <c r="C81" s="126">
        <v>2446</v>
      </c>
      <c r="D81" s="126" t="s">
        <v>954</v>
      </c>
      <c r="E81" s="126" t="s">
        <v>954</v>
      </c>
      <c r="F81" s="36">
        <v>45243.26</v>
      </c>
      <c r="G81" s="36">
        <v>0</v>
      </c>
      <c r="H81" s="36">
        <v>36729.370000000003</v>
      </c>
      <c r="J81" s="126">
        <v>865051.26</v>
      </c>
      <c r="K81" s="126">
        <v>409208.91</v>
      </c>
      <c r="M81" s="278">
        <v>20011</v>
      </c>
      <c r="Q81" s="126">
        <v>-275996.40000000002</v>
      </c>
      <c r="R81" s="126">
        <v>1525761.66</v>
      </c>
      <c r="S81" s="126">
        <v>4010</v>
      </c>
      <c r="T81" s="275">
        <v>1351971.27</v>
      </c>
      <c r="V81" s="275">
        <v>330.06</v>
      </c>
      <c r="X81" s="275">
        <v>888310.5</v>
      </c>
      <c r="Z81" s="298">
        <v>1064689.5</v>
      </c>
      <c r="AA81" s="298">
        <v>4996</v>
      </c>
      <c r="AC81" s="298">
        <v>1047148.67</v>
      </c>
      <c r="AD81" s="298">
        <v>41331.120000000003</v>
      </c>
    </row>
    <row r="82" spans="1:32" x14ac:dyDescent="0.2">
      <c r="A82" s="126" t="s">
        <v>951</v>
      </c>
      <c r="B82" s="126" t="s">
        <v>952</v>
      </c>
      <c r="C82" s="126">
        <v>3509</v>
      </c>
      <c r="D82" s="126" t="s">
        <v>955</v>
      </c>
      <c r="E82" s="126" t="s">
        <v>955</v>
      </c>
      <c r="F82" s="36">
        <v>37893.06</v>
      </c>
      <c r="G82" s="36">
        <v>0</v>
      </c>
      <c r="H82" s="36">
        <v>16011.3</v>
      </c>
      <c r="J82" s="126">
        <v>4</v>
      </c>
      <c r="K82" s="126">
        <v>235633.23</v>
      </c>
      <c r="M82" s="278">
        <v>52497</v>
      </c>
      <c r="Q82" s="126">
        <v>39309.11</v>
      </c>
      <c r="R82" s="126">
        <v>-1629653.06</v>
      </c>
      <c r="S82" s="126">
        <v>1891796.45</v>
      </c>
      <c r="T82" s="275">
        <v>2448384.56</v>
      </c>
      <c r="V82" s="275">
        <v>1044.21</v>
      </c>
      <c r="X82" s="275">
        <v>638968</v>
      </c>
      <c r="Y82" s="275">
        <v>329458.32</v>
      </c>
      <c r="Z82" s="298">
        <v>1203055.32</v>
      </c>
      <c r="AA82" s="298">
        <v>7004</v>
      </c>
      <c r="AC82" s="298">
        <v>2247065</v>
      </c>
      <c r="AD82" s="298">
        <v>15138.68</v>
      </c>
      <c r="AF82" s="298">
        <v>10000</v>
      </c>
    </row>
    <row r="83" spans="1:32" x14ac:dyDescent="0.2">
      <c r="A83" s="126" t="s">
        <v>951</v>
      </c>
      <c r="B83" s="126" t="s">
        <v>952</v>
      </c>
      <c r="C83" s="126">
        <v>1170</v>
      </c>
      <c r="D83" s="126" t="s">
        <v>956</v>
      </c>
      <c r="E83" s="126" t="s">
        <v>956</v>
      </c>
      <c r="F83" s="36">
        <v>69110.14</v>
      </c>
      <c r="G83" s="36">
        <v>0</v>
      </c>
      <c r="H83" s="36">
        <v>32049.83</v>
      </c>
      <c r="J83" s="126">
        <v>183702.11</v>
      </c>
      <c r="K83" s="126">
        <v>82611.210000000006</v>
      </c>
      <c r="M83" s="278">
        <v>10678</v>
      </c>
      <c r="Q83" s="126">
        <v>-148662.24</v>
      </c>
      <c r="R83" s="126">
        <v>-1279891.8400000001</v>
      </c>
      <c r="S83" s="126">
        <v>1831896.95</v>
      </c>
      <c r="T83" s="275">
        <v>1077712.05</v>
      </c>
      <c r="V83" s="275">
        <v>693.41</v>
      </c>
      <c r="X83" s="275">
        <v>928980</v>
      </c>
      <c r="Y83" s="275">
        <v>400404.8</v>
      </c>
      <c r="Z83" s="298">
        <v>1482189.8</v>
      </c>
      <c r="AA83" s="298">
        <v>47071</v>
      </c>
      <c r="AC83" s="298">
        <v>754897.83</v>
      </c>
      <c r="AD83" s="298">
        <v>167831.21</v>
      </c>
      <c r="AF83" s="298">
        <v>2348</v>
      </c>
    </row>
    <row r="84" spans="1:32" x14ac:dyDescent="0.2">
      <c r="A84" s="126" t="s">
        <v>951</v>
      </c>
      <c r="B84" s="126" t="s">
        <v>952</v>
      </c>
      <c r="C84" s="126">
        <v>1178</v>
      </c>
      <c r="D84" s="126" t="s">
        <v>957</v>
      </c>
      <c r="E84" s="126" t="s">
        <v>957</v>
      </c>
      <c r="F84" s="36">
        <v>2308.96</v>
      </c>
      <c r="G84" s="36">
        <v>0</v>
      </c>
      <c r="H84" s="36">
        <v>25552.22</v>
      </c>
      <c r="J84" s="126">
        <v>29178.7</v>
      </c>
      <c r="K84" s="126">
        <v>149706.35</v>
      </c>
      <c r="M84" s="278">
        <v>19301</v>
      </c>
      <c r="Q84" s="126">
        <v>-126206806.29000001</v>
      </c>
      <c r="R84" s="126">
        <v>126092982.31</v>
      </c>
      <c r="S84" s="126">
        <v>352730.98</v>
      </c>
      <c r="T84" s="275">
        <v>1377014.44</v>
      </c>
      <c r="V84" s="275">
        <v>139.51</v>
      </c>
      <c r="X84" s="275">
        <v>927118.8</v>
      </c>
      <c r="Y84" s="275">
        <v>877401</v>
      </c>
      <c r="Z84" s="298">
        <v>1940265.8</v>
      </c>
      <c r="AA84" s="298">
        <v>4424</v>
      </c>
      <c r="AC84" s="298">
        <v>1197803.8600000001</v>
      </c>
      <c r="AD84" s="298">
        <v>90641.86</v>
      </c>
    </row>
    <row r="85" spans="1:32" x14ac:dyDescent="0.2">
      <c r="A85" s="126" t="s">
        <v>951</v>
      </c>
      <c r="B85" s="126" t="s">
        <v>952</v>
      </c>
      <c r="C85" s="126">
        <v>2358</v>
      </c>
      <c r="D85" s="126" t="s">
        <v>958</v>
      </c>
      <c r="E85" s="126" t="s">
        <v>958</v>
      </c>
      <c r="F85" s="36">
        <v>79166.97</v>
      </c>
      <c r="G85" s="36">
        <v>10000</v>
      </c>
      <c r="H85" s="36">
        <v>25976.3</v>
      </c>
      <c r="J85" s="126">
        <v>2128894.9700000002</v>
      </c>
      <c r="K85" s="126">
        <v>2567364.3199999998</v>
      </c>
      <c r="M85" s="278">
        <v>-60306</v>
      </c>
      <c r="R85" s="126">
        <v>4977622.22</v>
      </c>
      <c r="T85" s="275">
        <v>1272024.76</v>
      </c>
      <c r="V85" s="275">
        <v>560.62</v>
      </c>
      <c r="X85" s="275">
        <v>1665872</v>
      </c>
      <c r="Y85" s="275">
        <v>29540</v>
      </c>
      <c r="Z85" s="298">
        <v>1766892</v>
      </c>
      <c r="AA85" s="298">
        <v>23583</v>
      </c>
      <c r="AB85" s="298">
        <v>2880</v>
      </c>
      <c r="AC85" s="298">
        <v>1003249.09</v>
      </c>
      <c r="AD85" s="298">
        <v>272306.95</v>
      </c>
      <c r="AF85" s="298">
        <v>5000</v>
      </c>
    </row>
    <row r="86" spans="1:32" x14ac:dyDescent="0.2">
      <c r="D86" s="126" t="s">
        <v>1419</v>
      </c>
      <c r="E86" s="126" t="s">
        <v>1419</v>
      </c>
      <c r="F86" s="36">
        <v>0</v>
      </c>
      <c r="G86" s="36">
        <v>30490</v>
      </c>
      <c r="J86" s="126">
        <v>148001</v>
      </c>
      <c r="K86" s="126">
        <v>6</v>
      </c>
      <c r="O86" s="278">
        <v>30490</v>
      </c>
      <c r="R86" s="126">
        <v>-31309.24</v>
      </c>
      <c r="S86" s="126">
        <v>31316.240000000002</v>
      </c>
      <c r="X86" s="275">
        <v>729647.5</v>
      </c>
      <c r="Y86" s="275">
        <v>665281.9</v>
      </c>
      <c r="Z86" s="298">
        <v>776055.5</v>
      </c>
      <c r="AB86" s="298">
        <v>19440</v>
      </c>
      <c r="AC86" s="298">
        <v>451433.9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AL123"/>
  <sheetViews>
    <sheetView workbookViewId="0">
      <pane xSplit="5" ySplit="2" topLeftCell="AH81" activePane="bottomRight" state="frozen"/>
      <selection activeCell="B12" sqref="B12"/>
      <selection pane="topRight" activeCell="B12" sqref="B12"/>
      <selection pane="bottomLeft" activeCell="B12" sqref="B12"/>
      <selection pane="bottomRight" activeCell="AI12" sqref="AI12"/>
    </sheetView>
  </sheetViews>
  <sheetFormatPr defaultColWidth="9" defaultRowHeight="14.25" x14ac:dyDescent="0.2"/>
  <cols>
    <col min="1" max="1" width="9" style="1"/>
    <col min="2" max="2" width="15.875" style="1" customWidth="1"/>
    <col min="3" max="3" width="7.375" style="260" bestFit="1" customWidth="1"/>
    <col min="4" max="4" width="32.875" style="1" customWidth="1"/>
    <col min="5" max="5" width="27" style="1" customWidth="1"/>
    <col min="6" max="9" width="20" style="36" customWidth="1"/>
    <col min="10" max="10" width="15.875" style="126" customWidth="1"/>
    <col min="11" max="11" width="14.125" style="126" bestFit="1" customWidth="1"/>
    <col min="12" max="12" width="19.25" style="278" customWidth="1"/>
    <col min="13" max="13" width="15.625" style="278" customWidth="1"/>
    <col min="14" max="14" width="16.625" style="278" customWidth="1"/>
    <col min="15" max="15" width="13.375" style="278" bestFit="1" customWidth="1"/>
    <col min="16" max="16" width="11.5" style="126" customWidth="1"/>
    <col min="17" max="17" width="18.5" style="126" customWidth="1"/>
    <col min="18" max="18" width="15.125" style="126" bestFit="1" customWidth="1"/>
    <col min="19" max="19" width="16" style="126" bestFit="1" customWidth="1"/>
    <col min="20" max="20" width="15.75" style="275" bestFit="1" customWidth="1"/>
    <col min="21" max="21" width="14.25" style="275" bestFit="1" customWidth="1"/>
    <col min="22" max="22" width="14.5" style="275" bestFit="1" customWidth="1"/>
    <col min="23" max="23" width="14.625" style="275" bestFit="1" customWidth="1"/>
    <col min="24" max="24" width="15.125" style="275" bestFit="1" customWidth="1"/>
    <col min="25" max="25" width="15.375" style="275" bestFit="1" customWidth="1"/>
    <col min="26" max="27" width="15.375" style="298" bestFit="1" customWidth="1"/>
    <col min="28" max="28" width="14.375" style="298" bestFit="1" customWidth="1"/>
    <col min="29" max="31" width="15.5" style="298" bestFit="1" customWidth="1"/>
    <col min="32" max="32" width="14.375" style="298" bestFit="1" customWidth="1"/>
    <col min="33" max="33" width="16.375" style="113" bestFit="1" customWidth="1"/>
    <col min="34" max="34" width="13.375" style="55" bestFit="1" customWidth="1"/>
    <col min="35" max="35" width="13.125" style="52" bestFit="1" customWidth="1"/>
    <col min="36" max="36" width="13.125" style="101" bestFit="1" customWidth="1"/>
    <col min="37" max="37" width="13.125" style="65" bestFit="1" customWidth="1"/>
    <col min="38" max="38" width="14.625" style="53" bestFit="1" customWidth="1"/>
    <col min="39" max="16384" width="9" style="1"/>
  </cols>
  <sheetData>
    <row r="1" spans="1:38" x14ac:dyDescent="0.2">
      <c r="E1" s="1" t="s">
        <v>1408</v>
      </c>
      <c r="F1" s="36" t="s">
        <v>1819</v>
      </c>
      <c r="G1" s="36" t="s">
        <v>1821</v>
      </c>
      <c r="H1" s="36" t="s">
        <v>1823</v>
      </c>
      <c r="I1" s="36" t="s">
        <v>1825</v>
      </c>
      <c r="J1" s="126" t="s">
        <v>1829</v>
      </c>
      <c r="K1" s="126" t="s">
        <v>1831</v>
      </c>
      <c r="L1" s="278" t="s">
        <v>1835</v>
      </c>
      <c r="M1" s="278" t="s">
        <v>1837</v>
      </c>
      <c r="N1" s="278" t="s">
        <v>1841</v>
      </c>
      <c r="O1" s="278" t="s">
        <v>1843</v>
      </c>
      <c r="P1" s="126" t="s">
        <v>1845</v>
      </c>
      <c r="Q1" s="126" t="s">
        <v>1790</v>
      </c>
      <c r="R1" s="126" t="s">
        <v>1847</v>
      </c>
      <c r="S1" s="126" t="s">
        <v>1849</v>
      </c>
      <c r="T1" s="275" t="s">
        <v>1852</v>
      </c>
      <c r="U1" s="275" t="s">
        <v>1854</v>
      </c>
      <c r="V1" s="275" t="s">
        <v>1856</v>
      </c>
      <c r="W1" s="275" t="s">
        <v>1858</v>
      </c>
      <c r="X1" s="275" t="s">
        <v>1860</v>
      </c>
      <c r="Y1" s="275" t="s">
        <v>1864</v>
      </c>
      <c r="Z1" s="298" t="s">
        <v>1866</v>
      </c>
      <c r="AA1" s="298" t="s">
        <v>1870</v>
      </c>
      <c r="AB1" s="298" t="s">
        <v>1872</v>
      </c>
      <c r="AC1" s="298" t="s">
        <v>1874</v>
      </c>
      <c r="AD1" s="298" t="s">
        <v>1876</v>
      </c>
      <c r="AE1" s="298" t="s">
        <v>1880</v>
      </c>
      <c r="AF1" s="298" t="s">
        <v>1882</v>
      </c>
      <c r="AG1" s="112" t="s">
        <v>89</v>
      </c>
      <c r="AH1" s="54" t="s">
        <v>90</v>
      </c>
      <c r="AI1" s="34" t="s">
        <v>91</v>
      </c>
      <c r="AJ1" s="42" t="s">
        <v>92</v>
      </c>
      <c r="AK1" s="43" t="s">
        <v>93</v>
      </c>
      <c r="AL1" s="216" t="s">
        <v>94</v>
      </c>
    </row>
    <row r="2" spans="1:38" x14ac:dyDescent="0.2">
      <c r="E2" s="1" t="s">
        <v>1409</v>
      </c>
      <c r="F2" s="36" t="s">
        <v>1820</v>
      </c>
      <c r="G2" s="36" t="s">
        <v>1822</v>
      </c>
      <c r="H2" s="36" t="s">
        <v>1824</v>
      </c>
      <c r="I2" s="36" t="s">
        <v>1826</v>
      </c>
      <c r="J2" s="126" t="s">
        <v>1830</v>
      </c>
      <c r="K2" s="126" t="s">
        <v>1832</v>
      </c>
      <c r="L2" s="278" t="s">
        <v>1836</v>
      </c>
      <c r="M2" s="278" t="s">
        <v>1838</v>
      </c>
      <c r="N2" s="278" t="s">
        <v>1842</v>
      </c>
      <c r="O2" s="278" t="s">
        <v>1844</v>
      </c>
      <c r="P2" s="126" t="s">
        <v>1846</v>
      </c>
      <c r="Q2" s="126" t="s">
        <v>1791</v>
      </c>
      <c r="R2" s="126" t="s">
        <v>1848</v>
      </c>
      <c r="S2" s="126" t="s">
        <v>1792</v>
      </c>
      <c r="T2" s="275" t="s">
        <v>1853</v>
      </c>
      <c r="U2" s="275" t="s">
        <v>1855</v>
      </c>
      <c r="V2" s="275" t="s">
        <v>1857</v>
      </c>
      <c r="W2" s="275" t="s">
        <v>1859</v>
      </c>
      <c r="X2" s="275" t="s">
        <v>1861</v>
      </c>
      <c r="Y2" s="275" t="s">
        <v>1865</v>
      </c>
      <c r="Z2" s="298" t="s">
        <v>1867</v>
      </c>
      <c r="AA2" s="298" t="s">
        <v>1871</v>
      </c>
      <c r="AB2" s="298" t="s">
        <v>1873</v>
      </c>
      <c r="AC2" s="298" t="s">
        <v>1875</v>
      </c>
      <c r="AD2" s="298" t="s">
        <v>1877</v>
      </c>
      <c r="AE2" s="298" t="s">
        <v>1881</v>
      </c>
      <c r="AF2" s="298" t="s">
        <v>1883</v>
      </c>
      <c r="AG2" s="112"/>
      <c r="AH2" s="54"/>
      <c r="AI2" s="34"/>
      <c r="AJ2" s="44"/>
      <c r="AK2" s="45"/>
      <c r="AL2" s="34"/>
    </row>
    <row r="3" spans="1:38" x14ac:dyDescent="0.2">
      <c r="E3" s="1" t="s">
        <v>1410</v>
      </c>
      <c r="F3" s="36">
        <v>27641629.550000001</v>
      </c>
      <c r="G3" s="36">
        <v>3202716.22</v>
      </c>
      <c r="H3" s="36">
        <v>2770926.73</v>
      </c>
      <c r="I3" s="36">
        <v>690</v>
      </c>
      <c r="J3" s="126">
        <v>80900206.920000002</v>
      </c>
      <c r="K3" s="126">
        <v>34153784.530000001</v>
      </c>
      <c r="L3" s="278">
        <v>685767</v>
      </c>
      <c r="M3" s="278">
        <v>1777052.83</v>
      </c>
      <c r="N3" s="278">
        <v>13000</v>
      </c>
      <c r="O3" s="278">
        <v>1560409.02</v>
      </c>
      <c r="P3" s="126">
        <v>431760.79</v>
      </c>
      <c r="Q3" s="126">
        <v>-115443994.87</v>
      </c>
      <c r="R3" s="126">
        <v>153499102.09999999</v>
      </c>
      <c r="S3" s="126">
        <v>123857660.04000001</v>
      </c>
      <c r="T3" s="275">
        <v>102852006.83</v>
      </c>
      <c r="U3" s="275">
        <v>31187766.02</v>
      </c>
      <c r="V3" s="275">
        <v>163036.15</v>
      </c>
      <c r="W3" s="275">
        <v>150</v>
      </c>
      <c r="X3" s="275">
        <v>132161224.63</v>
      </c>
      <c r="Y3" s="275">
        <v>15797383.279999999</v>
      </c>
      <c r="Z3" s="298">
        <v>179256767.13999999</v>
      </c>
      <c r="AA3" s="298">
        <v>1807734.99</v>
      </c>
      <c r="AB3" s="298">
        <v>1544987.06</v>
      </c>
      <c r="AC3" s="298">
        <v>95873014.609999999</v>
      </c>
      <c r="AD3" s="298">
        <v>20843329.84</v>
      </c>
      <c r="AE3" s="298">
        <v>2716.64</v>
      </c>
      <c r="AF3" s="298">
        <v>543819.59</v>
      </c>
      <c r="AG3" s="113">
        <f>SUM(AG4:AG123)</f>
        <v>33615962.499999985</v>
      </c>
      <c r="AH3" s="55">
        <f t="shared" ref="AH3:AL3" si="0">SUM(AH4:AH123)</f>
        <v>4036228.8499999992</v>
      </c>
      <c r="AI3" s="52">
        <f t="shared" si="0"/>
        <v>29579733.64999998</v>
      </c>
      <c r="AJ3" s="101">
        <f t="shared" si="0"/>
        <v>282161566.90999997</v>
      </c>
      <c r="AK3" s="65">
        <f t="shared" si="0"/>
        <v>299872369.86999995</v>
      </c>
      <c r="AL3" s="53">
        <f t="shared" si="0"/>
        <v>-17710802.960000001</v>
      </c>
    </row>
    <row r="4" spans="1:38" x14ac:dyDescent="0.2">
      <c r="D4" s="1" t="s">
        <v>1411</v>
      </c>
      <c r="E4" s="1" t="s">
        <v>1411</v>
      </c>
      <c r="F4" s="36">
        <v>460285</v>
      </c>
      <c r="G4" s="36">
        <v>136825</v>
      </c>
      <c r="H4" s="36">
        <v>49471</v>
      </c>
      <c r="J4" s="126">
        <v>9</v>
      </c>
      <c r="K4" s="126">
        <v>7</v>
      </c>
      <c r="O4" s="278">
        <v>152780</v>
      </c>
      <c r="R4" s="126">
        <v>-115975.12</v>
      </c>
      <c r="S4" s="126">
        <v>560321.12</v>
      </c>
      <c r="X4" s="275">
        <v>2726519.1</v>
      </c>
      <c r="Y4" s="275">
        <v>614088.79</v>
      </c>
      <c r="Z4" s="298">
        <v>2742479.1</v>
      </c>
      <c r="AB4" s="298">
        <v>15630</v>
      </c>
      <c r="AC4" s="298">
        <v>533027.79</v>
      </c>
      <c r="AG4" s="114">
        <f>SUM(F4:I4)</f>
        <v>646581</v>
      </c>
      <c r="AH4" s="56">
        <f>SUM(L4:O4)</f>
        <v>152780</v>
      </c>
      <c r="AI4" s="53">
        <f>AG4-AH4</f>
        <v>493801</v>
      </c>
      <c r="AJ4" s="50">
        <f>SUM(T4:Y4)</f>
        <v>3340607.89</v>
      </c>
      <c r="AK4" s="49">
        <f>SUM(Z4:AF4)</f>
        <v>3291136.89</v>
      </c>
      <c r="AL4" s="53">
        <f>AJ4-AK4</f>
        <v>49471</v>
      </c>
    </row>
    <row r="5" spans="1:38" x14ac:dyDescent="0.2">
      <c r="D5" s="1" t="s">
        <v>1412</v>
      </c>
      <c r="E5" s="1" t="s">
        <v>1412</v>
      </c>
      <c r="F5" s="36">
        <v>0</v>
      </c>
      <c r="G5" s="36">
        <v>152300</v>
      </c>
      <c r="H5" s="36">
        <v>15168</v>
      </c>
      <c r="I5" s="36">
        <v>0</v>
      </c>
      <c r="J5" s="126">
        <v>197868.27</v>
      </c>
      <c r="K5" s="126">
        <v>75137.509999999995</v>
      </c>
      <c r="O5" s="278">
        <v>55400</v>
      </c>
      <c r="R5" s="126">
        <v>-1582820.52</v>
      </c>
      <c r="S5" s="126">
        <v>2026803.02</v>
      </c>
      <c r="X5" s="275">
        <v>2163453.4</v>
      </c>
      <c r="Y5" s="275">
        <v>741777.67</v>
      </c>
      <c r="Z5" s="298">
        <v>2236468.4</v>
      </c>
      <c r="AA5" s="298">
        <v>60500</v>
      </c>
      <c r="AB5" s="298">
        <v>21657</v>
      </c>
      <c r="AC5" s="298">
        <v>477681.17</v>
      </c>
      <c r="AD5" s="298">
        <v>167833.22</v>
      </c>
      <c r="AG5" s="114">
        <f t="shared" ref="AG5:AG68" si="1">SUM(F5:I5)</f>
        <v>167468</v>
      </c>
      <c r="AH5" s="56">
        <f t="shared" ref="AH5:AH68" si="2">SUM(L5:O5)</f>
        <v>55400</v>
      </c>
      <c r="AI5" s="53">
        <f t="shared" ref="AI5:AI68" si="3">AG5-AH5</f>
        <v>112068</v>
      </c>
      <c r="AJ5" s="50">
        <f t="shared" ref="AJ5:AJ68" si="4">SUM(T5:Y5)</f>
        <v>2905231.07</v>
      </c>
      <c r="AK5" s="49">
        <f t="shared" ref="AK5:AK68" si="5">SUM(Z5:AF5)</f>
        <v>2964139.79</v>
      </c>
      <c r="AL5" s="53">
        <f t="shared" ref="AL5:AL68" si="6">AJ5-AK5</f>
        <v>-58908.720000000205</v>
      </c>
    </row>
    <row r="6" spans="1:38" x14ac:dyDescent="0.2">
      <c r="D6" s="1" t="s">
        <v>1413</v>
      </c>
      <c r="E6" s="1" t="s">
        <v>1413</v>
      </c>
      <c r="F6" s="36">
        <v>8006.41</v>
      </c>
      <c r="G6" s="36">
        <v>66400</v>
      </c>
      <c r="H6" s="36">
        <v>43736</v>
      </c>
      <c r="I6" s="36">
        <v>0</v>
      </c>
      <c r="J6" s="126">
        <v>2899440.75</v>
      </c>
      <c r="K6" s="126">
        <v>23621.16</v>
      </c>
      <c r="L6" s="278">
        <v>2500</v>
      </c>
      <c r="M6" s="278">
        <v>5066.58</v>
      </c>
      <c r="O6" s="278">
        <v>74406.41</v>
      </c>
      <c r="R6" s="126">
        <v>1621754.44</v>
      </c>
      <c r="S6" s="126">
        <v>716949.66</v>
      </c>
      <c r="U6" s="275">
        <v>34000</v>
      </c>
      <c r="V6" s="275">
        <v>0</v>
      </c>
      <c r="X6" s="275">
        <v>2020754.8</v>
      </c>
      <c r="Y6" s="275">
        <v>1514984.49</v>
      </c>
      <c r="Z6" s="298">
        <v>2069193.05</v>
      </c>
      <c r="AB6" s="298">
        <v>9262</v>
      </c>
      <c r="AC6" s="298">
        <v>694859.96</v>
      </c>
      <c r="AD6" s="298">
        <v>175897.05</v>
      </c>
      <c r="AG6" s="114">
        <f t="shared" si="1"/>
        <v>118142.41</v>
      </c>
      <c r="AH6" s="56">
        <f t="shared" si="2"/>
        <v>81972.990000000005</v>
      </c>
      <c r="AI6" s="53">
        <f t="shared" si="3"/>
        <v>36169.42</v>
      </c>
      <c r="AJ6" s="50">
        <f t="shared" si="4"/>
        <v>3569739.29</v>
      </c>
      <c r="AK6" s="49">
        <f t="shared" si="5"/>
        <v>2949212.0599999996</v>
      </c>
      <c r="AL6" s="53">
        <f t="shared" si="6"/>
        <v>620527.23000000045</v>
      </c>
    </row>
    <row r="7" spans="1:38" x14ac:dyDescent="0.2">
      <c r="A7" s="1" t="s">
        <v>1445</v>
      </c>
      <c r="D7" s="1" t="s">
        <v>1414</v>
      </c>
      <c r="E7" s="1" t="s">
        <v>1414</v>
      </c>
      <c r="F7" s="36">
        <v>8000.51</v>
      </c>
      <c r="G7" s="36">
        <v>11500</v>
      </c>
      <c r="H7" s="36">
        <v>41963.45</v>
      </c>
      <c r="I7" s="36">
        <v>0</v>
      </c>
      <c r="J7" s="126">
        <v>3109802</v>
      </c>
      <c r="K7" s="126">
        <v>6</v>
      </c>
      <c r="L7" s="278">
        <v>0</v>
      </c>
      <c r="O7" s="278">
        <v>19500.509999999998</v>
      </c>
      <c r="R7" s="126">
        <v>2735567.94</v>
      </c>
      <c r="S7" s="126">
        <v>550717.67000000004</v>
      </c>
      <c r="V7" s="275">
        <v>0</v>
      </c>
      <c r="X7" s="275">
        <v>1343464.5</v>
      </c>
      <c r="Y7" s="275">
        <v>554393.97</v>
      </c>
      <c r="Z7" s="298">
        <v>1397664.5</v>
      </c>
      <c r="AB7" s="298">
        <v>24846</v>
      </c>
      <c r="AC7" s="298">
        <v>471062.13</v>
      </c>
      <c r="AD7" s="298">
        <v>138800</v>
      </c>
      <c r="AG7" s="114">
        <f t="shared" si="1"/>
        <v>61463.96</v>
      </c>
      <c r="AH7" s="56">
        <f t="shared" si="2"/>
        <v>19500.509999999998</v>
      </c>
      <c r="AI7" s="53">
        <f t="shared" si="3"/>
        <v>41963.45</v>
      </c>
      <c r="AJ7" s="50">
        <f t="shared" si="4"/>
        <v>1897858.47</v>
      </c>
      <c r="AK7" s="49">
        <f t="shared" si="5"/>
        <v>2032372.63</v>
      </c>
      <c r="AL7" s="53">
        <f t="shared" si="6"/>
        <v>-134514.15999999992</v>
      </c>
    </row>
    <row r="8" spans="1:38" x14ac:dyDescent="0.2">
      <c r="D8" s="1" t="s">
        <v>1415</v>
      </c>
      <c r="E8" s="1" t="s">
        <v>1415</v>
      </c>
      <c r="F8" s="36">
        <v>13110</v>
      </c>
      <c r="G8" s="36">
        <v>21000</v>
      </c>
      <c r="H8" s="36">
        <v>28253</v>
      </c>
      <c r="I8" s="36">
        <v>690</v>
      </c>
      <c r="J8" s="126">
        <v>503348.67</v>
      </c>
      <c r="K8" s="126">
        <v>335538.44</v>
      </c>
      <c r="M8" s="278">
        <v>25610</v>
      </c>
      <c r="O8" s="278">
        <v>8500</v>
      </c>
      <c r="R8" s="126">
        <v>-1277359.94</v>
      </c>
      <c r="S8" s="126">
        <v>2257089.6800000002</v>
      </c>
      <c r="X8" s="275">
        <v>817447</v>
      </c>
      <c r="Y8" s="275">
        <v>697287.83</v>
      </c>
      <c r="Z8" s="298">
        <v>918969</v>
      </c>
      <c r="AB8" s="298">
        <v>40340</v>
      </c>
      <c r="AC8" s="298">
        <v>445868.83</v>
      </c>
      <c r="AD8" s="298">
        <v>221456.63</v>
      </c>
      <c r="AG8" s="114">
        <f t="shared" si="1"/>
        <v>63053</v>
      </c>
      <c r="AH8" s="56">
        <f t="shared" si="2"/>
        <v>34110</v>
      </c>
      <c r="AI8" s="53">
        <f t="shared" si="3"/>
        <v>28943</v>
      </c>
      <c r="AJ8" s="50">
        <f t="shared" si="4"/>
        <v>1514734.83</v>
      </c>
      <c r="AK8" s="49">
        <f t="shared" si="5"/>
        <v>1626634.46</v>
      </c>
      <c r="AL8" s="53">
        <f t="shared" si="6"/>
        <v>-111899.62999999989</v>
      </c>
    </row>
    <row r="9" spans="1:38" x14ac:dyDescent="0.2">
      <c r="D9" s="1" t="s">
        <v>1416</v>
      </c>
      <c r="E9" s="1" t="s">
        <v>1416</v>
      </c>
      <c r="F9" s="36">
        <v>0</v>
      </c>
      <c r="G9" s="36">
        <v>19471</v>
      </c>
      <c r="H9" s="36">
        <v>0</v>
      </c>
      <c r="I9" s="36">
        <v>0</v>
      </c>
      <c r="J9" s="126">
        <v>3925173.34</v>
      </c>
      <c r="K9" s="126">
        <v>488172.93</v>
      </c>
      <c r="O9" s="278">
        <v>19471</v>
      </c>
      <c r="R9" s="126">
        <v>3313175.93</v>
      </c>
      <c r="S9" s="126">
        <v>253201</v>
      </c>
      <c r="X9" s="275">
        <v>1473222</v>
      </c>
      <c r="Y9" s="275">
        <v>1468791.47</v>
      </c>
      <c r="Z9" s="298">
        <v>1485722</v>
      </c>
      <c r="AB9" s="298">
        <v>53778</v>
      </c>
      <c r="AC9" s="298">
        <v>271013.46999999997</v>
      </c>
      <c r="AD9" s="298">
        <v>284530.65999999997</v>
      </c>
      <c r="AG9" s="114">
        <f t="shared" si="1"/>
        <v>19471</v>
      </c>
      <c r="AH9" s="56">
        <f t="shared" si="2"/>
        <v>19471</v>
      </c>
      <c r="AI9" s="53">
        <f t="shared" si="3"/>
        <v>0</v>
      </c>
      <c r="AJ9" s="50">
        <f t="shared" si="4"/>
        <v>2942013.4699999997</v>
      </c>
      <c r="AK9" s="49">
        <f t="shared" si="5"/>
        <v>2095044.13</v>
      </c>
      <c r="AL9" s="53">
        <f t="shared" si="6"/>
        <v>846969.33999999985</v>
      </c>
    </row>
    <row r="10" spans="1:38" x14ac:dyDescent="0.2">
      <c r="D10" s="1" t="s">
        <v>1417</v>
      </c>
      <c r="E10" s="1" t="s">
        <v>1417</v>
      </c>
      <c r="F10" s="36">
        <v>20500.14</v>
      </c>
      <c r="G10" s="36">
        <v>28500</v>
      </c>
      <c r="H10" s="36">
        <v>0</v>
      </c>
      <c r="I10" s="36">
        <v>0</v>
      </c>
      <c r="J10" s="126">
        <v>2598600</v>
      </c>
      <c r="K10" s="126">
        <v>3</v>
      </c>
      <c r="M10" s="278">
        <v>20000</v>
      </c>
      <c r="O10" s="278">
        <v>28999.64</v>
      </c>
      <c r="R10" s="126">
        <v>2710376</v>
      </c>
      <c r="X10" s="275">
        <v>1169309.8600000001</v>
      </c>
      <c r="Y10" s="275">
        <v>426486.01</v>
      </c>
      <c r="Z10" s="298">
        <v>1006389.8</v>
      </c>
      <c r="AB10" s="298">
        <v>28158</v>
      </c>
      <c r="AC10" s="298">
        <v>563220.56999999995</v>
      </c>
      <c r="AD10" s="298">
        <v>109800</v>
      </c>
      <c r="AG10" s="114">
        <f t="shared" si="1"/>
        <v>49000.14</v>
      </c>
      <c r="AH10" s="56">
        <f t="shared" si="2"/>
        <v>48999.64</v>
      </c>
      <c r="AI10" s="53">
        <f t="shared" si="3"/>
        <v>0.5</v>
      </c>
      <c r="AJ10" s="50">
        <f t="shared" si="4"/>
        <v>1595795.87</v>
      </c>
      <c r="AK10" s="49">
        <f t="shared" si="5"/>
        <v>1707568.37</v>
      </c>
      <c r="AL10" s="53">
        <f t="shared" si="6"/>
        <v>-111772.5</v>
      </c>
    </row>
    <row r="11" spans="1:38" x14ac:dyDescent="0.2">
      <c r="D11" s="1" t="s">
        <v>1418</v>
      </c>
      <c r="E11" s="1" t="s">
        <v>1418</v>
      </c>
      <c r="F11" s="36">
        <v>0</v>
      </c>
      <c r="G11" s="36">
        <v>12400</v>
      </c>
      <c r="J11" s="126">
        <v>1</v>
      </c>
      <c r="K11" s="126">
        <v>500670.7</v>
      </c>
      <c r="O11" s="278">
        <v>12400</v>
      </c>
      <c r="R11" s="126">
        <v>626361.05000000005</v>
      </c>
      <c r="S11" s="126">
        <v>99610.62</v>
      </c>
      <c r="X11" s="275">
        <v>470966</v>
      </c>
      <c r="Y11" s="275">
        <v>354806.33</v>
      </c>
      <c r="Z11" s="298">
        <v>472386</v>
      </c>
      <c r="AB11" s="298">
        <v>62774</v>
      </c>
      <c r="AC11" s="298">
        <v>290612.33</v>
      </c>
      <c r="AD11" s="298">
        <v>225299.97</v>
      </c>
      <c r="AG11" s="114">
        <f t="shared" si="1"/>
        <v>12400</v>
      </c>
      <c r="AH11" s="56">
        <f t="shared" si="2"/>
        <v>12400</v>
      </c>
      <c r="AI11" s="53">
        <f t="shared" si="3"/>
        <v>0</v>
      </c>
      <c r="AJ11" s="50">
        <f t="shared" si="4"/>
        <v>825772.33000000007</v>
      </c>
      <c r="AK11" s="49">
        <f t="shared" si="5"/>
        <v>1051072.3</v>
      </c>
      <c r="AL11" s="53">
        <f t="shared" si="6"/>
        <v>-225299.96999999997</v>
      </c>
    </row>
    <row r="12" spans="1:38" x14ac:dyDescent="0.2">
      <c r="A12" s="1" t="s">
        <v>849</v>
      </c>
      <c r="B12" s="1" t="s">
        <v>851</v>
      </c>
      <c r="C12" s="260">
        <v>4067</v>
      </c>
      <c r="D12" s="1" t="s">
        <v>853</v>
      </c>
      <c r="E12" s="1" t="s">
        <v>853</v>
      </c>
      <c r="F12" s="36">
        <v>251909.44</v>
      </c>
      <c r="G12" s="36">
        <v>0</v>
      </c>
      <c r="H12" s="36">
        <v>27887.73</v>
      </c>
      <c r="J12" s="126">
        <v>1434837.03</v>
      </c>
      <c r="K12" s="126">
        <v>535589.72</v>
      </c>
      <c r="L12" s="278">
        <v>8500</v>
      </c>
      <c r="M12" s="278">
        <v>11920</v>
      </c>
      <c r="O12" s="278">
        <v>0</v>
      </c>
      <c r="R12" s="126">
        <v>2127787.7999999998</v>
      </c>
      <c r="S12" s="126">
        <v>685585.33</v>
      </c>
      <c r="T12" s="275">
        <v>950986.16</v>
      </c>
      <c r="V12" s="275">
        <v>2397.4499999999998</v>
      </c>
      <c r="X12" s="275">
        <v>2741082</v>
      </c>
      <c r="Y12" s="275">
        <v>209150</v>
      </c>
      <c r="Z12" s="298">
        <v>3132421.4</v>
      </c>
      <c r="AB12" s="298">
        <v>8484</v>
      </c>
      <c r="AC12" s="298">
        <v>899426.16</v>
      </c>
      <c r="AD12" s="298">
        <v>446850.26</v>
      </c>
      <c r="AE12" s="298">
        <v>3</v>
      </c>
      <c r="AG12" s="114">
        <f t="shared" si="1"/>
        <v>279797.17</v>
      </c>
      <c r="AH12" s="56">
        <f t="shared" si="2"/>
        <v>20420</v>
      </c>
      <c r="AI12" s="53">
        <f t="shared" si="3"/>
        <v>259377.16999999998</v>
      </c>
      <c r="AJ12" s="50">
        <f t="shared" si="4"/>
        <v>3903615.61</v>
      </c>
      <c r="AK12" s="49">
        <f t="shared" si="5"/>
        <v>4487184.82</v>
      </c>
      <c r="AL12" s="53">
        <f t="shared" si="6"/>
        <v>-583569.21000000043</v>
      </c>
    </row>
    <row r="13" spans="1:38" x14ac:dyDescent="0.2">
      <c r="A13" s="1" t="s">
        <v>849</v>
      </c>
      <c r="B13" s="1" t="s">
        <v>851</v>
      </c>
      <c r="C13" s="260">
        <v>4180</v>
      </c>
      <c r="D13" s="1" t="s">
        <v>854</v>
      </c>
      <c r="E13" s="1" t="s">
        <v>854</v>
      </c>
      <c r="F13" s="36">
        <v>218075.54</v>
      </c>
      <c r="G13" s="36">
        <v>17995</v>
      </c>
      <c r="H13" s="36">
        <v>156996.21</v>
      </c>
      <c r="J13" s="126">
        <v>505766.43</v>
      </c>
      <c r="K13" s="126">
        <v>308110.33</v>
      </c>
      <c r="L13" s="278">
        <v>13900</v>
      </c>
      <c r="M13" s="278">
        <v>6500</v>
      </c>
      <c r="O13" s="278">
        <v>0</v>
      </c>
      <c r="R13" s="126">
        <v>-65540.429999999993</v>
      </c>
      <c r="S13" s="126">
        <v>1517319.83</v>
      </c>
      <c r="T13" s="275">
        <v>949364.45</v>
      </c>
      <c r="U13" s="275">
        <v>310870</v>
      </c>
      <c r="V13" s="275">
        <v>1708.15</v>
      </c>
      <c r="X13" s="275">
        <v>1960081</v>
      </c>
      <c r="Y13" s="275">
        <v>228700</v>
      </c>
      <c r="Z13" s="298">
        <v>2173191</v>
      </c>
      <c r="AA13" s="298">
        <v>13022</v>
      </c>
      <c r="AB13" s="298">
        <v>4514</v>
      </c>
      <c r="AC13" s="298">
        <v>1291437.73</v>
      </c>
      <c r="AD13" s="298">
        <v>233794.76</v>
      </c>
      <c r="AG13" s="114">
        <f t="shared" si="1"/>
        <v>393066.75</v>
      </c>
      <c r="AH13" s="56">
        <f t="shared" si="2"/>
        <v>20400</v>
      </c>
      <c r="AI13" s="53">
        <f t="shared" si="3"/>
        <v>372666.75</v>
      </c>
      <c r="AJ13" s="50">
        <f t="shared" si="4"/>
        <v>3450723.5999999996</v>
      </c>
      <c r="AK13" s="49">
        <f t="shared" si="5"/>
        <v>3715959.49</v>
      </c>
      <c r="AL13" s="53">
        <f t="shared" si="6"/>
        <v>-265235.8900000006</v>
      </c>
    </row>
    <row r="14" spans="1:38" x14ac:dyDescent="0.2">
      <c r="A14" s="1" t="s">
        <v>849</v>
      </c>
      <c r="B14" s="1" t="s">
        <v>851</v>
      </c>
      <c r="C14" s="260">
        <v>2901</v>
      </c>
      <c r="D14" s="1" t="s">
        <v>855</v>
      </c>
      <c r="E14" s="1" t="s">
        <v>855</v>
      </c>
      <c r="F14" s="36">
        <v>47607.65</v>
      </c>
      <c r="G14" s="36">
        <v>286645.15999999997</v>
      </c>
      <c r="H14" s="36">
        <v>13429.01</v>
      </c>
      <c r="J14" s="126">
        <v>1153917.74</v>
      </c>
      <c r="K14" s="126">
        <v>541268.32999999996</v>
      </c>
      <c r="L14" s="278">
        <v>0</v>
      </c>
      <c r="M14" s="278">
        <v>8380</v>
      </c>
      <c r="R14" s="126">
        <v>1061427.1000000001</v>
      </c>
      <c r="S14" s="126">
        <v>1326846.8</v>
      </c>
      <c r="T14" s="275">
        <v>1203338.54</v>
      </c>
      <c r="V14" s="275">
        <v>1912.77</v>
      </c>
      <c r="X14" s="275">
        <v>1609423</v>
      </c>
      <c r="Y14" s="275">
        <v>186600</v>
      </c>
      <c r="Z14" s="298">
        <v>1921315</v>
      </c>
      <c r="AA14" s="298">
        <v>259268</v>
      </c>
      <c r="AC14" s="298">
        <v>859185.81</v>
      </c>
      <c r="AD14" s="298">
        <v>315291.51</v>
      </c>
      <c r="AG14" s="114">
        <f t="shared" si="1"/>
        <v>347681.82</v>
      </c>
      <c r="AH14" s="56">
        <f t="shared" si="2"/>
        <v>8380</v>
      </c>
      <c r="AI14" s="53">
        <f t="shared" si="3"/>
        <v>339301.82</v>
      </c>
      <c r="AJ14" s="50">
        <f t="shared" si="4"/>
        <v>3001274.31</v>
      </c>
      <c r="AK14" s="49">
        <f t="shared" si="5"/>
        <v>3355060.3200000003</v>
      </c>
      <c r="AL14" s="53">
        <f t="shared" si="6"/>
        <v>-353786.01000000024</v>
      </c>
    </row>
    <row r="15" spans="1:38" x14ac:dyDescent="0.2">
      <c r="A15" s="1" t="s">
        <v>849</v>
      </c>
      <c r="B15" s="1" t="s">
        <v>851</v>
      </c>
      <c r="C15" s="260">
        <v>4211</v>
      </c>
      <c r="D15" s="1" t="s">
        <v>856</v>
      </c>
      <c r="E15" s="1" t="s">
        <v>856</v>
      </c>
      <c r="F15" s="36">
        <v>393915.02</v>
      </c>
      <c r="G15" s="36">
        <v>32806.82</v>
      </c>
      <c r="H15" s="36">
        <v>3200</v>
      </c>
      <c r="J15" s="126">
        <v>188821.4</v>
      </c>
      <c r="K15" s="126">
        <v>288782.81</v>
      </c>
      <c r="L15" s="278">
        <v>20700</v>
      </c>
      <c r="M15" s="278">
        <v>61595</v>
      </c>
      <c r="R15" s="126">
        <v>131160.47</v>
      </c>
      <c r="S15" s="126">
        <v>1336486.2</v>
      </c>
      <c r="T15" s="275">
        <v>1015512.62</v>
      </c>
      <c r="V15" s="275">
        <v>3630.84</v>
      </c>
      <c r="X15" s="275">
        <v>2349958.77</v>
      </c>
      <c r="Y15" s="275">
        <v>211625</v>
      </c>
      <c r="Z15" s="298">
        <v>2822700.17</v>
      </c>
      <c r="AA15" s="298">
        <v>1660</v>
      </c>
      <c r="AB15" s="298">
        <v>824</v>
      </c>
      <c r="AC15" s="298">
        <v>1166709.33</v>
      </c>
      <c r="AD15" s="298">
        <v>231248.35</v>
      </c>
      <c r="AE15" s="298">
        <v>1</v>
      </c>
      <c r="AG15" s="114">
        <f t="shared" si="1"/>
        <v>429921.84</v>
      </c>
      <c r="AH15" s="56">
        <f t="shared" si="2"/>
        <v>82295</v>
      </c>
      <c r="AI15" s="53">
        <f t="shared" si="3"/>
        <v>347626.84</v>
      </c>
      <c r="AJ15" s="50">
        <f t="shared" si="4"/>
        <v>3580727.23</v>
      </c>
      <c r="AK15" s="49">
        <f t="shared" si="5"/>
        <v>4223142.8499999996</v>
      </c>
      <c r="AL15" s="53">
        <f t="shared" si="6"/>
        <v>-642415.61999999965</v>
      </c>
    </row>
    <row r="16" spans="1:38" x14ac:dyDescent="0.2">
      <c r="A16" s="1" t="s">
        <v>849</v>
      </c>
      <c r="B16" s="1" t="s">
        <v>851</v>
      </c>
      <c r="C16" s="260">
        <v>7101</v>
      </c>
      <c r="D16" s="1" t="s">
        <v>857</v>
      </c>
      <c r="E16" s="1" t="s">
        <v>857</v>
      </c>
      <c r="F16" s="36">
        <v>221917.01</v>
      </c>
      <c r="G16" s="36">
        <v>25836.25</v>
      </c>
      <c r="H16" s="36">
        <v>93190.84</v>
      </c>
      <c r="J16" s="126">
        <v>1270752.1499999999</v>
      </c>
      <c r="K16" s="126">
        <v>725211.85</v>
      </c>
      <c r="L16" s="278">
        <v>3200</v>
      </c>
      <c r="M16" s="278">
        <v>15157.98</v>
      </c>
      <c r="R16" s="126">
        <v>1062439.93</v>
      </c>
      <c r="S16" s="126">
        <v>2146839.4900000002</v>
      </c>
      <c r="T16" s="275">
        <v>1279592.6200000001</v>
      </c>
      <c r="U16" s="275">
        <v>360240</v>
      </c>
      <c r="V16" s="275">
        <v>2806.62</v>
      </c>
      <c r="X16" s="275">
        <v>2737272</v>
      </c>
      <c r="Y16" s="275">
        <v>203840</v>
      </c>
      <c r="Z16" s="298">
        <v>3625786.47</v>
      </c>
      <c r="AA16" s="298">
        <v>86050</v>
      </c>
      <c r="AB16" s="298">
        <v>576</v>
      </c>
      <c r="AC16" s="298">
        <v>1344155.77</v>
      </c>
      <c r="AD16" s="298">
        <v>417912.3</v>
      </c>
      <c r="AG16" s="114">
        <f t="shared" si="1"/>
        <v>340944.1</v>
      </c>
      <c r="AH16" s="56">
        <f t="shared" si="2"/>
        <v>18357.98</v>
      </c>
      <c r="AI16" s="53">
        <f t="shared" si="3"/>
        <v>322586.12</v>
      </c>
      <c r="AJ16" s="50">
        <f t="shared" si="4"/>
        <v>4583751.24</v>
      </c>
      <c r="AK16" s="49">
        <f t="shared" si="5"/>
        <v>5474480.54</v>
      </c>
      <c r="AL16" s="53">
        <f t="shared" si="6"/>
        <v>-890729.29999999981</v>
      </c>
    </row>
    <row r="17" spans="1:38" x14ac:dyDescent="0.2">
      <c r="A17" s="1" t="s">
        <v>849</v>
      </c>
      <c r="B17" s="1" t="s">
        <v>851</v>
      </c>
      <c r="C17" s="260">
        <v>6117</v>
      </c>
      <c r="D17" s="1" t="s">
        <v>858</v>
      </c>
      <c r="E17" s="1" t="s">
        <v>858</v>
      </c>
      <c r="F17" s="36">
        <v>796929.32</v>
      </c>
      <c r="G17" s="36">
        <v>0</v>
      </c>
      <c r="H17" s="36">
        <v>34991.120000000003</v>
      </c>
      <c r="J17" s="126">
        <v>249089.3</v>
      </c>
      <c r="K17" s="126">
        <v>319194.84000000003</v>
      </c>
      <c r="L17" s="278">
        <v>240000</v>
      </c>
      <c r="M17" s="278">
        <v>20873.27</v>
      </c>
      <c r="R17" s="126">
        <v>245432.92</v>
      </c>
      <c r="S17" s="126">
        <v>1602780.76</v>
      </c>
      <c r="T17" s="275">
        <v>1226882.1000000001</v>
      </c>
      <c r="U17" s="275">
        <v>193356</v>
      </c>
      <c r="V17" s="275">
        <v>4554.37</v>
      </c>
      <c r="X17" s="275">
        <v>2178320</v>
      </c>
      <c r="Y17" s="275">
        <v>104150</v>
      </c>
      <c r="Z17" s="298">
        <v>2957455.6</v>
      </c>
      <c r="AA17" s="298">
        <v>18460</v>
      </c>
      <c r="AC17" s="298">
        <v>1260419.83</v>
      </c>
      <c r="AD17" s="298">
        <v>179809.41</v>
      </c>
      <c r="AG17" s="114">
        <f t="shared" si="1"/>
        <v>831920.44</v>
      </c>
      <c r="AH17" s="56">
        <f t="shared" si="2"/>
        <v>260873.27</v>
      </c>
      <c r="AI17" s="53">
        <f t="shared" si="3"/>
        <v>571047.16999999993</v>
      </c>
      <c r="AJ17" s="50">
        <f t="shared" si="4"/>
        <v>3707262.47</v>
      </c>
      <c r="AK17" s="49">
        <f t="shared" si="5"/>
        <v>4416144.84</v>
      </c>
      <c r="AL17" s="53">
        <f t="shared" si="6"/>
        <v>-708882.36999999965</v>
      </c>
    </row>
    <row r="18" spans="1:38" x14ac:dyDescent="0.2">
      <c r="A18" s="1" t="s">
        <v>849</v>
      </c>
      <c r="B18" s="1" t="s">
        <v>851</v>
      </c>
      <c r="C18" s="260">
        <v>2179</v>
      </c>
      <c r="D18" s="1" t="s">
        <v>859</v>
      </c>
      <c r="E18" s="1" t="s">
        <v>859</v>
      </c>
      <c r="F18" s="36">
        <v>235019.65</v>
      </c>
      <c r="G18" s="36">
        <v>0</v>
      </c>
      <c r="H18" s="36">
        <v>20723.55</v>
      </c>
      <c r="J18" s="126">
        <v>594151.51</v>
      </c>
      <c r="K18" s="126">
        <v>344565.39</v>
      </c>
      <c r="L18" s="278">
        <v>0</v>
      </c>
      <c r="M18" s="278">
        <v>7000</v>
      </c>
      <c r="R18" s="126">
        <v>-405478.69</v>
      </c>
      <c r="S18" s="126">
        <v>2036704.82</v>
      </c>
      <c r="T18" s="275">
        <v>947156.55</v>
      </c>
      <c r="U18" s="275">
        <v>100000</v>
      </c>
      <c r="V18" s="275">
        <v>1979.31</v>
      </c>
      <c r="X18" s="275">
        <v>1905445.9</v>
      </c>
      <c r="Y18" s="275">
        <v>115740</v>
      </c>
      <c r="Z18" s="298">
        <v>2051185.9</v>
      </c>
      <c r="AA18" s="298">
        <v>39264.79</v>
      </c>
      <c r="AC18" s="298">
        <v>1177988.08</v>
      </c>
      <c r="AD18" s="298">
        <v>245649.02</v>
      </c>
      <c r="AG18" s="114">
        <f t="shared" si="1"/>
        <v>255743.19999999998</v>
      </c>
      <c r="AH18" s="56">
        <f t="shared" si="2"/>
        <v>7000</v>
      </c>
      <c r="AI18" s="53">
        <f t="shared" si="3"/>
        <v>248743.19999999998</v>
      </c>
      <c r="AJ18" s="50">
        <f t="shared" si="4"/>
        <v>3070321.76</v>
      </c>
      <c r="AK18" s="49">
        <f t="shared" si="5"/>
        <v>3514087.79</v>
      </c>
      <c r="AL18" s="53">
        <f t="shared" si="6"/>
        <v>-443766.03000000026</v>
      </c>
    </row>
    <row r="19" spans="1:38" x14ac:dyDescent="0.2">
      <c r="A19" s="1" t="s">
        <v>849</v>
      </c>
      <c r="B19" s="1" t="s">
        <v>851</v>
      </c>
      <c r="C19" s="260">
        <v>825</v>
      </c>
      <c r="D19" s="1" t="s">
        <v>860</v>
      </c>
      <c r="E19" s="1" t="s">
        <v>860</v>
      </c>
      <c r="F19" s="36">
        <v>126752.62</v>
      </c>
      <c r="G19" s="36">
        <v>0</v>
      </c>
      <c r="H19" s="36">
        <v>56544.58</v>
      </c>
      <c r="J19" s="126">
        <v>1318935.97</v>
      </c>
      <c r="K19" s="126">
        <v>955659.67</v>
      </c>
      <c r="L19" s="278">
        <v>19500</v>
      </c>
      <c r="M19" s="278">
        <v>14700</v>
      </c>
      <c r="R19" s="126">
        <v>2067030.5</v>
      </c>
      <c r="S19" s="126">
        <v>118427.08</v>
      </c>
      <c r="T19" s="275">
        <v>1115645.68</v>
      </c>
      <c r="U19" s="275">
        <v>36990</v>
      </c>
      <c r="V19" s="275">
        <v>1588.56</v>
      </c>
      <c r="X19" s="275">
        <v>1109980</v>
      </c>
      <c r="Y19" s="275">
        <v>78830</v>
      </c>
      <c r="Z19" s="298">
        <v>1228010</v>
      </c>
      <c r="AA19" s="298">
        <v>19102</v>
      </c>
      <c r="AC19" s="298">
        <v>525594.17000000004</v>
      </c>
      <c r="AD19" s="298">
        <v>332092.81</v>
      </c>
      <c r="AG19" s="114">
        <f t="shared" si="1"/>
        <v>183297.2</v>
      </c>
      <c r="AH19" s="56">
        <f t="shared" si="2"/>
        <v>34200</v>
      </c>
      <c r="AI19" s="53">
        <f t="shared" si="3"/>
        <v>149097.20000000001</v>
      </c>
      <c r="AJ19" s="50">
        <f t="shared" si="4"/>
        <v>2343034.2400000002</v>
      </c>
      <c r="AK19" s="49">
        <f t="shared" si="5"/>
        <v>2104798.98</v>
      </c>
      <c r="AL19" s="53">
        <f t="shared" si="6"/>
        <v>238235.26000000024</v>
      </c>
    </row>
    <row r="20" spans="1:38" x14ac:dyDescent="0.2">
      <c r="A20" s="1" t="s">
        <v>849</v>
      </c>
      <c r="B20" s="1" t="s">
        <v>851</v>
      </c>
      <c r="C20" s="260">
        <v>5318</v>
      </c>
      <c r="D20" s="1" t="s">
        <v>861</v>
      </c>
      <c r="E20" s="1" t="s">
        <v>861</v>
      </c>
      <c r="F20" s="36">
        <v>162172.84</v>
      </c>
      <c r="G20" s="36">
        <v>67560.2</v>
      </c>
      <c r="H20" s="36">
        <v>24088.51</v>
      </c>
      <c r="J20" s="126">
        <v>248883.23</v>
      </c>
      <c r="K20" s="126">
        <v>444691.34</v>
      </c>
      <c r="L20" s="278">
        <v>0</v>
      </c>
      <c r="M20" s="278">
        <v>7800</v>
      </c>
      <c r="R20" s="126">
        <v>-271858.90999999997</v>
      </c>
      <c r="S20" s="126">
        <v>1863971.92</v>
      </c>
      <c r="T20" s="275">
        <v>1464197.31</v>
      </c>
      <c r="U20" s="275">
        <v>126245</v>
      </c>
      <c r="V20" s="275">
        <v>2867.14</v>
      </c>
      <c r="X20" s="275">
        <v>1102020</v>
      </c>
      <c r="Y20" s="275">
        <v>229470</v>
      </c>
      <c r="Z20" s="298">
        <v>2128760.16</v>
      </c>
      <c r="AA20" s="298">
        <v>30308</v>
      </c>
      <c r="AB20" s="298">
        <v>1588</v>
      </c>
      <c r="AC20" s="298">
        <v>1128148.1000000001</v>
      </c>
      <c r="AD20" s="298">
        <v>288512.08</v>
      </c>
      <c r="AG20" s="114">
        <f t="shared" si="1"/>
        <v>253821.55</v>
      </c>
      <c r="AH20" s="56">
        <f t="shared" si="2"/>
        <v>7800</v>
      </c>
      <c r="AI20" s="53">
        <f t="shared" si="3"/>
        <v>246021.55</v>
      </c>
      <c r="AJ20" s="50">
        <f t="shared" si="4"/>
        <v>2924799.45</v>
      </c>
      <c r="AK20" s="49">
        <f t="shared" si="5"/>
        <v>3577316.3400000003</v>
      </c>
      <c r="AL20" s="53">
        <f t="shared" si="6"/>
        <v>-652516.89000000013</v>
      </c>
    </row>
    <row r="21" spans="1:38" x14ac:dyDescent="0.2">
      <c r="A21" s="1" t="s">
        <v>849</v>
      </c>
      <c r="B21" s="1" t="s">
        <v>851</v>
      </c>
      <c r="C21" s="260">
        <v>5577</v>
      </c>
      <c r="D21" s="1" t="s">
        <v>862</v>
      </c>
      <c r="E21" s="1" t="s">
        <v>862</v>
      </c>
      <c r="F21" s="36">
        <v>685182.09</v>
      </c>
      <c r="G21" s="36">
        <v>26707.8</v>
      </c>
      <c r="H21" s="36">
        <v>67070.89</v>
      </c>
      <c r="J21" s="126">
        <v>578684.06999999995</v>
      </c>
      <c r="K21" s="126">
        <v>635492.27</v>
      </c>
      <c r="L21" s="278">
        <v>0</v>
      </c>
      <c r="M21" s="278">
        <v>15600</v>
      </c>
      <c r="O21" s="278">
        <v>0</v>
      </c>
      <c r="R21" s="126">
        <v>-357384.15</v>
      </c>
      <c r="S21" s="126">
        <v>2519990.75</v>
      </c>
      <c r="T21" s="275">
        <v>1786597.55</v>
      </c>
      <c r="U21" s="275">
        <v>341860</v>
      </c>
      <c r="V21" s="275">
        <v>2563.21</v>
      </c>
      <c r="X21" s="275">
        <v>1904574</v>
      </c>
      <c r="Y21" s="275">
        <v>197370</v>
      </c>
      <c r="Z21" s="298">
        <v>2919010</v>
      </c>
      <c r="AA21" s="298">
        <v>22960</v>
      </c>
      <c r="AC21" s="298">
        <v>1148941.77</v>
      </c>
      <c r="AD21" s="298">
        <v>327122.46999999997</v>
      </c>
      <c r="AG21" s="114">
        <f t="shared" si="1"/>
        <v>778960.78</v>
      </c>
      <c r="AH21" s="56">
        <f t="shared" si="2"/>
        <v>15600</v>
      </c>
      <c r="AI21" s="53">
        <f t="shared" si="3"/>
        <v>763360.78</v>
      </c>
      <c r="AJ21" s="50">
        <f t="shared" si="4"/>
        <v>4232964.76</v>
      </c>
      <c r="AK21" s="49">
        <f t="shared" si="5"/>
        <v>4418034.24</v>
      </c>
      <c r="AL21" s="53">
        <f t="shared" si="6"/>
        <v>-185069.48000000045</v>
      </c>
    </row>
    <row r="22" spans="1:38" x14ac:dyDescent="0.2">
      <c r="A22" s="1" t="s">
        <v>849</v>
      </c>
      <c r="B22" s="1" t="s">
        <v>851</v>
      </c>
      <c r="C22" s="260">
        <v>4807</v>
      </c>
      <c r="D22" s="1" t="s">
        <v>863</v>
      </c>
      <c r="E22" s="1" t="s">
        <v>863</v>
      </c>
      <c r="F22" s="36">
        <v>741069.83</v>
      </c>
      <c r="G22" s="36">
        <v>19487.5</v>
      </c>
      <c r="H22" s="36">
        <v>3000</v>
      </c>
      <c r="J22" s="126">
        <v>1070828.43</v>
      </c>
      <c r="K22" s="126">
        <v>964776.17</v>
      </c>
      <c r="L22" s="278">
        <v>0</v>
      </c>
      <c r="M22" s="278">
        <v>13300</v>
      </c>
      <c r="R22" s="126">
        <v>-1620928.38</v>
      </c>
      <c r="S22" s="126">
        <v>4994895.4800000004</v>
      </c>
      <c r="T22" s="275">
        <v>1024422.14</v>
      </c>
      <c r="U22" s="275">
        <v>258990</v>
      </c>
      <c r="V22" s="275">
        <v>4012.56</v>
      </c>
      <c r="X22" s="275">
        <v>2593515</v>
      </c>
      <c r="Y22" s="275">
        <v>178891</v>
      </c>
      <c r="Z22" s="298">
        <v>2839156</v>
      </c>
      <c r="AA22" s="298">
        <v>16676</v>
      </c>
      <c r="AB22" s="298">
        <v>7676</v>
      </c>
      <c r="AC22" s="298">
        <v>1228896.73</v>
      </c>
      <c r="AD22" s="298">
        <v>555531.14</v>
      </c>
      <c r="AG22" s="114">
        <f t="shared" si="1"/>
        <v>763557.33</v>
      </c>
      <c r="AH22" s="56">
        <f t="shared" si="2"/>
        <v>13300</v>
      </c>
      <c r="AI22" s="53">
        <f t="shared" si="3"/>
        <v>750257.33</v>
      </c>
      <c r="AJ22" s="50">
        <f t="shared" si="4"/>
        <v>4059830.7</v>
      </c>
      <c r="AK22" s="49">
        <f t="shared" si="5"/>
        <v>4647935.87</v>
      </c>
      <c r="AL22" s="53">
        <f t="shared" si="6"/>
        <v>-588105.16999999993</v>
      </c>
    </row>
    <row r="23" spans="1:38" x14ac:dyDescent="0.2">
      <c r="A23" s="1" t="s">
        <v>849</v>
      </c>
      <c r="B23" s="1" t="s">
        <v>851</v>
      </c>
      <c r="C23" s="260">
        <v>4653</v>
      </c>
      <c r="D23" s="1" t="s">
        <v>864</v>
      </c>
      <c r="E23" s="1" t="s">
        <v>864</v>
      </c>
      <c r="F23" s="36">
        <v>55642.43</v>
      </c>
      <c r="G23" s="36">
        <v>87969.5</v>
      </c>
      <c r="H23" s="36">
        <v>44598.66</v>
      </c>
      <c r="J23" s="126">
        <v>247779.68</v>
      </c>
      <c r="K23" s="126">
        <v>391711.87</v>
      </c>
      <c r="L23" s="278">
        <v>16780</v>
      </c>
      <c r="M23" s="278">
        <v>8240</v>
      </c>
      <c r="O23" s="278">
        <v>441.25</v>
      </c>
      <c r="R23" s="126">
        <v>-203770.65</v>
      </c>
      <c r="S23" s="126">
        <v>1550129.81</v>
      </c>
      <c r="T23" s="275">
        <v>884427.36</v>
      </c>
      <c r="U23" s="275">
        <v>199800</v>
      </c>
      <c r="V23" s="275">
        <v>1864.29</v>
      </c>
      <c r="X23" s="275">
        <v>2154303.7000000002</v>
      </c>
      <c r="Y23" s="275">
        <v>247550</v>
      </c>
      <c r="Z23" s="298">
        <v>2583479.7000000002</v>
      </c>
      <c r="AA23" s="298">
        <v>32040</v>
      </c>
      <c r="AC23" s="298">
        <v>1180610.97</v>
      </c>
      <c r="AD23" s="298">
        <v>235932.95</v>
      </c>
      <c r="AG23" s="114">
        <f t="shared" si="1"/>
        <v>188210.59</v>
      </c>
      <c r="AH23" s="56">
        <f t="shared" si="2"/>
        <v>25461.25</v>
      </c>
      <c r="AI23" s="53">
        <f t="shared" si="3"/>
        <v>162749.34</v>
      </c>
      <c r="AJ23" s="50">
        <f t="shared" si="4"/>
        <v>3487945.35</v>
      </c>
      <c r="AK23" s="49">
        <f t="shared" si="5"/>
        <v>4032063.62</v>
      </c>
      <c r="AL23" s="53">
        <f t="shared" si="6"/>
        <v>-544118.27</v>
      </c>
    </row>
    <row r="24" spans="1:38" x14ac:dyDescent="0.2">
      <c r="A24" s="1" t="s">
        <v>849</v>
      </c>
      <c r="B24" s="1" t="s">
        <v>851</v>
      </c>
      <c r="C24" s="260">
        <v>7694</v>
      </c>
      <c r="D24" s="1" t="s">
        <v>865</v>
      </c>
      <c r="E24" s="1" t="s">
        <v>865</v>
      </c>
      <c r="F24" s="36">
        <v>2675179.4500000002</v>
      </c>
      <c r="G24" s="36">
        <v>17874.43</v>
      </c>
      <c r="H24" s="36">
        <v>4901.3</v>
      </c>
      <c r="J24" s="126">
        <v>315322.93</v>
      </c>
      <c r="K24" s="126">
        <v>1122210.25</v>
      </c>
      <c r="L24" s="278">
        <v>0</v>
      </c>
      <c r="M24" s="278">
        <v>18900</v>
      </c>
      <c r="O24" s="278">
        <v>750</v>
      </c>
      <c r="R24" s="126">
        <v>1871196.61</v>
      </c>
      <c r="S24" s="126">
        <v>2878887.21</v>
      </c>
      <c r="T24" s="275">
        <v>1495249.87</v>
      </c>
      <c r="U24" s="275">
        <v>456450</v>
      </c>
      <c r="V24" s="275">
        <v>13348.25</v>
      </c>
      <c r="X24" s="275">
        <v>3929225.5</v>
      </c>
      <c r="Y24" s="275">
        <v>285770</v>
      </c>
      <c r="Z24" s="298">
        <v>4495935.5</v>
      </c>
      <c r="AA24" s="298">
        <v>37226</v>
      </c>
      <c r="AC24" s="298">
        <v>1789022.57</v>
      </c>
      <c r="AD24" s="298">
        <v>492104.99</v>
      </c>
      <c r="AF24" s="298">
        <v>0.02</v>
      </c>
      <c r="AG24" s="114">
        <f t="shared" si="1"/>
        <v>2697955.18</v>
      </c>
      <c r="AH24" s="56">
        <f t="shared" si="2"/>
        <v>19650</v>
      </c>
      <c r="AI24" s="53">
        <f t="shared" si="3"/>
        <v>2678305.1800000002</v>
      </c>
      <c r="AJ24" s="50">
        <f t="shared" si="4"/>
        <v>6180043.6200000001</v>
      </c>
      <c r="AK24" s="49">
        <f t="shared" si="5"/>
        <v>6814289.0800000001</v>
      </c>
      <c r="AL24" s="53">
        <f t="shared" si="6"/>
        <v>-634245.46</v>
      </c>
    </row>
    <row r="25" spans="1:38" x14ac:dyDescent="0.2">
      <c r="A25" s="1" t="s">
        <v>849</v>
      </c>
      <c r="B25" s="1" t="s">
        <v>851</v>
      </c>
      <c r="C25" s="260">
        <v>6880</v>
      </c>
      <c r="D25" s="1" t="s">
        <v>866</v>
      </c>
      <c r="E25" s="1" t="s">
        <v>866</v>
      </c>
      <c r="F25" s="36">
        <v>165174.81</v>
      </c>
      <c r="G25" s="36">
        <v>227922</v>
      </c>
      <c r="H25" s="36">
        <v>38936.74</v>
      </c>
      <c r="J25" s="126">
        <v>644548.93000000005</v>
      </c>
      <c r="K25" s="126">
        <v>665481.23</v>
      </c>
      <c r="L25" s="278">
        <v>21000</v>
      </c>
      <c r="O25" s="278">
        <v>543.9</v>
      </c>
      <c r="R25" s="126">
        <v>216842.7</v>
      </c>
      <c r="S25" s="126">
        <v>2079998.65</v>
      </c>
      <c r="T25" s="275">
        <v>1443581.01</v>
      </c>
      <c r="U25" s="275">
        <v>397512</v>
      </c>
      <c r="V25" s="275">
        <v>2645.21</v>
      </c>
      <c r="X25" s="275">
        <v>2330783</v>
      </c>
      <c r="Y25" s="275">
        <v>218268.2</v>
      </c>
      <c r="Z25" s="298">
        <v>2889643.4</v>
      </c>
      <c r="AA25" s="298">
        <v>49168</v>
      </c>
      <c r="AC25" s="298">
        <v>1698666.35</v>
      </c>
      <c r="AD25" s="298">
        <v>331633.21000000002</v>
      </c>
      <c r="AG25" s="114">
        <f t="shared" si="1"/>
        <v>432033.55</v>
      </c>
      <c r="AH25" s="56">
        <f t="shared" si="2"/>
        <v>21543.9</v>
      </c>
      <c r="AI25" s="53">
        <f t="shared" si="3"/>
        <v>410489.64999999997</v>
      </c>
      <c r="AJ25" s="50">
        <f t="shared" si="4"/>
        <v>4392789.42</v>
      </c>
      <c r="AK25" s="49">
        <f t="shared" si="5"/>
        <v>4969110.96</v>
      </c>
      <c r="AL25" s="53">
        <f t="shared" si="6"/>
        <v>-576321.54</v>
      </c>
    </row>
    <row r="26" spans="1:38" x14ac:dyDescent="0.2">
      <c r="A26" s="1" t="s">
        <v>849</v>
      </c>
      <c r="B26" s="1" t="s">
        <v>851</v>
      </c>
      <c r="C26" s="260">
        <v>4509</v>
      </c>
      <c r="D26" s="1" t="s">
        <v>867</v>
      </c>
      <c r="E26" s="1" t="s">
        <v>867</v>
      </c>
      <c r="F26" s="36">
        <v>186068.48000000001</v>
      </c>
      <c r="G26" s="36">
        <v>47351.75</v>
      </c>
      <c r="H26" s="36">
        <v>3702.38</v>
      </c>
      <c r="J26" s="126">
        <v>1379403.83</v>
      </c>
      <c r="K26" s="126">
        <v>415484.3</v>
      </c>
      <c r="L26" s="278">
        <v>0</v>
      </c>
      <c r="M26" s="278">
        <v>10558.5</v>
      </c>
      <c r="R26" s="126">
        <v>2466339.9900000002</v>
      </c>
      <c r="S26" s="126">
        <v>413083.29</v>
      </c>
      <c r="T26" s="275">
        <v>665459.88</v>
      </c>
      <c r="U26" s="275">
        <v>187670</v>
      </c>
      <c r="V26" s="275">
        <v>2290.69</v>
      </c>
      <c r="X26" s="275">
        <v>1673885.5</v>
      </c>
      <c r="Y26" s="275">
        <v>199227</v>
      </c>
      <c r="Z26" s="298">
        <v>2186395.1</v>
      </c>
      <c r="AA26" s="298">
        <v>29368</v>
      </c>
      <c r="AB26" s="298">
        <v>4880</v>
      </c>
      <c r="AC26" s="298">
        <v>984259.11</v>
      </c>
      <c r="AD26" s="298">
        <v>381101.9</v>
      </c>
      <c r="AF26" s="298">
        <v>500</v>
      </c>
      <c r="AG26" s="114">
        <f t="shared" si="1"/>
        <v>237122.61000000002</v>
      </c>
      <c r="AH26" s="56">
        <f t="shared" si="2"/>
        <v>10558.5</v>
      </c>
      <c r="AI26" s="53">
        <f t="shared" si="3"/>
        <v>226564.11000000002</v>
      </c>
      <c r="AJ26" s="50">
        <f t="shared" si="4"/>
        <v>2728533.07</v>
      </c>
      <c r="AK26" s="49">
        <f t="shared" si="5"/>
        <v>3586504.11</v>
      </c>
      <c r="AL26" s="53">
        <f t="shared" si="6"/>
        <v>-857971.04</v>
      </c>
    </row>
    <row r="27" spans="1:38" x14ac:dyDescent="0.2">
      <c r="A27" s="1" t="s">
        <v>849</v>
      </c>
      <c r="B27" s="1" t="s">
        <v>851</v>
      </c>
      <c r="C27" s="260">
        <v>2953</v>
      </c>
      <c r="D27" s="1" t="s">
        <v>868</v>
      </c>
      <c r="E27" s="1" t="s">
        <v>868</v>
      </c>
      <c r="F27" s="36">
        <v>392538.76</v>
      </c>
      <c r="G27" s="36">
        <v>15000</v>
      </c>
      <c r="H27" s="36">
        <v>4368</v>
      </c>
      <c r="J27" s="126">
        <v>824448.49</v>
      </c>
      <c r="K27" s="126">
        <v>599923.41</v>
      </c>
      <c r="L27" s="278">
        <v>0</v>
      </c>
      <c r="M27" s="278">
        <v>1800</v>
      </c>
      <c r="R27" s="126">
        <v>7293.72</v>
      </c>
      <c r="S27" s="126">
        <v>2337378.21</v>
      </c>
      <c r="T27" s="275">
        <v>1367998.16</v>
      </c>
      <c r="U27" s="275">
        <v>226400</v>
      </c>
      <c r="V27" s="275">
        <v>3241.39</v>
      </c>
      <c r="X27" s="275">
        <v>1369505</v>
      </c>
      <c r="Y27" s="275">
        <v>155620</v>
      </c>
      <c r="Z27" s="298">
        <v>1909100</v>
      </c>
      <c r="AA27" s="298">
        <v>204920</v>
      </c>
      <c r="AB27" s="298">
        <v>7282</v>
      </c>
      <c r="AC27" s="298">
        <v>1152918</v>
      </c>
      <c r="AD27" s="298">
        <v>358736.82</v>
      </c>
      <c r="AE27" s="298">
        <v>1</v>
      </c>
      <c r="AG27" s="114">
        <f t="shared" si="1"/>
        <v>411906.76</v>
      </c>
      <c r="AH27" s="56">
        <f t="shared" si="2"/>
        <v>1800</v>
      </c>
      <c r="AI27" s="53">
        <f t="shared" si="3"/>
        <v>410106.76</v>
      </c>
      <c r="AJ27" s="50">
        <f t="shared" si="4"/>
        <v>3122764.55</v>
      </c>
      <c r="AK27" s="49">
        <f t="shared" si="5"/>
        <v>3632957.82</v>
      </c>
      <c r="AL27" s="53">
        <f t="shared" si="6"/>
        <v>-510193.27</v>
      </c>
    </row>
    <row r="28" spans="1:38" x14ac:dyDescent="0.2">
      <c r="A28" s="1" t="s">
        <v>849</v>
      </c>
      <c r="B28" s="1" t="s">
        <v>851</v>
      </c>
      <c r="C28" s="260">
        <v>2600</v>
      </c>
      <c r="D28" s="1" t="s">
        <v>869</v>
      </c>
      <c r="E28" s="1" t="s">
        <v>869</v>
      </c>
      <c r="F28" s="36">
        <v>208867.77</v>
      </c>
      <c r="G28" s="36">
        <v>0</v>
      </c>
      <c r="H28" s="36">
        <v>40982.230000000003</v>
      </c>
      <c r="J28" s="126">
        <v>580413.68000000005</v>
      </c>
      <c r="K28" s="126">
        <v>560399.38</v>
      </c>
      <c r="L28" s="278">
        <v>28373</v>
      </c>
      <c r="M28" s="278">
        <v>8950</v>
      </c>
      <c r="O28" s="278">
        <v>0</v>
      </c>
      <c r="R28" s="126">
        <v>-823173.28</v>
      </c>
      <c r="S28" s="126">
        <v>2446216.73</v>
      </c>
      <c r="T28" s="275">
        <v>1004430.92</v>
      </c>
      <c r="V28" s="275">
        <v>1805.37</v>
      </c>
      <c r="X28" s="275">
        <v>1419978</v>
      </c>
      <c r="Y28" s="275">
        <v>115240</v>
      </c>
      <c r="Z28" s="298">
        <v>1807930</v>
      </c>
      <c r="AA28" s="298">
        <v>22808</v>
      </c>
      <c r="AC28" s="298">
        <v>632777.11</v>
      </c>
      <c r="AD28" s="298">
        <v>330642.57</v>
      </c>
      <c r="AF28" s="298">
        <v>17000</v>
      </c>
      <c r="AG28" s="114">
        <f t="shared" si="1"/>
        <v>249850</v>
      </c>
      <c r="AH28" s="56">
        <f t="shared" si="2"/>
        <v>37323</v>
      </c>
      <c r="AI28" s="53">
        <f t="shared" si="3"/>
        <v>212527</v>
      </c>
      <c r="AJ28" s="50">
        <f t="shared" si="4"/>
        <v>2541454.29</v>
      </c>
      <c r="AK28" s="49">
        <f t="shared" si="5"/>
        <v>2811157.6799999997</v>
      </c>
      <c r="AL28" s="53">
        <f t="shared" si="6"/>
        <v>-269703.38999999966</v>
      </c>
    </row>
    <row r="29" spans="1:38" x14ac:dyDescent="0.2">
      <c r="A29" s="1" t="s">
        <v>871</v>
      </c>
      <c r="B29" s="1" t="s">
        <v>872</v>
      </c>
      <c r="C29" s="260">
        <v>3933</v>
      </c>
      <c r="D29" s="1" t="s">
        <v>874</v>
      </c>
      <c r="E29" s="1" t="s">
        <v>874</v>
      </c>
      <c r="F29" s="36">
        <v>301095.14</v>
      </c>
      <c r="G29" s="36">
        <v>190225.25</v>
      </c>
      <c r="H29" s="36">
        <v>17944.82</v>
      </c>
      <c r="J29" s="126">
        <v>764560.06</v>
      </c>
      <c r="K29" s="126">
        <v>358222.88</v>
      </c>
      <c r="M29" s="278">
        <v>15277.39</v>
      </c>
      <c r="Q29" s="126">
        <v>59172.53</v>
      </c>
      <c r="R29" s="126">
        <v>-404712.39</v>
      </c>
      <c r="S29" s="126">
        <v>1940194.37</v>
      </c>
      <c r="T29" s="275">
        <v>408940.49</v>
      </c>
      <c r="U29" s="275">
        <v>1656144.84</v>
      </c>
      <c r="V29" s="275">
        <v>2357.21</v>
      </c>
      <c r="X29" s="275">
        <v>1943399.5</v>
      </c>
      <c r="Z29" s="298">
        <v>2291783.5</v>
      </c>
      <c r="AA29" s="298">
        <v>12200</v>
      </c>
      <c r="AB29" s="298">
        <v>3008</v>
      </c>
      <c r="AC29" s="298">
        <v>1459274.72</v>
      </c>
      <c r="AD29" s="298">
        <v>222459.57</v>
      </c>
      <c r="AG29" s="114">
        <f t="shared" si="1"/>
        <v>509265.21</v>
      </c>
      <c r="AH29" s="56">
        <f t="shared" si="2"/>
        <v>15277.39</v>
      </c>
      <c r="AI29" s="53">
        <f t="shared" si="3"/>
        <v>493987.82</v>
      </c>
      <c r="AJ29" s="50">
        <f t="shared" si="4"/>
        <v>4010842.04</v>
      </c>
      <c r="AK29" s="49">
        <f t="shared" si="5"/>
        <v>3988725.7899999996</v>
      </c>
      <c r="AL29" s="53">
        <f t="shared" si="6"/>
        <v>22116.250000000466</v>
      </c>
    </row>
    <row r="30" spans="1:38" x14ac:dyDescent="0.2">
      <c r="A30" s="1" t="s">
        <v>871</v>
      </c>
      <c r="B30" s="1" t="s">
        <v>872</v>
      </c>
      <c r="C30" s="260">
        <v>3233</v>
      </c>
      <c r="D30" s="1" t="s">
        <v>875</v>
      </c>
      <c r="E30" s="1" t="s">
        <v>875</v>
      </c>
      <c r="F30" s="36">
        <v>414962.24</v>
      </c>
      <c r="G30" s="36">
        <v>195470.96</v>
      </c>
      <c r="H30" s="36">
        <v>33833.85</v>
      </c>
      <c r="J30" s="126">
        <v>2726775.08</v>
      </c>
      <c r="K30" s="126">
        <v>318880.67</v>
      </c>
      <c r="M30" s="278">
        <v>28284.57</v>
      </c>
      <c r="O30" s="278">
        <v>11000</v>
      </c>
      <c r="Q30" s="126">
        <v>-35590.769999999997</v>
      </c>
      <c r="R30" s="126">
        <v>4357324.09</v>
      </c>
      <c r="S30" s="126">
        <v>225942.27</v>
      </c>
      <c r="T30" s="275">
        <v>385165.02</v>
      </c>
      <c r="U30" s="275">
        <v>1544470.89</v>
      </c>
      <c r="V30" s="275">
        <v>3374.44</v>
      </c>
      <c r="X30" s="275">
        <v>1629475.5</v>
      </c>
      <c r="Z30" s="298">
        <v>2386658.5</v>
      </c>
      <c r="AB30" s="298">
        <v>3820</v>
      </c>
      <c r="AC30" s="298">
        <v>1789665.32</v>
      </c>
      <c r="AD30" s="298">
        <v>279379.39</v>
      </c>
      <c r="AG30" s="114">
        <f t="shared" si="1"/>
        <v>644267.04999999993</v>
      </c>
      <c r="AH30" s="56">
        <f t="shared" si="2"/>
        <v>39284.57</v>
      </c>
      <c r="AI30" s="53">
        <f t="shared" si="3"/>
        <v>604982.48</v>
      </c>
      <c r="AJ30" s="50">
        <f t="shared" si="4"/>
        <v>3562485.8499999996</v>
      </c>
      <c r="AK30" s="49">
        <f t="shared" si="5"/>
        <v>4459523.21</v>
      </c>
      <c r="AL30" s="53">
        <f t="shared" si="6"/>
        <v>-897037.36000000034</v>
      </c>
    </row>
    <row r="31" spans="1:38" x14ac:dyDescent="0.2">
      <c r="A31" s="1" t="s">
        <v>871</v>
      </c>
      <c r="B31" s="1" t="s">
        <v>872</v>
      </c>
      <c r="C31" s="260">
        <v>7144</v>
      </c>
      <c r="D31" s="1" t="s">
        <v>876</v>
      </c>
      <c r="E31" s="1" t="s">
        <v>876</v>
      </c>
      <c r="F31" s="36">
        <v>1032674.85</v>
      </c>
      <c r="G31" s="36">
        <v>217870</v>
      </c>
      <c r="H31" s="36">
        <v>31811.82</v>
      </c>
      <c r="J31" s="126">
        <v>1023424.94</v>
      </c>
      <c r="K31" s="126">
        <v>449253.31</v>
      </c>
      <c r="M31" s="278">
        <v>4027.4</v>
      </c>
      <c r="Q31" s="126">
        <v>59976.46</v>
      </c>
      <c r="R31" s="126">
        <v>1963038.44</v>
      </c>
      <c r="S31" s="126">
        <v>519805.36</v>
      </c>
      <c r="T31" s="275">
        <v>722624.12</v>
      </c>
      <c r="U31" s="275">
        <v>2496698.81</v>
      </c>
      <c r="V31" s="275">
        <v>2958.69</v>
      </c>
      <c r="X31" s="275">
        <v>1362166.5</v>
      </c>
      <c r="Z31" s="298">
        <v>2241584.0099999998</v>
      </c>
      <c r="AA31" s="298">
        <v>23930</v>
      </c>
      <c r="AC31" s="298">
        <v>1867585.96</v>
      </c>
      <c r="AD31" s="298">
        <v>243160.89</v>
      </c>
      <c r="AG31" s="114">
        <f t="shared" si="1"/>
        <v>1282356.6700000002</v>
      </c>
      <c r="AH31" s="56">
        <f t="shared" si="2"/>
        <v>4027.4</v>
      </c>
      <c r="AI31" s="53">
        <f t="shared" si="3"/>
        <v>1278329.2700000003</v>
      </c>
      <c r="AJ31" s="50">
        <f t="shared" si="4"/>
        <v>4584448.12</v>
      </c>
      <c r="AK31" s="49">
        <f t="shared" si="5"/>
        <v>4376260.8599999994</v>
      </c>
      <c r="AL31" s="53">
        <f t="shared" si="6"/>
        <v>208187.26000000071</v>
      </c>
    </row>
    <row r="32" spans="1:38" x14ac:dyDescent="0.2">
      <c r="A32" s="1" t="s">
        <v>871</v>
      </c>
      <c r="B32" s="1" t="s">
        <v>872</v>
      </c>
      <c r="C32" s="260">
        <v>4737</v>
      </c>
      <c r="D32" s="1" t="s">
        <v>877</v>
      </c>
      <c r="E32" s="1" t="s">
        <v>877</v>
      </c>
      <c r="F32" s="36">
        <v>956308.37</v>
      </c>
      <c r="G32" s="36">
        <v>76068.45</v>
      </c>
      <c r="H32" s="36">
        <v>38150.230000000003</v>
      </c>
      <c r="J32" s="126">
        <v>2709102.61</v>
      </c>
      <c r="K32" s="126">
        <v>1233106.51</v>
      </c>
      <c r="M32" s="278">
        <v>10261.68</v>
      </c>
      <c r="O32" s="278">
        <v>106000</v>
      </c>
      <c r="Q32" s="126">
        <v>-335943.97</v>
      </c>
      <c r="R32" s="126">
        <v>4541474.4000000004</v>
      </c>
      <c r="S32" s="126">
        <v>164243.42000000001</v>
      </c>
      <c r="T32" s="275">
        <v>506176.65</v>
      </c>
      <c r="U32" s="275">
        <v>2028930.76</v>
      </c>
      <c r="V32" s="275">
        <v>5626.22</v>
      </c>
      <c r="X32" s="275">
        <v>1542616.5</v>
      </c>
      <c r="Z32" s="298">
        <v>2124864.5</v>
      </c>
      <c r="AA32" s="298">
        <v>17200</v>
      </c>
      <c r="AB32" s="298">
        <v>8718</v>
      </c>
      <c r="AC32" s="298">
        <v>1108585.8999999999</v>
      </c>
      <c r="AD32" s="298">
        <v>297281.09000000003</v>
      </c>
      <c r="AG32" s="114">
        <f t="shared" si="1"/>
        <v>1070527.05</v>
      </c>
      <c r="AH32" s="56">
        <f t="shared" si="2"/>
        <v>116261.68</v>
      </c>
      <c r="AI32" s="53">
        <f t="shared" si="3"/>
        <v>954265.37000000011</v>
      </c>
      <c r="AJ32" s="50">
        <f t="shared" si="4"/>
        <v>4083350.1300000004</v>
      </c>
      <c r="AK32" s="49">
        <f t="shared" si="5"/>
        <v>3556649.4899999998</v>
      </c>
      <c r="AL32" s="53">
        <f t="shared" si="6"/>
        <v>526700.6400000006</v>
      </c>
    </row>
    <row r="33" spans="1:38" x14ac:dyDescent="0.2">
      <c r="A33" s="1" t="s">
        <v>871</v>
      </c>
      <c r="B33" s="1" t="s">
        <v>872</v>
      </c>
      <c r="C33" s="260">
        <v>5986</v>
      </c>
      <c r="D33" s="1" t="s">
        <v>878</v>
      </c>
      <c r="E33" s="1" t="s">
        <v>878</v>
      </c>
      <c r="F33" s="36">
        <v>386126.82</v>
      </c>
      <c r="G33" s="36">
        <v>80518</v>
      </c>
      <c r="H33" s="36">
        <v>838.58</v>
      </c>
      <c r="J33" s="126">
        <v>915210.48</v>
      </c>
      <c r="K33" s="126">
        <v>254469</v>
      </c>
      <c r="M33" s="278">
        <v>23046.36</v>
      </c>
      <c r="O33" s="278">
        <v>37201</v>
      </c>
      <c r="Q33" s="126">
        <v>-241707.28</v>
      </c>
      <c r="R33" s="126">
        <v>-1651162.31</v>
      </c>
      <c r="S33" s="126">
        <v>3631737.05</v>
      </c>
      <c r="T33" s="275">
        <v>581239.29</v>
      </c>
      <c r="U33" s="275">
        <v>2220433.35</v>
      </c>
      <c r="V33" s="275">
        <v>1639.29</v>
      </c>
      <c r="X33" s="275">
        <v>2253409</v>
      </c>
      <c r="Z33" s="298">
        <v>3183862</v>
      </c>
      <c r="AB33" s="298">
        <v>28574</v>
      </c>
      <c r="AC33" s="298">
        <v>1677353</v>
      </c>
      <c r="AD33" s="298">
        <v>328883.87</v>
      </c>
      <c r="AG33" s="114">
        <f t="shared" si="1"/>
        <v>467483.4</v>
      </c>
      <c r="AH33" s="56">
        <f t="shared" si="2"/>
        <v>60247.360000000001</v>
      </c>
      <c r="AI33" s="53">
        <f t="shared" si="3"/>
        <v>407236.04000000004</v>
      </c>
      <c r="AJ33" s="50">
        <f t="shared" si="4"/>
        <v>5056720.93</v>
      </c>
      <c r="AK33" s="49">
        <f t="shared" si="5"/>
        <v>5218672.87</v>
      </c>
      <c r="AL33" s="53">
        <f t="shared" si="6"/>
        <v>-161951.94000000041</v>
      </c>
    </row>
    <row r="34" spans="1:38" x14ac:dyDescent="0.2">
      <c r="A34" s="1" t="s">
        <v>871</v>
      </c>
      <c r="B34" s="1" t="s">
        <v>872</v>
      </c>
      <c r="C34" s="260">
        <v>4578</v>
      </c>
      <c r="D34" s="1" t="s">
        <v>879</v>
      </c>
      <c r="E34" s="1" t="s">
        <v>1452</v>
      </c>
      <c r="F34" s="36">
        <v>865820.24</v>
      </c>
      <c r="G34" s="36">
        <v>101943</v>
      </c>
      <c r="H34" s="36">
        <v>28767.32</v>
      </c>
      <c r="J34" s="126">
        <v>387507.68</v>
      </c>
      <c r="K34" s="126">
        <v>479958.9</v>
      </c>
      <c r="M34" s="278">
        <v>3934.9</v>
      </c>
      <c r="O34" s="278">
        <v>69432</v>
      </c>
      <c r="Q34" s="126">
        <v>-498391.76</v>
      </c>
      <c r="R34" s="126">
        <v>1359205.71</v>
      </c>
      <c r="S34" s="126">
        <v>669957.9</v>
      </c>
      <c r="T34" s="275">
        <v>596043.38</v>
      </c>
      <c r="U34" s="275">
        <v>2453356.2400000002</v>
      </c>
      <c r="V34" s="275">
        <v>4757.3900000000003</v>
      </c>
      <c r="X34" s="275">
        <v>2119029.5499999998</v>
      </c>
      <c r="Z34" s="298">
        <v>3454424.55</v>
      </c>
      <c r="AA34" s="298">
        <v>11160</v>
      </c>
      <c r="AB34" s="298">
        <v>42357</v>
      </c>
      <c r="AC34" s="298">
        <v>1287021.21</v>
      </c>
      <c r="AD34" s="298">
        <v>118365.41</v>
      </c>
      <c r="AG34" s="114">
        <f t="shared" si="1"/>
        <v>996530.55999999994</v>
      </c>
      <c r="AH34" s="56">
        <f t="shared" si="2"/>
        <v>73366.899999999994</v>
      </c>
      <c r="AI34" s="53">
        <f t="shared" si="3"/>
        <v>923163.65999999992</v>
      </c>
      <c r="AJ34" s="50">
        <f t="shared" si="4"/>
        <v>5173186.5600000005</v>
      </c>
      <c r="AK34" s="49">
        <f t="shared" si="5"/>
        <v>4913328.17</v>
      </c>
      <c r="AL34" s="53">
        <f t="shared" si="6"/>
        <v>259858.3900000006</v>
      </c>
    </row>
    <row r="35" spans="1:38" x14ac:dyDescent="0.2">
      <c r="A35" s="1" t="s">
        <v>871</v>
      </c>
      <c r="B35" s="1" t="s">
        <v>872</v>
      </c>
      <c r="C35" s="260">
        <v>5820</v>
      </c>
      <c r="D35" s="1" t="s">
        <v>880</v>
      </c>
      <c r="E35" s="1" t="s">
        <v>880</v>
      </c>
      <c r="F35" s="36">
        <v>718974.06</v>
      </c>
      <c r="G35" s="36">
        <v>95288.57</v>
      </c>
      <c r="H35" s="36">
        <v>16205.38</v>
      </c>
      <c r="J35" s="126">
        <v>830691.34</v>
      </c>
      <c r="K35" s="126">
        <v>630060.4</v>
      </c>
      <c r="M35" s="278">
        <v>48698.55</v>
      </c>
      <c r="O35" s="278">
        <v>111250</v>
      </c>
      <c r="Q35" s="126">
        <v>-1436321.07</v>
      </c>
      <c r="R35" s="126">
        <v>1156213.33</v>
      </c>
      <c r="S35" s="126">
        <v>2501284.2200000002</v>
      </c>
      <c r="T35" s="275">
        <v>692352.99</v>
      </c>
      <c r="U35" s="275">
        <v>1787684.24</v>
      </c>
      <c r="V35" s="275">
        <v>2940.7</v>
      </c>
      <c r="W35" s="275">
        <v>150</v>
      </c>
      <c r="X35" s="275">
        <v>1318889</v>
      </c>
      <c r="Z35" s="298">
        <v>2397862</v>
      </c>
      <c r="AB35" s="298">
        <v>5599</v>
      </c>
      <c r="AC35" s="298">
        <v>996452.01</v>
      </c>
      <c r="AD35" s="298">
        <v>492009.2</v>
      </c>
      <c r="AG35" s="114">
        <f t="shared" si="1"/>
        <v>830468.01000000013</v>
      </c>
      <c r="AH35" s="56">
        <f t="shared" si="2"/>
        <v>159948.54999999999</v>
      </c>
      <c r="AI35" s="53">
        <f t="shared" si="3"/>
        <v>670519.4600000002</v>
      </c>
      <c r="AJ35" s="50">
        <f t="shared" si="4"/>
        <v>3802016.93</v>
      </c>
      <c r="AK35" s="49">
        <f t="shared" si="5"/>
        <v>3891922.21</v>
      </c>
      <c r="AL35" s="53">
        <f t="shared" si="6"/>
        <v>-89905.279999999795</v>
      </c>
    </row>
    <row r="36" spans="1:38" x14ac:dyDescent="0.2">
      <c r="A36" s="1" t="s">
        <v>871</v>
      </c>
      <c r="B36" s="1" t="s">
        <v>872</v>
      </c>
      <c r="C36" s="260">
        <v>3351</v>
      </c>
      <c r="D36" s="1" t="s">
        <v>881</v>
      </c>
      <c r="E36" s="1" t="s">
        <v>881</v>
      </c>
      <c r="F36" s="36">
        <v>439551.16</v>
      </c>
      <c r="G36" s="36">
        <v>32724</v>
      </c>
      <c r="H36" s="36">
        <v>211</v>
      </c>
      <c r="J36" s="126">
        <v>566106.30000000005</v>
      </c>
      <c r="K36" s="126">
        <v>543652.43999999994</v>
      </c>
      <c r="M36" s="278">
        <v>34123.410000000003</v>
      </c>
      <c r="O36" s="278">
        <v>4804</v>
      </c>
      <c r="Q36" s="126">
        <v>284047.71000000002</v>
      </c>
      <c r="R36" s="126">
        <v>-167733.31</v>
      </c>
      <c r="S36" s="126">
        <v>1692932.58</v>
      </c>
      <c r="T36" s="275">
        <v>454981.81</v>
      </c>
      <c r="U36" s="275">
        <v>2728143.48</v>
      </c>
      <c r="V36" s="275">
        <v>2356.48</v>
      </c>
      <c r="X36" s="275">
        <v>1410917</v>
      </c>
      <c r="Z36" s="298">
        <v>2079444</v>
      </c>
      <c r="AA36" s="298">
        <v>47004</v>
      </c>
      <c r="AB36" s="298">
        <v>13000</v>
      </c>
      <c r="AC36" s="298">
        <v>2493472.7200000002</v>
      </c>
      <c r="AD36" s="298">
        <v>229407.54</v>
      </c>
      <c r="AG36" s="114">
        <f t="shared" si="1"/>
        <v>472486.16</v>
      </c>
      <c r="AH36" s="56">
        <f t="shared" si="2"/>
        <v>38927.410000000003</v>
      </c>
      <c r="AI36" s="53">
        <f t="shared" si="3"/>
        <v>433558.75</v>
      </c>
      <c r="AJ36" s="50">
        <f t="shared" si="4"/>
        <v>4596398.7699999996</v>
      </c>
      <c r="AK36" s="49">
        <f t="shared" si="5"/>
        <v>4862328.2600000007</v>
      </c>
      <c r="AL36" s="53">
        <f t="shared" si="6"/>
        <v>-265929.49000000115</v>
      </c>
    </row>
    <row r="37" spans="1:38" x14ac:dyDescent="0.2">
      <c r="A37" s="1" t="s">
        <v>871</v>
      </c>
      <c r="B37" s="1" t="s">
        <v>872</v>
      </c>
      <c r="C37" s="260">
        <v>5037</v>
      </c>
      <c r="D37" s="1" t="s">
        <v>882</v>
      </c>
      <c r="E37" s="1" t="s">
        <v>882</v>
      </c>
      <c r="F37" s="36">
        <v>312528.94</v>
      </c>
      <c r="G37" s="36">
        <v>128388.27</v>
      </c>
      <c r="H37" s="36">
        <v>4279</v>
      </c>
      <c r="J37" s="126">
        <v>1446850.34</v>
      </c>
      <c r="K37" s="126">
        <v>731596.04</v>
      </c>
      <c r="M37" s="278">
        <v>25899.88</v>
      </c>
      <c r="Q37" s="126">
        <v>1734119.68</v>
      </c>
      <c r="R37" s="126">
        <v>812566.15</v>
      </c>
      <c r="T37" s="275">
        <v>439975.51</v>
      </c>
      <c r="U37" s="275">
        <v>2574340.7799999998</v>
      </c>
      <c r="V37" s="275">
        <v>3022.27</v>
      </c>
      <c r="X37" s="275">
        <v>2431004</v>
      </c>
      <c r="Z37" s="298">
        <v>3358398</v>
      </c>
      <c r="AA37" s="298">
        <v>9460</v>
      </c>
      <c r="AB37" s="298">
        <v>15400</v>
      </c>
      <c r="AC37" s="298">
        <v>1787605.91</v>
      </c>
      <c r="AD37" s="298">
        <v>202607.77</v>
      </c>
      <c r="AF37" s="298">
        <v>23814</v>
      </c>
      <c r="AG37" s="114">
        <f t="shared" si="1"/>
        <v>445196.21</v>
      </c>
      <c r="AH37" s="56">
        <f t="shared" si="2"/>
        <v>25899.88</v>
      </c>
      <c r="AI37" s="53">
        <f t="shared" si="3"/>
        <v>419296.33</v>
      </c>
      <c r="AJ37" s="50">
        <f t="shared" si="4"/>
        <v>5448342.5600000005</v>
      </c>
      <c r="AK37" s="49">
        <f t="shared" si="5"/>
        <v>5397285.6799999997</v>
      </c>
      <c r="AL37" s="53">
        <f t="shared" si="6"/>
        <v>51056.88000000082</v>
      </c>
    </row>
    <row r="38" spans="1:38" x14ac:dyDescent="0.2">
      <c r="A38" s="1" t="s">
        <v>871</v>
      </c>
      <c r="B38" s="1" t="s">
        <v>872</v>
      </c>
      <c r="C38" s="260">
        <v>4638</v>
      </c>
      <c r="D38" s="1" t="s">
        <v>883</v>
      </c>
      <c r="E38" s="1" t="s">
        <v>883</v>
      </c>
      <c r="F38" s="36">
        <v>727467.23</v>
      </c>
      <c r="G38" s="36">
        <v>147623.25</v>
      </c>
      <c r="H38" s="36">
        <v>1128</v>
      </c>
      <c r="J38" s="126">
        <v>1373386.47</v>
      </c>
      <c r="K38" s="126">
        <v>370124.25</v>
      </c>
      <c r="M38" s="278">
        <v>21564.240000000002</v>
      </c>
      <c r="Q38" s="126">
        <v>3062596.27</v>
      </c>
      <c r="R38" s="126">
        <v>-476108.05</v>
      </c>
      <c r="T38" s="275">
        <v>507874.78</v>
      </c>
      <c r="U38" s="275">
        <v>1813933.24</v>
      </c>
      <c r="V38" s="275">
        <v>3581.38</v>
      </c>
      <c r="X38" s="275">
        <v>2549309.5</v>
      </c>
      <c r="Z38" s="298">
        <v>3260048.5</v>
      </c>
      <c r="AA38" s="298">
        <v>14280</v>
      </c>
      <c r="AC38" s="298">
        <v>1383554.25</v>
      </c>
      <c r="AD38" s="298">
        <v>205139.41</v>
      </c>
      <c r="AG38" s="114">
        <f t="shared" si="1"/>
        <v>876218.48</v>
      </c>
      <c r="AH38" s="56">
        <f t="shared" si="2"/>
        <v>21564.240000000002</v>
      </c>
      <c r="AI38" s="53">
        <f t="shared" si="3"/>
        <v>854654.24</v>
      </c>
      <c r="AJ38" s="50">
        <f t="shared" si="4"/>
        <v>4874698.9000000004</v>
      </c>
      <c r="AK38" s="49">
        <f t="shared" si="5"/>
        <v>4863022.16</v>
      </c>
      <c r="AL38" s="53">
        <f t="shared" si="6"/>
        <v>11676.740000000224</v>
      </c>
    </row>
    <row r="39" spans="1:38" x14ac:dyDescent="0.2">
      <c r="A39" s="1" t="s">
        <v>885</v>
      </c>
      <c r="B39" s="1" t="s">
        <v>886</v>
      </c>
      <c r="C39" s="260">
        <v>2084</v>
      </c>
      <c r="D39" s="1" t="s">
        <v>888</v>
      </c>
      <c r="E39" s="1" t="s">
        <v>888</v>
      </c>
      <c r="F39" s="36">
        <v>806538.97</v>
      </c>
      <c r="G39" s="36">
        <v>0</v>
      </c>
      <c r="H39" s="36">
        <v>96282.85</v>
      </c>
      <c r="J39" s="126">
        <v>516633.31</v>
      </c>
      <c r="K39" s="126">
        <v>131500.66</v>
      </c>
      <c r="L39" s="278">
        <v>11490</v>
      </c>
      <c r="M39" s="278">
        <v>10500</v>
      </c>
      <c r="O39" s="278">
        <v>525928.12</v>
      </c>
      <c r="P39" s="126">
        <v>64523.63</v>
      </c>
      <c r="R39" s="126">
        <v>-610127.84</v>
      </c>
      <c r="S39" s="126">
        <v>1814650.86</v>
      </c>
      <c r="T39" s="275">
        <v>1352566.1</v>
      </c>
      <c r="U39" s="275">
        <v>105980</v>
      </c>
      <c r="V39" s="275">
        <v>2586.8000000000002</v>
      </c>
      <c r="X39" s="275">
        <v>1716646.5</v>
      </c>
      <c r="Y39" s="275">
        <v>78316</v>
      </c>
      <c r="Z39" s="298">
        <v>2157876.5</v>
      </c>
      <c r="AA39" s="298">
        <v>8980</v>
      </c>
      <c r="AB39" s="298">
        <v>960</v>
      </c>
      <c r="AC39" s="298">
        <v>1134889.07</v>
      </c>
      <c r="AD39" s="298">
        <v>219398.81</v>
      </c>
      <c r="AG39" s="114">
        <f t="shared" si="1"/>
        <v>902821.82</v>
      </c>
      <c r="AH39" s="56">
        <f t="shared" si="2"/>
        <v>547918.12</v>
      </c>
      <c r="AI39" s="53">
        <f t="shared" si="3"/>
        <v>354903.69999999995</v>
      </c>
      <c r="AJ39" s="50">
        <f t="shared" si="4"/>
        <v>3256095.4000000004</v>
      </c>
      <c r="AK39" s="49">
        <f t="shared" si="5"/>
        <v>3522104.3800000004</v>
      </c>
      <c r="AL39" s="53">
        <f t="shared" si="6"/>
        <v>-266008.98</v>
      </c>
    </row>
    <row r="40" spans="1:38" x14ac:dyDescent="0.2">
      <c r="A40" s="1" t="s">
        <v>885</v>
      </c>
      <c r="B40" s="1" t="s">
        <v>886</v>
      </c>
      <c r="C40" s="260">
        <v>1696</v>
      </c>
      <c r="D40" s="1" t="s">
        <v>889</v>
      </c>
      <c r="E40" s="1" t="s">
        <v>889</v>
      </c>
      <c r="F40" s="36">
        <v>70495.850000000006</v>
      </c>
      <c r="G40" s="36">
        <v>0</v>
      </c>
      <c r="H40" s="36">
        <v>47720</v>
      </c>
      <c r="J40" s="126">
        <v>854404.63</v>
      </c>
      <c r="K40" s="126">
        <v>319467.43</v>
      </c>
      <c r="L40" s="278">
        <v>8259</v>
      </c>
      <c r="M40" s="278">
        <v>60800</v>
      </c>
      <c r="O40" s="278">
        <v>92666.87</v>
      </c>
      <c r="P40" s="126">
        <v>40099.96</v>
      </c>
      <c r="R40" s="126">
        <v>-210067.13</v>
      </c>
      <c r="S40" s="126">
        <v>1633793.05</v>
      </c>
      <c r="T40" s="275">
        <v>1436983.09</v>
      </c>
      <c r="U40" s="275">
        <v>341834.2</v>
      </c>
      <c r="V40" s="275">
        <v>668.09</v>
      </c>
      <c r="X40" s="275">
        <v>1905078.6</v>
      </c>
      <c r="Y40" s="275">
        <v>221226</v>
      </c>
      <c r="Z40" s="298">
        <v>2688702.6</v>
      </c>
      <c r="AA40" s="298">
        <v>10500</v>
      </c>
      <c r="AB40" s="298">
        <v>34986</v>
      </c>
      <c r="AC40" s="298">
        <v>1256078.6599999999</v>
      </c>
      <c r="AD40" s="298">
        <v>248986.56</v>
      </c>
      <c r="AG40" s="114">
        <f t="shared" si="1"/>
        <v>118215.85</v>
      </c>
      <c r="AH40" s="56">
        <f t="shared" si="2"/>
        <v>161725.87</v>
      </c>
      <c r="AI40" s="53">
        <f t="shared" si="3"/>
        <v>-43510.01999999999</v>
      </c>
      <c r="AJ40" s="50">
        <f t="shared" si="4"/>
        <v>3905789.9800000004</v>
      </c>
      <c r="AK40" s="49">
        <f t="shared" si="5"/>
        <v>4239253.8199999994</v>
      </c>
      <c r="AL40" s="53">
        <f t="shared" si="6"/>
        <v>-333463.83999999892</v>
      </c>
    </row>
    <row r="41" spans="1:38" x14ac:dyDescent="0.2">
      <c r="A41" s="1" t="s">
        <v>885</v>
      </c>
      <c r="B41" s="1" t="s">
        <v>886</v>
      </c>
      <c r="C41" s="260">
        <v>2924</v>
      </c>
      <c r="D41" s="1" t="s">
        <v>890</v>
      </c>
      <c r="E41" s="1" t="s">
        <v>890</v>
      </c>
      <c r="F41" s="36">
        <v>790087.86</v>
      </c>
      <c r="G41" s="36">
        <v>0</v>
      </c>
      <c r="H41" s="36">
        <v>28444.55</v>
      </c>
      <c r="J41" s="126">
        <v>1218840.23</v>
      </c>
      <c r="K41" s="126">
        <v>628864.01</v>
      </c>
      <c r="L41" s="278">
        <v>4886</v>
      </c>
      <c r="M41" s="278">
        <v>10715</v>
      </c>
      <c r="O41" s="278">
        <v>439</v>
      </c>
      <c r="R41" s="126">
        <v>2863388.94</v>
      </c>
      <c r="S41" s="126">
        <v>174893.33</v>
      </c>
      <c r="T41" s="275">
        <v>1077255.22</v>
      </c>
      <c r="U41" s="275">
        <v>535738</v>
      </c>
      <c r="V41" s="275">
        <v>4177.67</v>
      </c>
      <c r="X41" s="275">
        <v>2094896</v>
      </c>
      <c r="Y41" s="275">
        <v>154069</v>
      </c>
      <c r="Z41" s="298">
        <v>2520008</v>
      </c>
      <c r="AA41" s="298">
        <v>16691.2</v>
      </c>
      <c r="AB41" s="298">
        <v>27234</v>
      </c>
      <c r="AC41" s="298">
        <v>1318829.25</v>
      </c>
      <c r="AD41" s="298">
        <v>371459.06</v>
      </c>
      <c r="AG41" s="114">
        <f t="shared" si="1"/>
        <v>818532.41</v>
      </c>
      <c r="AH41" s="56">
        <f t="shared" si="2"/>
        <v>16040</v>
      </c>
      <c r="AI41" s="53">
        <f t="shared" si="3"/>
        <v>802492.41</v>
      </c>
      <c r="AJ41" s="50">
        <f t="shared" si="4"/>
        <v>3866135.8899999997</v>
      </c>
      <c r="AK41" s="49">
        <f t="shared" si="5"/>
        <v>4254221.51</v>
      </c>
      <c r="AL41" s="53">
        <f t="shared" si="6"/>
        <v>-388085.62000000011</v>
      </c>
    </row>
    <row r="42" spans="1:38" x14ac:dyDescent="0.2">
      <c r="A42" s="1" t="s">
        <v>885</v>
      </c>
      <c r="B42" s="1" t="s">
        <v>886</v>
      </c>
      <c r="C42" s="260">
        <v>3938</v>
      </c>
      <c r="D42" s="1" t="s">
        <v>891</v>
      </c>
      <c r="E42" s="1" t="s">
        <v>891</v>
      </c>
      <c r="F42" s="36">
        <v>888793.14</v>
      </c>
      <c r="G42" s="36">
        <v>132000</v>
      </c>
      <c r="H42" s="36">
        <v>79370</v>
      </c>
      <c r="J42" s="126">
        <v>979079.63</v>
      </c>
      <c r="K42" s="126">
        <v>491755.08</v>
      </c>
      <c r="L42" s="278">
        <v>39604</v>
      </c>
      <c r="M42" s="278">
        <v>11036</v>
      </c>
      <c r="O42" s="278">
        <v>152667</v>
      </c>
      <c r="P42" s="126">
        <v>27000</v>
      </c>
      <c r="R42" s="126">
        <v>322241.52</v>
      </c>
      <c r="S42" s="126">
        <v>1781475.04</v>
      </c>
      <c r="T42" s="275">
        <v>2596811.69</v>
      </c>
      <c r="U42" s="275">
        <v>680348</v>
      </c>
      <c r="V42" s="275">
        <v>5986.05</v>
      </c>
      <c r="X42" s="275">
        <v>2945980.9</v>
      </c>
      <c r="Y42" s="275">
        <v>282109</v>
      </c>
      <c r="Z42" s="298">
        <v>3614814.9</v>
      </c>
      <c r="AB42" s="298">
        <v>50898.64</v>
      </c>
      <c r="AC42" s="298">
        <v>2273692.12</v>
      </c>
      <c r="AD42" s="298">
        <v>334855.69</v>
      </c>
      <c r="AG42" s="114">
        <f t="shared" si="1"/>
        <v>1100163.1400000001</v>
      </c>
      <c r="AH42" s="56">
        <f t="shared" si="2"/>
        <v>203307</v>
      </c>
      <c r="AI42" s="53">
        <f t="shared" si="3"/>
        <v>896856.14000000013</v>
      </c>
      <c r="AJ42" s="50">
        <f t="shared" si="4"/>
        <v>6511235.6399999997</v>
      </c>
      <c r="AK42" s="49">
        <f t="shared" si="5"/>
        <v>6274261.3500000006</v>
      </c>
      <c r="AL42" s="53">
        <f t="shared" si="6"/>
        <v>236974.28999999911</v>
      </c>
    </row>
    <row r="43" spans="1:38" x14ac:dyDescent="0.2">
      <c r="A43" s="1" t="s">
        <v>885</v>
      </c>
      <c r="B43" s="1" t="s">
        <v>886</v>
      </c>
      <c r="C43" s="260">
        <v>3814</v>
      </c>
      <c r="D43" s="1" t="s">
        <v>892</v>
      </c>
      <c r="E43" s="1" t="s">
        <v>892</v>
      </c>
      <c r="F43" s="36">
        <v>338656.73</v>
      </c>
      <c r="G43" s="36">
        <v>0</v>
      </c>
      <c r="H43" s="36">
        <v>50279.6</v>
      </c>
      <c r="J43" s="126">
        <v>451116.75</v>
      </c>
      <c r="K43" s="126">
        <v>361875.08</v>
      </c>
      <c r="L43" s="278">
        <v>20323</v>
      </c>
      <c r="M43" s="278">
        <v>10500</v>
      </c>
      <c r="O43" s="278">
        <v>13.12</v>
      </c>
      <c r="R43" s="126">
        <v>-617388.30000000005</v>
      </c>
      <c r="S43" s="126">
        <v>1769380.27</v>
      </c>
      <c r="T43" s="275">
        <v>2335669.36</v>
      </c>
      <c r="U43" s="275">
        <v>237646</v>
      </c>
      <c r="V43" s="275">
        <v>2225.98</v>
      </c>
      <c r="X43" s="275">
        <v>2508428.5</v>
      </c>
      <c r="Y43" s="275">
        <v>254782</v>
      </c>
      <c r="Z43" s="298">
        <v>3363348.5</v>
      </c>
      <c r="AA43" s="298">
        <v>42700</v>
      </c>
      <c r="AB43" s="298">
        <v>20173.2</v>
      </c>
      <c r="AC43" s="298">
        <v>1636938.64</v>
      </c>
      <c r="AD43" s="298">
        <v>256491.43</v>
      </c>
      <c r="AG43" s="114">
        <f t="shared" si="1"/>
        <v>388936.32999999996</v>
      </c>
      <c r="AH43" s="56">
        <f t="shared" si="2"/>
        <v>30836.12</v>
      </c>
      <c r="AI43" s="53">
        <f t="shared" si="3"/>
        <v>358100.20999999996</v>
      </c>
      <c r="AJ43" s="50">
        <f t="shared" si="4"/>
        <v>5338751.84</v>
      </c>
      <c r="AK43" s="49">
        <f t="shared" si="5"/>
        <v>5319651.7699999996</v>
      </c>
      <c r="AL43" s="53">
        <f t="shared" si="6"/>
        <v>19100.070000000298</v>
      </c>
    </row>
    <row r="44" spans="1:38" x14ac:dyDescent="0.2">
      <c r="A44" s="1" t="s">
        <v>885</v>
      </c>
      <c r="B44" s="1" t="s">
        <v>886</v>
      </c>
      <c r="C44" s="260">
        <v>963</v>
      </c>
      <c r="D44" s="1" t="s">
        <v>893</v>
      </c>
      <c r="E44" s="1" t="s">
        <v>893</v>
      </c>
      <c r="F44" s="36">
        <v>64552.09</v>
      </c>
      <c r="G44" s="36">
        <v>0</v>
      </c>
      <c r="H44" s="36">
        <v>42970</v>
      </c>
      <c r="J44" s="126">
        <v>1370683.84</v>
      </c>
      <c r="K44" s="126">
        <v>212066.3</v>
      </c>
      <c r="L44" s="278">
        <v>7827</v>
      </c>
      <c r="M44" s="278">
        <v>8400</v>
      </c>
      <c r="O44" s="278">
        <v>0</v>
      </c>
      <c r="P44" s="126">
        <v>31164.98</v>
      </c>
      <c r="R44" s="126">
        <v>-959263.32</v>
      </c>
      <c r="S44" s="126">
        <v>2854151.72</v>
      </c>
      <c r="T44" s="275">
        <v>1251179.28</v>
      </c>
      <c r="U44" s="275">
        <v>245494.41</v>
      </c>
      <c r="V44" s="275">
        <v>1796.09</v>
      </c>
      <c r="X44" s="275">
        <v>1770875</v>
      </c>
      <c r="Y44" s="275">
        <v>127869</v>
      </c>
      <c r="Z44" s="298">
        <v>2279829</v>
      </c>
      <c r="AB44" s="298">
        <v>14480</v>
      </c>
      <c r="AC44" s="298">
        <v>1040704.42</v>
      </c>
      <c r="AD44" s="298">
        <v>314208.51</v>
      </c>
      <c r="AG44" s="114">
        <f t="shared" si="1"/>
        <v>107522.09</v>
      </c>
      <c r="AH44" s="56">
        <f t="shared" si="2"/>
        <v>16227</v>
      </c>
      <c r="AI44" s="53">
        <f t="shared" si="3"/>
        <v>91295.09</v>
      </c>
      <c r="AJ44" s="50">
        <f t="shared" si="4"/>
        <v>3397213.7800000003</v>
      </c>
      <c r="AK44" s="49">
        <f t="shared" si="5"/>
        <v>3649221.9299999997</v>
      </c>
      <c r="AL44" s="53">
        <f t="shared" si="6"/>
        <v>-252008.14999999944</v>
      </c>
    </row>
    <row r="45" spans="1:38" x14ac:dyDescent="0.2">
      <c r="A45" s="1" t="s">
        <v>885</v>
      </c>
      <c r="B45" s="1" t="s">
        <v>886</v>
      </c>
      <c r="C45" s="260">
        <v>4061</v>
      </c>
      <c r="D45" s="1" t="s">
        <v>894</v>
      </c>
      <c r="E45" s="1" t="s">
        <v>894</v>
      </c>
      <c r="F45" s="36">
        <v>127672.72</v>
      </c>
      <c r="G45" s="36">
        <v>0</v>
      </c>
      <c r="H45" s="36">
        <v>12875</v>
      </c>
      <c r="J45" s="126">
        <v>569451.72</v>
      </c>
      <c r="K45" s="126">
        <v>275099.19</v>
      </c>
      <c r="L45" s="278">
        <v>7229</v>
      </c>
      <c r="M45" s="278">
        <v>19255.12</v>
      </c>
      <c r="O45" s="278">
        <v>3119.76</v>
      </c>
      <c r="R45" s="126">
        <v>-415966.37</v>
      </c>
      <c r="S45" s="126">
        <v>1653756.5</v>
      </c>
      <c r="T45" s="275">
        <v>1717215.48</v>
      </c>
      <c r="V45" s="275">
        <v>1598.58</v>
      </c>
      <c r="X45" s="275">
        <v>1058590.3999999999</v>
      </c>
      <c r="Y45" s="275">
        <v>181906</v>
      </c>
      <c r="Z45" s="298">
        <v>1967882.4</v>
      </c>
      <c r="AC45" s="298">
        <v>1032603.71</v>
      </c>
      <c r="AD45" s="298">
        <v>241119.73</v>
      </c>
      <c r="AG45" s="114">
        <f t="shared" si="1"/>
        <v>140547.72</v>
      </c>
      <c r="AH45" s="56">
        <f t="shared" si="2"/>
        <v>29603.879999999997</v>
      </c>
      <c r="AI45" s="53">
        <f t="shared" si="3"/>
        <v>110943.84</v>
      </c>
      <c r="AJ45" s="50">
        <f t="shared" si="4"/>
        <v>2959310.46</v>
      </c>
      <c r="AK45" s="49">
        <f t="shared" si="5"/>
        <v>3241605.84</v>
      </c>
      <c r="AL45" s="53">
        <f t="shared" si="6"/>
        <v>-282295.37999999989</v>
      </c>
    </row>
    <row r="46" spans="1:38" x14ac:dyDescent="0.2">
      <c r="A46" s="1" t="s">
        <v>885</v>
      </c>
      <c r="B46" s="1" t="s">
        <v>886</v>
      </c>
      <c r="C46" s="260">
        <v>5071</v>
      </c>
      <c r="D46" s="1" t="s">
        <v>895</v>
      </c>
      <c r="E46" s="1" t="s">
        <v>895</v>
      </c>
      <c r="F46" s="36">
        <v>150557.24</v>
      </c>
      <c r="G46" s="36">
        <v>120019.47</v>
      </c>
      <c r="H46" s="36">
        <v>19946.89</v>
      </c>
      <c r="J46" s="126">
        <v>919061.27</v>
      </c>
      <c r="K46" s="126">
        <v>445692.52</v>
      </c>
      <c r="L46" s="278">
        <v>0</v>
      </c>
      <c r="M46" s="278">
        <v>61763</v>
      </c>
      <c r="O46" s="278">
        <v>136.66999999999999</v>
      </c>
      <c r="R46" s="126">
        <v>613108.96</v>
      </c>
      <c r="S46" s="126">
        <v>1474437.8</v>
      </c>
      <c r="T46" s="275">
        <v>1022163.96</v>
      </c>
      <c r="V46" s="275">
        <v>1697.24</v>
      </c>
      <c r="X46" s="275">
        <v>1197815</v>
      </c>
      <c r="Y46" s="275">
        <v>66000</v>
      </c>
      <c r="Z46" s="298">
        <v>1843084</v>
      </c>
      <c r="AA46" s="298">
        <v>6000</v>
      </c>
      <c r="AB46" s="298">
        <v>3570</v>
      </c>
      <c r="AC46" s="298">
        <v>647502.9</v>
      </c>
      <c r="AD46" s="298">
        <v>278976.7</v>
      </c>
      <c r="AE46" s="298">
        <v>2711.64</v>
      </c>
      <c r="AG46" s="114">
        <f t="shared" si="1"/>
        <v>290523.59999999998</v>
      </c>
      <c r="AH46" s="56">
        <f t="shared" si="2"/>
        <v>61899.67</v>
      </c>
      <c r="AI46" s="53">
        <f t="shared" si="3"/>
        <v>228623.93</v>
      </c>
      <c r="AJ46" s="50">
        <f t="shared" si="4"/>
        <v>2287676.2000000002</v>
      </c>
      <c r="AK46" s="49">
        <f t="shared" si="5"/>
        <v>2781845.24</v>
      </c>
      <c r="AL46" s="53">
        <f t="shared" si="6"/>
        <v>-494169.04000000004</v>
      </c>
    </row>
    <row r="47" spans="1:38" x14ac:dyDescent="0.2">
      <c r="A47" s="1" t="s">
        <v>885</v>
      </c>
      <c r="B47" s="1" t="s">
        <v>886</v>
      </c>
      <c r="C47" s="260">
        <v>6089</v>
      </c>
      <c r="D47" s="1" t="s">
        <v>896</v>
      </c>
      <c r="E47" s="1" t="s">
        <v>896</v>
      </c>
      <c r="F47" s="36">
        <v>50606.41</v>
      </c>
      <c r="G47" s="36">
        <v>29288.79</v>
      </c>
      <c r="H47" s="36">
        <v>50715</v>
      </c>
      <c r="J47" s="126">
        <v>1394236.22</v>
      </c>
      <c r="K47" s="126">
        <v>372023.39</v>
      </c>
      <c r="L47" s="278">
        <v>34954</v>
      </c>
      <c r="M47" s="278">
        <v>15450</v>
      </c>
      <c r="O47" s="278">
        <v>102.4</v>
      </c>
      <c r="R47" s="126">
        <v>-304501.5</v>
      </c>
      <c r="S47" s="126">
        <v>2017007.85</v>
      </c>
      <c r="T47" s="275">
        <v>2598297.33</v>
      </c>
      <c r="U47" s="275">
        <v>251251</v>
      </c>
      <c r="V47" s="275">
        <v>0</v>
      </c>
      <c r="X47" s="275">
        <v>1704826.5</v>
      </c>
      <c r="Y47" s="275">
        <v>210165</v>
      </c>
      <c r="Z47" s="298">
        <v>2531863.5</v>
      </c>
      <c r="AB47" s="298">
        <v>46444</v>
      </c>
      <c r="AC47" s="298">
        <v>1753321.6</v>
      </c>
      <c r="AD47" s="298">
        <v>299053.67</v>
      </c>
      <c r="AG47" s="114">
        <f t="shared" si="1"/>
        <v>130610.20000000001</v>
      </c>
      <c r="AH47" s="56">
        <f t="shared" si="2"/>
        <v>50506.400000000001</v>
      </c>
      <c r="AI47" s="53">
        <f t="shared" si="3"/>
        <v>80103.800000000017</v>
      </c>
      <c r="AJ47" s="50">
        <f t="shared" si="4"/>
        <v>4764539.83</v>
      </c>
      <c r="AK47" s="49">
        <f t="shared" si="5"/>
        <v>4630682.7699999996</v>
      </c>
      <c r="AL47" s="53">
        <f t="shared" si="6"/>
        <v>133857.06000000052</v>
      </c>
    </row>
    <row r="48" spans="1:38" x14ac:dyDescent="0.2">
      <c r="A48" s="1" t="s">
        <v>885</v>
      </c>
      <c r="B48" s="1" t="s">
        <v>886</v>
      </c>
      <c r="C48" s="260">
        <v>2577</v>
      </c>
      <c r="D48" s="1" t="s">
        <v>897</v>
      </c>
      <c r="E48" s="1" t="s">
        <v>897</v>
      </c>
      <c r="F48" s="36">
        <v>304387.36</v>
      </c>
      <c r="G48" s="36">
        <v>0</v>
      </c>
      <c r="H48" s="36">
        <v>23452</v>
      </c>
      <c r="J48" s="126">
        <v>1417054.58</v>
      </c>
      <c r="K48" s="126">
        <v>294381.19</v>
      </c>
      <c r="L48" s="278">
        <v>4049</v>
      </c>
      <c r="M48" s="278">
        <v>6500</v>
      </c>
      <c r="O48" s="278">
        <v>0</v>
      </c>
      <c r="Q48" s="126">
        <v>1978118.56</v>
      </c>
      <c r="R48" s="126">
        <v>33336.879999999997</v>
      </c>
      <c r="S48" s="126">
        <v>216270.07999999999</v>
      </c>
      <c r="T48" s="275">
        <v>1169182.82</v>
      </c>
      <c r="U48" s="275">
        <v>79300</v>
      </c>
      <c r="V48" s="275">
        <v>1236.1600000000001</v>
      </c>
      <c r="X48" s="275">
        <v>1335248.5</v>
      </c>
      <c r="Y48" s="275">
        <v>117216</v>
      </c>
      <c r="Z48" s="298">
        <v>1804882.5</v>
      </c>
      <c r="AB48" s="298">
        <v>11560</v>
      </c>
      <c r="AC48" s="298">
        <v>696278.42</v>
      </c>
      <c r="AD48" s="298">
        <v>388301.95</v>
      </c>
      <c r="AF48" s="298">
        <v>160</v>
      </c>
      <c r="AG48" s="114">
        <f t="shared" si="1"/>
        <v>327839.35999999999</v>
      </c>
      <c r="AH48" s="56">
        <f t="shared" si="2"/>
        <v>10549</v>
      </c>
      <c r="AI48" s="53">
        <f t="shared" si="3"/>
        <v>317290.36</v>
      </c>
      <c r="AJ48" s="50">
        <f t="shared" si="4"/>
        <v>2702183.48</v>
      </c>
      <c r="AK48" s="49">
        <f t="shared" si="5"/>
        <v>2901182.87</v>
      </c>
      <c r="AL48" s="53">
        <f t="shared" si="6"/>
        <v>-198999.39000000013</v>
      </c>
    </row>
    <row r="49" spans="1:38" x14ac:dyDescent="0.2">
      <c r="A49" s="1" t="s">
        <v>885</v>
      </c>
      <c r="B49" s="1" t="s">
        <v>886</v>
      </c>
      <c r="C49" s="260">
        <v>5747</v>
      </c>
      <c r="D49" s="1" t="s">
        <v>898</v>
      </c>
      <c r="E49" s="1" t="s">
        <v>898</v>
      </c>
      <c r="F49" s="36">
        <v>143035.9</v>
      </c>
      <c r="G49" s="36">
        <v>0</v>
      </c>
      <c r="H49" s="36">
        <v>77980.66</v>
      </c>
      <c r="J49" s="126">
        <v>1515780.23</v>
      </c>
      <c r="K49" s="126">
        <v>443540.66</v>
      </c>
      <c r="L49" s="278">
        <v>7596</v>
      </c>
      <c r="M49" s="278">
        <v>14800</v>
      </c>
      <c r="O49" s="278">
        <v>3968</v>
      </c>
      <c r="P49" s="126">
        <v>209666.67</v>
      </c>
      <c r="R49" s="126">
        <v>145907.37</v>
      </c>
      <c r="S49" s="126">
        <v>2076002.99</v>
      </c>
      <c r="T49" s="275">
        <v>2754214.16</v>
      </c>
      <c r="U49" s="275">
        <v>387733.33</v>
      </c>
      <c r="X49" s="275">
        <v>2127803.81</v>
      </c>
      <c r="Y49" s="275">
        <v>282126</v>
      </c>
      <c r="Z49" s="298">
        <v>3385849.81</v>
      </c>
      <c r="AB49" s="298">
        <v>15366</v>
      </c>
      <c r="AC49" s="298">
        <v>2108569.0299999998</v>
      </c>
      <c r="AD49" s="298">
        <v>319696.03999999998</v>
      </c>
      <c r="AG49" s="114">
        <f t="shared" si="1"/>
        <v>221016.56</v>
      </c>
      <c r="AH49" s="56">
        <f t="shared" si="2"/>
        <v>26364</v>
      </c>
      <c r="AI49" s="53">
        <f t="shared" si="3"/>
        <v>194652.56</v>
      </c>
      <c r="AJ49" s="50">
        <f t="shared" si="4"/>
        <v>5551877.3000000007</v>
      </c>
      <c r="AK49" s="49">
        <f t="shared" si="5"/>
        <v>5829480.8799999999</v>
      </c>
      <c r="AL49" s="53">
        <f t="shared" si="6"/>
        <v>-277603.57999999914</v>
      </c>
    </row>
    <row r="50" spans="1:38" x14ac:dyDescent="0.2">
      <c r="A50" s="1" t="s">
        <v>885</v>
      </c>
      <c r="B50" s="1" t="s">
        <v>886</v>
      </c>
      <c r="C50" s="260">
        <v>3456</v>
      </c>
      <c r="D50" s="1" t="s">
        <v>899</v>
      </c>
      <c r="E50" s="1" t="s">
        <v>899</v>
      </c>
      <c r="F50" s="36">
        <v>89407.33</v>
      </c>
      <c r="G50" s="36">
        <v>0</v>
      </c>
      <c r="H50" s="36">
        <v>15135.2</v>
      </c>
      <c r="J50" s="126">
        <v>894805.25</v>
      </c>
      <c r="K50" s="126">
        <v>406165.76000000001</v>
      </c>
      <c r="L50" s="278">
        <v>7013</v>
      </c>
      <c r="M50" s="278">
        <v>56230.42</v>
      </c>
      <c r="O50" s="278">
        <v>2878.2</v>
      </c>
      <c r="Q50" s="126">
        <v>-886819.68</v>
      </c>
      <c r="R50" s="126">
        <v>133103.24</v>
      </c>
      <c r="S50" s="126">
        <v>2700044.99</v>
      </c>
      <c r="T50" s="275">
        <v>1628995.19</v>
      </c>
      <c r="U50" s="275">
        <v>219810</v>
      </c>
      <c r="V50" s="275">
        <v>999.66</v>
      </c>
      <c r="X50" s="275">
        <v>1128386.5</v>
      </c>
      <c r="Y50" s="275">
        <v>160866</v>
      </c>
      <c r="Z50" s="298">
        <v>1945620.5</v>
      </c>
      <c r="AA50" s="298">
        <v>2000</v>
      </c>
      <c r="AB50" s="298">
        <v>16740</v>
      </c>
      <c r="AC50" s="298">
        <v>1399849.9</v>
      </c>
      <c r="AD50" s="298">
        <v>381783.58</v>
      </c>
      <c r="AG50" s="114">
        <f t="shared" si="1"/>
        <v>104542.53</v>
      </c>
      <c r="AH50" s="56">
        <f t="shared" si="2"/>
        <v>66121.62</v>
      </c>
      <c r="AI50" s="53">
        <f t="shared" si="3"/>
        <v>38420.910000000003</v>
      </c>
      <c r="AJ50" s="50">
        <f t="shared" si="4"/>
        <v>3139057.3499999996</v>
      </c>
      <c r="AK50" s="49">
        <f t="shared" si="5"/>
        <v>3745993.98</v>
      </c>
      <c r="AL50" s="53">
        <f t="shared" si="6"/>
        <v>-606936.63000000035</v>
      </c>
    </row>
    <row r="51" spans="1:38" x14ac:dyDescent="0.2">
      <c r="A51" s="1" t="s">
        <v>885</v>
      </c>
      <c r="B51" s="1" t="s">
        <v>886</v>
      </c>
      <c r="C51" s="260">
        <v>3817</v>
      </c>
      <c r="D51" s="1" t="s">
        <v>900</v>
      </c>
      <c r="E51" s="1" t="s">
        <v>900</v>
      </c>
      <c r="F51" s="36">
        <v>340193.65</v>
      </c>
      <c r="G51" s="36">
        <v>0</v>
      </c>
      <c r="H51" s="36">
        <v>36380</v>
      </c>
      <c r="J51" s="126">
        <v>839356.44</v>
      </c>
      <c r="K51" s="126">
        <v>256216.88</v>
      </c>
      <c r="L51" s="278">
        <v>4718</v>
      </c>
      <c r="M51" s="278">
        <v>12100</v>
      </c>
      <c r="O51" s="278">
        <v>2323.62</v>
      </c>
      <c r="P51" s="126">
        <v>59305.55</v>
      </c>
      <c r="R51" s="126">
        <v>-24642.25</v>
      </c>
      <c r="S51" s="126">
        <v>1671717.03</v>
      </c>
      <c r="T51" s="275">
        <v>1703169.39</v>
      </c>
      <c r="U51" s="275">
        <v>225084.45</v>
      </c>
      <c r="V51" s="275">
        <v>1519.49</v>
      </c>
      <c r="X51" s="275">
        <v>1029512</v>
      </c>
      <c r="Y51" s="275">
        <v>164597</v>
      </c>
      <c r="Z51" s="298">
        <v>1809426</v>
      </c>
      <c r="AA51" s="298">
        <v>10500</v>
      </c>
      <c r="AB51" s="298">
        <v>30734</v>
      </c>
      <c r="AC51" s="298">
        <v>1144142.54</v>
      </c>
      <c r="AD51" s="298">
        <v>382454.77</v>
      </c>
      <c r="AG51" s="114">
        <f t="shared" si="1"/>
        <v>376573.65</v>
      </c>
      <c r="AH51" s="56">
        <f t="shared" si="2"/>
        <v>19141.62</v>
      </c>
      <c r="AI51" s="53">
        <f t="shared" si="3"/>
        <v>357432.03</v>
      </c>
      <c r="AJ51" s="50">
        <f t="shared" si="4"/>
        <v>3123882.33</v>
      </c>
      <c r="AK51" s="49">
        <f t="shared" si="5"/>
        <v>3377257.31</v>
      </c>
      <c r="AL51" s="53">
        <f t="shared" si="6"/>
        <v>-253374.97999999998</v>
      </c>
    </row>
    <row r="52" spans="1:38" x14ac:dyDescent="0.2">
      <c r="A52" s="1" t="s">
        <v>885</v>
      </c>
      <c r="B52" s="1" t="s">
        <v>886</v>
      </c>
      <c r="C52" s="260">
        <v>4343</v>
      </c>
      <c r="D52" s="1" t="s">
        <v>901</v>
      </c>
      <c r="E52" s="1" t="s">
        <v>901</v>
      </c>
      <c r="F52" s="36">
        <v>327781.83</v>
      </c>
      <c r="G52" s="36">
        <v>0</v>
      </c>
      <c r="H52" s="36">
        <v>36546</v>
      </c>
      <c r="J52" s="126">
        <v>1020140.75</v>
      </c>
      <c r="K52" s="126">
        <v>393902.95</v>
      </c>
      <c r="L52" s="278">
        <v>36133</v>
      </c>
      <c r="M52" s="278">
        <v>9800</v>
      </c>
      <c r="O52" s="278">
        <v>0</v>
      </c>
      <c r="Q52" s="126">
        <v>1368441.14</v>
      </c>
      <c r="R52" s="126">
        <v>68220</v>
      </c>
      <c r="S52" s="126">
        <v>579857.57999999996</v>
      </c>
      <c r="T52" s="275">
        <v>1616714.68</v>
      </c>
      <c r="V52" s="275">
        <v>944.65</v>
      </c>
      <c r="X52" s="275">
        <v>972088.5</v>
      </c>
      <c r="Y52" s="275">
        <v>143665</v>
      </c>
      <c r="Z52" s="298">
        <v>1562579.5</v>
      </c>
      <c r="AB52" s="298">
        <v>11740</v>
      </c>
      <c r="AC52" s="298">
        <v>1112259.94</v>
      </c>
      <c r="AD52" s="298">
        <v>330913.58</v>
      </c>
      <c r="AG52" s="114">
        <f t="shared" si="1"/>
        <v>364327.83</v>
      </c>
      <c r="AH52" s="56">
        <f t="shared" si="2"/>
        <v>45933</v>
      </c>
      <c r="AI52" s="53">
        <f t="shared" si="3"/>
        <v>318394.83</v>
      </c>
      <c r="AJ52" s="50">
        <f t="shared" si="4"/>
        <v>2733412.83</v>
      </c>
      <c r="AK52" s="49">
        <f t="shared" si="5"/>
        <v>3017493.02</v>
      </c>
      <c r="AL52" s="53">
        <f t="shared" si="6"/>
        <v>-284080.18999999994</v>
      </c>
    </row>
    <row r="53" spans="1:38" x14ac:dyDescent="0.2">
      <c r="A53" s="1" t="s">
        <v>885</v>
      </c>
      <c r="B53" s="1" t="s">
        <v>886</v>
      </c>
      <c r="C53" s="260">
        <v>2653</v>
      </c>
      <c r="D53" s="1" t="s">
        <v>902</v>
      </c>
      <c r="E53" s="1" t="s">
        <v>902</v>
      </c>
      <c r="F53" s="36">
        <v>166884.06</v>
      </c>
      <c r="G53" s="36">
        <v>0</v>
      </c>
      <c r="H53" s="36">
        <v>32998</v>
      </c>
      <c r="J53" s="126">
        <v>1298660.1399999999</v>
      </c>
      <c r="K53" s="126">
        <v>503211.53</v>
      </c>
      <c r="L53" s="278">
        <v>9493</v>
      </c>
      <c r="M53" s="278">
        <v>8635.09</v>
      </c>
      <c r="O53" s="278">
        <v>2286</v>
      </c>
      <c r="Q53" s="126">
        <v>2074550.04</v>
      </c>
      <c r="R53" s="126">
        <v>49462.720000000001</v>
      </c>
      <c r="S53" s="126">
        <v>446722.69</v>
      </c>
      <c r="T53" s="275">
        <v>1460908.83</v>
      </c>
      <c r="U53" s="275">
        <v>38495</v>
      </c>
      <c r="V53" s="275">
        <v>2132.5</v>
      </c>
      <c r="X53" s="275">
        <v>1166908</v>
      </c>
      <c r="Y53" s="275">
        <v>84976</v>
      </c>
      <c r="Z53" s="298">
        <v>1681318</v>
      </c>
      <c r="AB53" s="298">
        <v>15380</v>
      </c>
      <c r="AC53" s="298">
        <v>1291878.57</v>
      </c>
      <c r="AD53" s="298">
        <v>354239.57</v>
      </c>
      <c r="AG53" s="114">
        <f t="shared" si="1"/>
        <v>199882.06</v>
      </c>
      <c r="AH53" s="56">
        <f t="shared" si="2"/>
        <v>20414.09</v>
      </c>
      <c r="AI53" s="53">
        <f t="shared" si="3"/>
        <v>179467.97</v>
      </c>
      <c r="AJ53" s="50">
        <f t="shared" si="4"/>
        <v>2753420.33</v>
      </c>
      <c r="AK53" s="49">
        <f t="shared" si="5"/>
        <v>3342816.14</v>
      </c>
      <c r="AL53" s="53">
        <f t="shared" si="6"/>
        <v>-589395.81000000006</v>
      </c>
    </row>
    <row r="54" spans="1:38" x14ac:dyDescent="0.2">
      <c r="A54" s="1" t="s">
        <v>904</v>
      </c>
      <c r="B54" s="1" t="s">
        <v>905</v>
      </c>
      <c r="C54" s="260">
        <v>2506</v>
      </c>
      <c r="D54" s="1" t="s">
        <v>907</v>
      </c>
      <c r="E54" s="1" t="s">
        <v>907</v>
      </c>
      <c r="F54" s="36">
        <v>87465.96</v>
      </c>
      <c r="G54" s="36">
        <v>2500</v>
      </c>
      <c r="H54" s="36">
        <v>59023.42</v>
      </c>
      <c r="J54" s="126">
        <v>160232.95000000001</v>
      </c>
      <c r="K54" s="126">
        <v>709737.09</v>
      </c>
      <c r="L54" s="278">
        <v>0</v>
      </c>
      <c r="M54" s="278">
        <v>72366.16</v>
      </c>
      <c r="O54" s="278">
        <v>37.380000000000003</v>
      </c>
      <c r="Q54" s="126">
        <v>50000</v>
      </c>
      <c r="R54" s="126">
        <v>-228565.42</v>
      </c>
      <c r="S54" s="126">
        <v>1557377.06</v>
      </c>
      <c r="T54" s="275">
        <v>637488.72</v>
      </c>
      <c r="U54" s="275">
        <v>82810</v>
      </c>
      <c r="V54" s="275">
        <v>710.87</v>
      </c>
      <c r="X54" s="275">
        <v>1220451</v>
      </c>
      <c r="Y54" s="275">
        <v>7650</v>
      </c>
      <c r="Z54" s="298">
        <v>1610576</v>
      </c>
      <c r="AB54" s="298">
        <v>30780</v>
      </c>
      <c r="AC54" s="298">
        <v>556118.16</v>
      </c>
      <c r="AD54" s="298">
        <v>183892.19</v>
      </c>
      <c r="AG54" s="114">
        <f t="shared" si="1"/>
        <v>148989.38</v>
      </c>
      <c r="AH54" s="56">
        <f t="shared" si="2"/>
        <v>72403.540000000008</v>
      </c>
      <c r="AI54" s="53">
        <f t="shared" si="3"/>
        <v>76585.84</v>
      </c>
      <c r="AJ54" s="50">
        <f t="shared" si="4"/>
        <v>1949110.5899999999</v>
      </c>
      <c r="AK54" s="49">
        <f t="shared" si="5"/>
        <v>2381366.35</v>
      </c>
      <c r="AL54" s="53">
        <f t="shared" si="6"/>
        <v>-432255.76000000024</v>
      </c>
    </row>
    <row r="55" spans="1:38" x14ac:dyDescent="0.2">
      <c r="A55" s="1" t="s">
        <v>904</v>
      </c>
      <c r="B55" s="1" t="s">
        <v>905</v>
      </c>
      <c r="C55" s="260">
        <v>2046</v>
      </c>
      <c r="D55" s="1" t="s">
        <v>908</v>
      </c>
      <c r="E55" s="1" t="s">
        <v>908</v>
      </c>
      <c r="F55" s="36">
        <v>58782.18</v>
      </c>
      <c r="G55" s="36">
        <v>22300</v>
      </c>
      <c r="H55" s="36">
        <v>87652.36</v>
      </c>
      <c r="J55" s="126">
        <v>202543.42</v>
      </c>
      <c r="K55" s="126">
        <v>338853.82</v>
      </c>
      <c r="L55" s="278">
        <v>59600</v>
      </c>
      <c r="M55" s="278">
        <v>46562.34</v>
      </c>
      <c r="O55" s="278">
        <v>262</v>
      </c>
      <c r="R55" s="126">
        <v>-344069.4</v>
      </c>
      <c r="S55" s="126">
        <v>1296912.72</v>
      </c>
      <c r="T55" s="275">
        <v>907651.25</v>
      </c>
      <c r="U55" s="275">
        <v>79900</v>
      </c>
      <c r="V55" s="275">
        <v>460.03</v>
      </c>
      <c r="X55" s="275">
        <v>1259675</v>
      </c>
      <c r="Y55" s="275">
        <v>12370</v>
      </c>
      <c r="Z55" s="298">
        <v>1654746</v>
      </c>
      <c r="AA55" s="298">
        <v>3550</v>
      </c>
      <c r="AB55" s="298">
        <v>34887</v>
      </c>
      <c r="AC55" s="298">
        <v>773780.72</v>
      </c>
      <c r="AD55" s="298">
        <v>115502.44</v>
      </c>
      <c r="AF55" s="298">
        <v>26726</v>
      </c>
      <c r="AG55" s="114">
        <f t="shared" si="1"/>
        <v>168734.53999999998</v>
      </c>
      <c r="AH55" s="56">
        <f t="shared" si="2"/>
        <v>106424.34</v>
      </c>
      <c r="AI55" s="53">
        <f t="shared" si="3"/>
        <v>62310.199999999983</v>
      </c>
      <c r="AJ55" s="50">
        <f t="shared" si="4"/>
        <v>2260056.2800000003</v>
      </c>
      <c r="AK55" s="49">
        <f t="shared" si="5"/>
        <v>2609192.1599999997</v>
      </c>
      <c r="AL55" s="53">
        <f t="shared" si="6"/>
        <v>-349135.87999999942</v>
      </c>
    </row>
    <row r="56" spans="1:38" x14ac:dyDescent="0.2">
      <c r="A56" s="1" t="s">
        <v>904</v>
      </c>
      <c r="B56" s="1" t="s">
        <v>905</v>
      </c>
      <c r="C56" s="260">
        <v>3477</v>
      </c>
      <c r="D56" s="1" t="s">
        <v>909</v>
      </c>
      <c r="E56" s="1" t="s">
        <v>909</v>
      </c>
      <c r="F56" s="36">
        <v>431787.51</v>
      </c>
      <c r="G56" s="36">
        <v>15000</v>
      </c>
      <c r="H56" s="36">
        <v>60924.57</v>
      </c>
      <c r="J56" s="126">
        <v>103668.36</v>
      </c>
      <c r="K56" s="126">
        <v>335065.03000000003</v>
      </c>
      <c r="L56" s="278">
        <v>8040</v>
      </c>
      <c r="M56" s="278">
        <v>206498.25</v>
      </c>
      <c r="O56" s="278">
        <v>0</v>
      </c>
      <c r="R56" s="126">
        <v>-518908.77</v>
      </c>
      <c r="S56" s="126">
        <v>1593000.06</v>
      </c>
      <c r="T56" s="275">
        <v>1332263.17</v>
      </c>
      <c r="U56" s="275">
        <v>209635</v>
      </c>
      <c r="V56" s="275">
        <v>1393.69</v>
      </c>
      <c r="X56" s="275">
        <v>1343072.9</v>
      </c>
      <c r="Z56" s="298">
        <v>1975849.9</v>
      </c>
      <c r="AA56" s="298">
        <v>3500</v>
      </c>
      <c r="AB56" s="298">
        <v>26839</v>
      </c>
      <c r="AC56" s="298">
        <v>1036731.75</v>
      </c>
      <c r="AD56" s="298">
        <v>159138.18</v>
      </c>
      <c r="AF56" s="298">
        <v>26490</v>
      </c>
      <c r="AG56" s="114">
        <f t="shared" si="1"/>
        <v>507712.08</v>
      </c>
      <c r="AH56" s="56">
        <f t="shared" si="2"/>
        <v>214538.25</v>
      </c>
      <c r="AI56" s="53">
        <f t="shared" si="3"/>
        <v>293173.83</v>
      </c>
      <c r="AJ56" s="50">
        <f t="shared" si="4"/>
        <v>2886364.76</v>
      </c>
      <c r="AK56" s="49">
        <f t="shared" si="5"/>
        <v>3228548.83</v>
      </c>
      <c r="AL56" s="53">
        <f t="shared" si="6"/>
        <v>-342184.0700000003</v>
      </c>
    </row>
    <row r="57" spans="1:38" x14ac:dyDescent="0.2">
      <c r="A57" s="1" t="s">
        <v>904</v>
      </c>
      <c r="B57" s="1" t="s">
        <v>905</v>
      </c>
      <c r="C57" s="260">
        <v>2555</v>
      </c>
      <c r="D57" s="1" t="s">
        <v>910</v>
      </c>
      <c r="E57" s="1" t="s">
        <v>910</v>
      </c>
      <c r="F57" s="36">
        <v>208879.65</v>
      </c>
      <c r="G57" s="36">
        <v>0</v>
      </c>
      <c r="H57" s="36">
        <v>50151.92</v>
      </c>
      <c r="J57" s="126">
        <v>108564.9</v>
      </c>
      <c r="K57" s="126">
        <v>275057.52</v>
      </c>
      <c r="L57" s="278">
        <v>0</v>
      </c>
      <c r="M57" s="278">
        <v>129250.28</v>
      </c>
      <c r="O57" s="278">
        <v>171.38</v>
      </c>
      <c r="R57" s="126">
        <v>-425157.71</v>
      </c>
      <c r="S57" s="126">
        <v>1261656.71</v>
      </c>
      <c r="T57" s="275">
        <v>1098611.92</v>
      </c>
      <c r="U57" s="275">
        <v>179100</v>
      </c>
      <c r="V57" s="275">
        <v>1143.07</v>
      </c>
      <c r="X57" s="275">
        <v>1390931.3</v>
      </c>
      <c r="Y57" s="275">
        <v>4200</v>
      </c>
      <c r="Z57" s="298">
        <v>1930987.3</v>
      </c>
      <c r="AB57" s="298">
        <v>41503.99</v>
      </c>
      <c r="AC57" s="298">
        <v>888884.34</v>
      </c>
      <c r="AD57" s="298">
        <v>109151.33</v>
      </c>
      <c r="AF57" s="298">
        <v>26726</v>
      </c>
      <c r="AG57" s="114">
        <f t="shared" si="1"/>
        <v>259031.57</v>
      </c>
      <c r="AH57" s="56">
        <f t="shared" si="2"/>
        <v>129421.66</v>
      </c>
      <c r="AI57" s="53">
        <f t="shared" si="3"/>
        <v>129609.91</v>
      </c>
      <c r="AJ57" s="50">
        <f t="shared" si="4"/>
        <v>2673986.29</v>
      </c>
      <c r="AK57" s="49">
        <f t="shared" si="5"/>
        <v>2997252.96</v>
      </c>
      <c r="AL57" s="53">
        <f t="shared" si="6"/>
        <v>-323266.66999999993</v>
      </c>
    </row>
    <row r="58" spans="1:38" x14ac:dyDescent="0.2">
      <c r="A58" s="1" t="s">
        <v>904</v>
      </c>
      <c r="B58" s="1" t="s">
        <v>905</v>
      </c>
      <c r="C58" s="260">
        <v>969</v>
      </c>
      <c r="D58" s="1" t="s">
        <v>911</v>
      </c>
      <c r="E58" s="1" t="s">
        <v>911</v>
      </c>
      <c r="F58" s="36">
        <v>86795.97</v>
      </c>
      <c r="G58" s="36">
        <v>13000</v>
      </c>
      <c r="H58" s="36">
        <v>26928.33</v>
      </c>
      <c r="J58" s="126">
        <v>3</v>
      </c>
      <c r="K58" s="126">
        <v>235807.43</v>
      </c>
      <c r="L58" s="278">
        <v>0</v>
      </c>
      <c r="M58" s="278">
        <v>58226.92</v>
      </c>
      <c r="O58" s="278">
        <v>798.94</v>
      </c>
      <c r="R58" s="126">
        <v>-1590151.63</v>
      </c>
      <c r="S58" s="126">
        <v>2075132.5</v>
      </c>
      <c r="T58" s="275">
        <v>764379.08</v>
      </c>
      <c r="U58" s="275">
        <v>59750</v>
      </c>
      <c r="V58" s="275">
        <v>780.53</v>
      </c>
      <c r="X58" s="275">
        <v>809621.7</v>
      </c>
      <c r="Y58" s="275">
        <v>3030</v>
      </c>
      <c r="Z58" s="298">
        <v>1046171.7</v>
      </c>
      <c r="AB58" s="298">
        <v>38043</v>
      </c>
      <c r="AC58" s="298">
        <v>670895.48</v>
      </c>
      <c r="AD58" s="298">
        <v>37201.129999999997</v>
      </c>
      <c r="AF58" s="298">
        <v>26722</v>
      </c>
      <c r="AG58" s="114">
        <f t="shared" si="1"/>
        <v>126724.3</v>
      </c>
      <c r="AH58" s="56">
        <f t="shared" si="2"/>
        <v>59025.86</v>
      </c>
      <c r="AI58" s="53">
        <f t="shared" si="3"/>
        <v>67698.44</v>
      </c>
      <c r="AJ58" s="50">
        <f t="shared" si="4"/>
        <v>1637561.31</v>
      </c>
      <c r="AK58" s="49">
        <f t="shared" si="5"/>
        <v>1819033.3099999998</v>
      </c>
      <c r="AL58" s="53">
        <f t="shared" si="6"/>
        <v>-181471.99999999977</v>
      </c>
    </row>
    <row r="59" spans="1:38" x14ac:dyDescent="0.2">
      <c r="A59" s="1" t="s">
        <v>904</v>
      </c>
      <c r="B59" s="1" t="s">
        <v>905</v>
      </c>
      <c r="C59" s="260">
        <v>2062</v>
      </c>
      <c r="D59" s="1" t="s">
        <v>912</v>
      </c>
      <c r="E59" s="1" t="s">
        <v>912</v>
      </c>
      <c r="F59" s="36">
        <v>379577.63</v>
      </c>
      <c r="G59" s="36">
        <v>64000</v>
      </c>
      <c r="H59" s="36">
        <v>54760.47</v>
      </c>
      <c r="J59" s="126">
        <v>783653.5</v>
      </c>
      <c r="K59" s="126">
        <v>255599.67</v>
      </c>
      <c r="L59" s="278">
        <v>35000</v>
      </c>
      <c r="M59" s="278">
        <v>131430.01999999999</v>
      </c>
      <c r="O59" s="278">
        <v>0</v>
      </c>
      <c r="R59" s="126">
        <v>-1559268.92</v>
      </c>
      <c r="S59" s="126">
        <v>3409443.43</v>
      </c>
      <c r="T59" s="275">
        <v>933589.29</v>
      </c>
      <c r="U59" s="275">
        <v>79700</v>
      </c>
      <c r="V59" s="275">
        <v>1867.33</v>
      </c>
      <c r="X59" s="275">
        <v>1327256.7</v>
      </c>
      <c r="Y59" s="275">
        <v>10055.5</v>
      </c>
      <c r="Z59" s="298">
        <v>1696703.2</v>
      </c>
      <c r="AA59" s="298">
        <v>3500</v>
      </c>
      <c r="AB59" s="298">
        <v>28442</v>
      </c>
      <c r="AC59" s="298">
        <v>902813.19</v>
      </c>
      <c r="AD59" s="298">
        <v>136749.69</v>
      </c>
      <c r="AF59" s="298">
        <v>63274</v>
      </c>
      <c r="AG59" s="114">
        <f t="shared" si="1"/>
        <v>498338.1</v>
      </c>
      <c r="AH59" s="56">
        <f t="shared" si="2"/>
        <v>166430.01999999999</v>
      </c>
      <c r="AI59" s="53">
        <f t="shared" si="3"/>
        <v>331908.07999999996</v>
      </c>
      <c r="AJ59" s="50">
        <f t="shared" si="4"/>
        <v>2352468.8199999998</v>
      </c>
      <c r="AK59" s="49">
        <f t="shared" si="5"/>
        <v>2831482.0799999996</v>
      </c>
      <c r="AL59" s="53">
        <f t="shared" si="6"/>
        <v>-479013.25999999978</v>
      </c>
    </row>
    <row r="60" spans="1:38" x14ac:dyDescent="0.2">
      <c r="A60" s="1" t="s">
        <v>914</v>
      </c>
      <c r="B60" s="1" t="s">
        <v>915</v>
      </c>
      <c r="C60" s="260">
        <v>3193</v>
      </c>
      <c r="D60" s="1" t="s">
        <v>917</v>
      </c>
      <c r="E60" s="1" t="s">
        <v>917</v>
      </c>
      <c r="F60" s="36">
        <v>70815.37</v>
      </c>
      <c r="G60" s="36">
        <v>0</v>
      </c>
      <c r="H60" s="36">
        <v>8295.82</v>
      </c>
      <c r="J60" s="126">
        <v>4</v>
      </c>
      <c r="K60" s="126">
        <v>262951.05</v>
      </c>
      <c r="R60" s="126">
        <v>-845587.44</v>
      </c>
      <c r="S60" s="126">
        <v>280935.62</v>
      </c>
      <c r="T60" s="275">
        <v>1670811.23</v>
      </c>
      <c r="X60" s="275">
        <v>1191190</v>
      </c>
      <c r="Z60" s="298">
        <v>1556652.26</v>
      </c>
      <c r="AA60" s="298">
        <v>90486</v>
      </c>
      <c r="AB60" s="298">
        <v>12354.87</v>
      </c>
      <c r="AC60" s="298">
        <v>216738.6</v>
      </c>
      <c r="AD60" s="298">
        <v>79051.44</v>
      </c>
      <c r="AG60" s="114">
        <f t="shared" si="1"/>
        <v>79111.19</v>
      </c>
      <c r="AH60" s="56">
        <f t="shared" si="2"/>
        <v>0</v>
      </c>
      <c r="AI60" s="53">
        <f t="shared" si="3"/>
        <v>79111.19</v>
      </c>
      <c r="AJ60" s="50">
        <f t="shared" si="4"/>
        <v>2862001.23</v>
      </c>
      <c r="AK60" s="49">
        <f t="shared" si="5"/>
        <v>1955283.1700000002</v>
      </c>
      <c r="AL60" s="53">
        <f t="shared" si="6"/>
        <v>906718.05999999982</v>
      </c>
    </row>
    <row r="61" spans="1:38" x14ac:dyDescent="0.2">
      <c r="A61" s="1" t="s">
        <v>914</v>
      </c>
      <c r="B61" s="1" t="s">
        <v>915</v>
      </c>
      <c r="C61" s="260">
        <v>4893</v>
      </c>
      <c r="D61" s="1" t="s">
        <v>918</v>
      </c>
      <c r="E61" s="1" t="s">
        <v>918</v>
      </c>
      <c r="F61" s="36">
        <v>108912.15</v>
      </c>
      <c r="G61" s="36">
        <v>0</v>
      </c>
      <c r="H61" s="36">
        <v>3667.59</v>
      </c>
      <c r="J61" s="126">
        <v>771930.86</v>
      </c>
      <c r="K61" s="126">
        <v>154728.81</v>
      </c>
      <c r="R61" s="126">
        <v>770692.66</v>
      </c>
      <c r="S61" s="126">
        <v>179132.84</v>
      </c>
      <c r="T61" s="275">
        <v>1368665.8</v>
      </c>
      <c r="X61" s="275">
        <v>550200</v>
      </c>
      <c r="Z61" s="298">
        <v>1201600</v>
      </c>
      <c r="AA61" s="298">
        <v>47552</v>
      </c>
      <c r="AB61" s="298">
        <v>23712</v>
      </c>
      <c r="AC61" s="298">
        <v>354937.13</v>
      </c>
      <c r="AD61" s="298">
        <v>201650.76</v>
      </c>
      <c r="AG61" s="114">
        <f t="shared" si="1"/>
        <v>112579.73999999999</v>
      </c>
      <c r="AH61" s="56">
        <f t="shared" si="2"/>
        <v>0</v>
      </c>
      <c r="AI61" s="53">
        <f t="shared" si="3"/>
        <v>112579.73999999999</v>
      </c>
      <c r="AJ61" s="50">
        <f t="shared" si="4"/>
        <v>1918865.8</v>
      </c>
      <c r="AK61" s="49">
        <f t="shared" si="5"/>
        <v>1829451.89</v>
      </c>
      <c r="AL61" s="53">
        <f t="shared" si="6"/>
        <v>89413.910000000149</v>
      </c>
    </row>
    <row r="62" spans="1:38" x14ac:dyDescent="0.2">
      <c r="A62" s="1" t="s">
        <v>1446</v>
      </c>
      <c r="B62" s="1" t="s">
        <v>915</v>
      </c>
      <c r="C62" s="260">
        <v>2619</v>
      </c>
      <c r="D62" s="1" t="s">
        <v>919</v>
      </c>
      <c r="E62" s="1" t="s">
        <v>919</v>
      </c>
      <c r="F62" s="36">
        <v>185044.65</v>
      </c>
      <c r="G62" s="36">
        <v>0</v>
      </c>
      <c r="H62" s="36">
        <v>7294.07</v>
      </c>
      <c r="J62" s="126">
        <v>424030.86</v>
      </c>
      <c r="K62" s="126">
        <v>219244.71</v>
      </c>
      <c r="R62" s="126">
        <v>999955.41</v>
      </c>
      <c r="T62" s="275">
        <v>2018787.16</v>
      </c>
      <c r="X62" s="275">
        <v>1237500</v>
      </c>
      <c r="Z62" s="298">
        <v>1815705</v>
      </c>
      <c r="AC62" s="298">
        <v>1409324.05</v>
      </c>
      <c r="AD62" s="298">
        <v>195599.23</v>
      </c>
      <c r="AG62" s="114">
        <f t="shared" si="1"/>
        <v>192338.72</v>
      </c>
      <c r="AH62" s="56">
        <f t="shared" si="2"/>
        <v>0</v>
      </c>
      <c r="AI62" s="53">
        <f t="shared" si="3"/>
        <v>192338.72</v>
      </c>
      <c r="AJ62" s="50">
        <f t="shared" si="4"/>
        <v>3256287.16</v>
      </c>
      <c r="AK62" s="49">
        <f t="shared" si="5"/>
        <v>3420628.28</v>
      </c>
      <c r="AL62" s="53">
        <f t="shared" si="6"/>
        <v>-164341.11999999965</v>
      </c>
    </row>
    <row r="63" spans="1:38" x14ac:dyDescent="0.2">
      <c r="A63" s="1" t="s">
        <v>914</v>
      </c>
      <c r="B63" s="1" t="s">
        <v>915</v>
      </c>
      <c r="C63" s="260">
        <v>3178</v>
      </c>
      <c r="D63" s="1" t="s">
        <v>920</v>
      </c>
      <c r="E63" s="1" t="s">
        <v>920</v>
      </c>
      <c r="F63" s="36">
        <v>74080.25</v>
      </c>
      <c r="G63" s="36">
        <v>0</v>
      </c>
      <c r="H63" s="36">
        <v>21576.15</v>
      </c>
      <c r="J63" s="126">
        <v>400039.56</v>
      </c>
      <c r="K63" s="126">
        <v>83921</v>
      </c>
      <c r="R63" s="126">
        <v>-766524.85</v>
      </c>
      <c r="S63" s="126">
        <v>2027508.56</v>
      </c>
      <c r="T63" s="275">
        <v>1580883.21</v>
      </c>
      <c r="X63" s="275">
        <v>1601690</v>
      </c>
      <c r="Z63" s="298">
        <v>2498325</v>
      </c>
      <c r="AC63" s="298">
        <v>1234254.92</v>
      </c>
      <c r="AD63" s="298">
        <v>131360.04</v>
      </c>
      <c r="AG63" s="114">
        <f t="shared" si="1"/>
        <v>95656.4</v>
      </c>
      <c r="AH63" s="56">
        <f t="shared" si="2"/>
        <v>0</v>
      </c>
      <c r="AI63" s="53">
        <f t="shared" si="3"/>
        <v>95656.4</v>
      </c>
      <c r="AJ63" s="50">
        <f t="shared" si="4"/>
        <v>3182573.21</v>
      </c>
      <c r="AK63" s="49">
        <f t="shared" si="5"/>
        <v>3863939.96</v>
      </c>
      <c r="AL63" s="53">
        <f t="shared" si="6"/>
        <v>-681366.75</v>
      </c>
    </row>
    <row r="64" spans="1:38" x14ac:dyDescent="0.2">
      <c r="A64" s="1" t="s">
        <v>914</v>
      </c>
      <c r="B64" s="1" t="s">
        <v>915</v>
      </c>
      <c r="C64" s="260">
        <v>2290</v>
      </c>
      <c r="D64" s="1" t="s">
        <v>921</v>
      </c>
      <c r="E64" s="1" t="s">
        <v>921</v>
      </c>
      <c r="F64" s="36">
        <v>68868.350000000006</v>
      </c>
      <c r="G64" s="36">
        <v>0</v>
      </c>
      <c r="H64" s="36">
        <v>17499.98</v>
      </c>
      <c r="J64" s="126">
        <v>771930.86</v>
      </c>
      <c r="K64" s="126">
        <v>308231.43</v>
      </c>
      <c r="R64" s="126">
        <v>680275.6</v>
      </c>
      <c r="S64" s="126">
        <v>179132.84</v>
      </c>
      <c r="T64" s="275">
        <v>1856988.96</v>
      </c>
      <c r="X64" s="275">
        <v>550200</v>
      </c>
      <c r="Z64" s="298">
        <v>1104676</v>
      </c>
      <c r="AA64" s="298">
        <v>193952</v>
      </c>
      <c r="AB64" s="298">
        <v>55905</v>
      </c>
      <c r="AC64" s="298">
        <v>550385.64</v>
      </c>
      <c r="AD64" s="298">
        <v>195148.14</v>
      </c>
      <c r="AG64" s="114">
        <f t="shared" si="1"/>
        <v>86368.33</v>
      </c>
      <c r="AH64" s="56">
        <f t="shared" si="2"/>
        <v>0</v>
      </c>
      <c r="AI64" s="53">
        <f t="shared" si="3"/>
        <v>86368.33</v>
      </c>
      <c r="AJ64" s="50">
        <f t="shared" si="4"/>
        <v>2407188.96</v>
      </c>
      <c r="AK64" s="49">
        <f t="shared" si="5"/>
        <v>2100066.7800000003</v>
      </c>
      <c r="AL64" s="53">
        <f t="shared" si="6"/>
        <v>307122.1799999997</v>
      </c>
    </row>
    <row r="65" spans="1:38" x14ac:dyDescent="0.2">
      <c r="A65" s="1" t="s">
        <v>923</v>
      </c>
      <c r="B65" s="1" t="s">
        <v>924</v>
      </c>
      <c r="C65" s="260">
        <v>5592</v>
      </c>
      <c r="D65" s="1" t="s">
        <v>926</v>
      </c>
      <c r="E65" s="1" t="s">
        <v>926</v>
      </c>
      <c r="F65" s="36">
        <v>65868.61</v>
      </c>
      <c r="G65" s="36">
        <v>8000</v>
      </c>
      <c r="H65" s="36">
        <v>47548.32</v>
      </c>
      <c r="J65" s="126">
        <v>2108711.86</v>
      </c>
      <c r="K65" s="126">
        <v>423192.75</v>
      </c>
      <c r="O65" s="278">
        <v>424.86</v>
      </c>
      <c r="R65" s="126">
        <v>-251175.97</v>
      </c>
      <c r="S65" s="126">
        <v>2752937.45</v>
      </c>
      <c r="T65" s="275">
        <v>1362685.37</v>
      </c>
      <c r="U65" s="275">
        <v>388402</v>
      </c>
      <c r="V65" s="275">
        <v>826.3</v>
      </c>
      <c r="X65" s="275">
        <v>2292051</v>
      </c>
      <c r="Y65" s="275">
        <v>274346</v>
      </c>
      <c r="Z65" s="298">
        <v>2847917</v>
      </c>
      <c r="AA65" s="298">
        <v>10710</v>
      </c>
      <c r="AB65" s="298">
        <v>26465.360000000001</v>
      </c>
      <c r="AC65" s="298">
        <v>979441.15</v>
      </c>
      <c r="AD65" s="298">
        <v>302641.96000000002</v>
      </c>
      <c r="AG65" s="114">
        <f t="shared" si="1"/>
        <v>121416.93</v>
      </c>
      <c r="AH65" s="56">
        <f t="shared" si="2"/>
        <v>424.86</v>
      </c>
      <c r="AI65" s="53">
        <f t="shared" si="3"/>
        <v>120992.06999999999</v>
      </c>
      <c r="AJ65" s="50">
        <f t="shared" si="4"/>
        <v>4318310.67</v>
      </c>
      <c r="AK65" s="49">
        <f t="shared" si="5"/>
        <v>4167175.4699999997</v>
      </c>
      <c r="AL65" s="53">
        <f t="shared" si="6"/>
        <v>151135.20000000019</v>
      </c>
    </row>
    <row r="66" spans="1:38" x14ac:dyDescent="0.2">
      <c r="A66" s="1" t="s">
        <v>923</v>
      </c>
      <c r="B66" s="1" t="s">
        <v>924</v>
      </c>
      <c r="C66" s="260">
        <v>4914</v>
      </c>
      <c r="D66" s="1" t="s">
        <v>927</v>
      </c>
      <c r="E66" s="1" t="s">
        <v>927</v>
      </c>
      <c r="F66" s="36">
        <v>90747.14</v>
      </c>
      <c r="G66" s="36">
        <v>1956.4</v>
      </c>
      <c r="H66" s="36">
        <v>68103.48</v>
      </c>
      <c r="J66" s="126">
        <v>1071269.8400000001</v>
      </c>
      <c r="K66" s="126">
        <v>424950.14</v>
      </c>
      <c r="O66" s="278">
        <v>2408.94</v>
      </c>
      <c r="R66" s="126">
        <v>-1909941.95</v>
      </c>
      <c r="S66" s="126">
        <v>3437556.74</v>
      </c>
      <c r="T66" s="275">
        <v>1069227.4099999999</v>
      </c>
      <c r="U66" s="275">
        <v>268100</v>
      </c>
      <c r="V66" s="275">
        <v>913.47</v>
      </c>
      <c r="X66" s="275">
        <v>2060065.95</v>
      </c>
      <c r="Y66" s="275">
        <v>346483</v>
      </c>
      <c r="Z66" s="298">
        <v>2673804.9500000002</v>
      </c>
      <c r="AA66" s="298">
        <v>9806</v>
      </c>
      <c r="AB66" s="298">
        <v>26670</v>
      </c>
      <c r="AC66" s="298">
        <v>619521.41</v>
      </c>
      <c r="AD66" s="298">
        <v>287984.2</v>
      </c>
      <c r="AG66" s="114">
        <f t="shared" si="1"/>
        <v>160807.01999999999</v>
      </c>
      <c r="AH66" s="56">
        <f t="shared" si="2"/>
        <v>2408.94</v>
      </c>
      <c r="AI66" s="53">
        <f t="shared" si="3"/>
        <v>158398.07999999999</v>
      </c>
      <c r="AJ66" s="50">
        <f t="shared" si="4"/>
        <v>3744789.83</v>
      </c>
      <c r="AK66" s="49">
        <f t="shared" si="5"/>
        <v>3617786.5600000005</v>
      </c>
      <c r="AL66" s="53">
        <f t="shared" si="6"/>
        <v>127003.26999999955</v>
      </c>
    </row>
    <row r="67" spans="1:38" x14ac:dyDescent="0.2">
      <c r="A67" s="1" t="s">
        <v>923</v>
      </c>
      <c r="B67" s="1" t="s">
        <v>924</v>
      </c>
      <c r="C67" s="260">
        <v>7254</v>
      </c>
      <c r="D67" s="1" t="s">
        <v>928</v>
      </c>
      <c r="E67" s="1" t="s">
        <v>928</v>
      </c>
      <c r="F67" s="36">
        <v>340529.44</v>
      </c>
      <c r="G67" s="36">
        <v>5000</v>
      </c>
      <c r="H67" s="36">
        <v>31425.34</v>
      </c>
      <c r="J67" s="126">
        <v>1342046.45</v>
      </c>
      <c r="K67" s="126">
        <v>291473.18</v>
      </c>
      <c r="M67" s="278">
        <v>0</v>
      </c>
      <c r="O67" s="278">
        <v>252.13</v>
      </c>
      <c r="R67" s="126">
        <v>1292269.52</v>
      </c>
      <c r="S67" s="126">
        <v>785641.8</v>
      </c>
      <c r="T67" s="275">
        <v>1138470.3400000001</v>
      </c>
      <c r="U67" s="275">
        <v>237555</v>
      </c>
      <c r="V67" s="275">
        <v>1839.79</v>
      </c>
      <c r="X67" s="275">
        <v>1830222.1</v>
      </c>
      <c r="Y67" s="275">
        <v>419925</v>
      </c>
      <c r="Z67" s="298">
        <v>2626341.1</v>
      </c>
      <c r="AA67" s="298">
        <v>50804</v>
      </c>
      <c r="AB67" s="298">
        <v>30982</v>
      </c>
      <c r="AC67" s="298">
        <v>797767.8</v>
      </c>
      <c r="AD67" s="298">
        <v>189750.34</v>
      </c>
      <c r="AF67" s="298">
        <v>56.03</v>
      </c>
      <c r="AG67" s="114">
        <f t="shared" si="1"/>
        <v>376954.78</v>
      </c>
      <c r="AH67" s="56">
        <f t="shared" si="2"/>
        <v>252.13</v>
      </c>
      <c r="AI67" s="53">
        <f t="shared" si="3"/>
        <v>376702.65</v>
      </c>
      <c r="AJ67" s="50">
        <f t="shared" si="4"/>
        <v>3628012.2300000004</v>
      </c>
      <c r="AK67" s="49">
        <f t="shared" si="5"/>
        <v>3695701.27</v>
      </c>
      <c r="AL67" s="53">
        <f t="shared" si="6"/>
        <v>-67689.039999999572</v>
      </c>
    </row>
    <row r="68" spans="1:38" x14ac:dyDescent="0.2">
      <c r="A68" s="1" t="s">
        <v>930</v>
      </c>
      <c r="B68" s="1" t="s">
        <v>931</v>
      </c>
      <c r="C68" s="260">
        <v>2417</v>
      </c>
      <c r="D68" s="1" t="s">
        <v>933</v>
      </c>
      <c r="E68" s="1" t="s">
        <v>933</v>
      </c>
      <c r="F68" s="36">
        <v>368546.29</v>
      </c>
      <c r="G68" s="36">
        <v>0</v>
      </c>
      <c r="H68" s="36">
        <v>69512.539999999994</v>
      </c>
      <c r="J68" s="126">
        <v>727426.91</v>
      </c>
      <c r="K68" s="126">
        <v>467214.59</v>
      </c>
      <c r="M68" s="278">
        <v>32245.74</v>
      </c>
      <c r="O68" s="278">
        <v>2339.7199999999998</v>
      </c>
      <c r="Q68" s="126">
        <v>3911913.09</v>
      </c>
      <c r="R68" s="126">
        <v>-4404300</v>
      </c>
      <c r="S68" s="126">
        <v>2929218.73</v>
      </c>
      <c r="T68" s="275">
        <v>2486959.5099999998</v>
      </c>
      <c r="V68" s="275">
        <v>3614.4</v>
      </c>
      <c r="X68" s="275">
        <v>1507571.9</v>
      </c>
      <c r="Y68" s="275">
        <v>26885</v>
      </c>
      <c r="Z68" s="298">
        <v>2896425.9</v>
      </c>
      <c r="AA68" s="298">
        <v>33226</v>
      </c>
      <c r="AB68" s="298">
        <v>75714</v>
      </c>
      <c r="AC68" s="298">
        <v>1413927.47</v>
      </c>
      <c r="AD68" s="298">
        <v>444454.39</v>
      </c>
      <c r="AG68" s="114">
        <f t="shared" si="1"/>
        <v>438058.82999999996</v>
      </c>
      <c r="AH68" s="56">
        <f t="shared" si="2"/>
        <v>34585.46</v>
      </c>
      <c r="AI68" s="53">
        <f t="shared" si="3"/>
        <v>403473.36999999994</v>
      </c>
      <c r="AJ68" s="50">
        <f t="shared" si="4"/>
        <v>4025030.8099999996</v>
      </c>
      <c r="AK68" s="49">
        <f t="shared" si="5"/>
        <v>4863747.76</v>
      </c>
      <c r="AL68" s="53">
        <f t="shared" si="6"/>
        <v>-838716.95000000019</v>
      </c>
    </row>
    <row r="69" spans="1:38" x14ac:dyDescent="0.2">
      <c r="A69" s="1" t="s">
        <v>930</v>
      </c>
      <c r="B69" s="1" t="s">
        <v>931</v>
      </c>
      <c r="C69" s="260">
        <v>3148</v>
      </c>
      <c r="D69" s="1" t="s">
        <v>934</v>
      </c>
      <c r="E69" s="1" t="s">
        <v>934</v>
      </c>
      <c r="F69" s="36">
        <v>421676.86</v>
      </c>
      <c r="G69" s="36">
        <v>0</v>
      </c>
      <c r="H69" s="36">
        <v>31926.89</v>
      </c>
      <c r="J69" s="126">
        <v>1746684.86</v>
      </c>
      <c r="K69" s="126">
        <v>94009.83</v>
      </c>
      <c r="O69" s="278">
        <v>-2002</v>
      </c>
      <c r="R69" s="126">
        <v>1976438.27</v>
      </c>
      <c r="S69" s="126">
        <v>574529.34</v>
      </c>
      <c r="T69" s="275">
        <v>1190303.99</v>
      </c>
      <c r="U69" s="275">
        <v>282980</v>
      </c>
      <c r="V69" s="275">
        <v>1109.45</v>
      </c>
      <c r="X69" s="275">
        <v>794608.5</v>
      </c>
      <c r="Y69" s="275">
        <v>14100</v>
      </c>
      <c r="Z69" s="298">
        <v>1352601.5</v>
      </c>
      <c r="AA69" s="298">
        <v>8522</v>
      </c>
      <c r="AC69" s="298">
        <v>920463.18</v>
      </c>
      <c r="AD69" s="298">
        <v>227932.43</v>
      </c>
      <c r="AF69" s="298">
        <v>28250</v>
      </c>
      <c r="AG69" s="114">
        <f t="shared" ref="AG69:AG86" si="7">SUM(F69:I69)</f>
        <v>453603.75</v>
      </c>
      <c r="AH69" s="56">
        <f t="shared" ref="AH69:AH86" si="8">SUM(L69:O69)</f>
        <v>-2002</v>
      </c>
      <c r="AI69" s="53">
        <f t="shared" ref="AI69:AI86" si="9">AG69-AH69</f>
        <v>455605.75</v>
      </c>
      <c r="AJ69" s="50">
        <f t="shared" ref="AJ69:AJ86" si="10">SUM(T69:Y69)</f>
        <v>2283101.94</v>
      </c>
      <c r="AK69" s="49">
        <f t="shared" ref="AK69:AK86" si="11">SUM(Z69:AF69)</f>
        <v>2537769.1100000003</v>
      </c>
      <c r="AL69" s="53">
        <f t="shared" ref="AL69:AL86" si="12">AJ69-AK69</f>
        <v>-254667.17000000039</v>
      </c>
    </row>
    <row r="70" spans="1:38" x14ac:dyDescent="0.2">
      <c r="A70" s="1" t="s">
        <v>930</v>
      </c>
      <c r="B70" s="1" t="s">
        <v>931</v>
      </c>
      <c r="C70" s="260">
        <v>5771</v>
      </c>
      <c r="D70" s="1" t="s">
        <v>935</v>
      </c>
      <c r="E70" s="1" t="s">
        <v>935</v>
      </c>
      <c r="F70" s="36">
        <v>6096.7</v>
      </c>
      <c r="G70" s="36">
        <v>0</v>
      </c>
      <c r="H70" s="36">
        <v>44983</v>
      </c>
      <c r="J70" s="126">
        <v>349886.95</v>
      </c>
      <c r="K70" s="126">
        <v>431926.93</v>
      </c>
      <c r="M70" s="278">
        <v>24015</v>
      </c>
      <c r="O70" s="278">
        <v>-10539.88</v>
      </c>
      <c r="R70" s="126">
        <v>-979815.23</v>
      </c>
      <c r="S70" s="126">
        <v>2183187.2799999998</v>
      </c>
      <c r="T70" s="275">
        <v>2130310.59</v>
      </c>
      <c r="V70" s="275">
        <v>2430.7800000000002</v>
      </c>
      <c r="X70" s="275">
        <v>2133367.98</v>
      </c>
      <c r="Y70" s="275">
        <v>11385</v>
      </c>
      <c r="Z70" s="298">
        <v>2947966.98</v>
      </c>
      <c r="AA70" s="298">
        <v>14865</v>
      </c>
      <c r="AC70" s="298">
        <v>1463968.56</v>
      </c>
      <c r="AD70" s="298">
        <v>234647.4</v>
      </c>
      <c r="AG70" s="114">
        <f t="shared" si="7"/>
        <v>51079.7</v>
      </c>
      <c r="AH70" s="56">
        <f t="shared" si="8"/>
        <v>13475.12</v>
      </c>
      <c r="AI70" s="53">
        <f t="shared" si="9"/>
        <v>37604.579999999994</v>
      </c>
      <c r="AJ70" s="50">
        <f t="shared" si="10"/>
        <v>4277494.3499999996</v>
      </c>
      <c r="AK70" s="49">
        <f t="shared" si="11"/>
        <v>4661447.9400000004</v>
      </c>
      <c r="AL70" s="53">
        <f t="shared" si="12"/>
        <v>-383953.59000000078</v>
      </c>
    </row>
    <row r="71" spans="1:38" x14ac:dyDescent="0.2">
      <c r="A71" s="1" t="s">
        <v>930</v>
      </c>
      <c r="B71" s="1" t="s">
        <v>931</v>
      </c>
      <c r="C71" s="260">
        <v>5349</v>
      </c>
      <c r="D71" s="1" t="s">
        <v>936</v>
      </c>
      <c r="E71" s="1" t="s">
        <v>936</v>
      </c>
      <c r="F71" s="36">
        <v>1382033.58</v>
      </c>
      <c r="G71" s="36">
        <v>22100</v>
      </c>
      <c r="H71" s="36">
        <v>48802</v>
      </c>
      <c r="J71" s="126">
        <v>1909264.24</v>
      </c>
      <c r="K71" s="126">
        <v>384258.57</v>
      </c>
      <c r="M71" s="278">
        <v>17800</v>
      </c>
      <c r="O71" s="278">
        <v>0</v>
      </c>
      <c r="R71" s="126">
        <v>2323815.3199999998</v>
      </c>
      <c r="S71" s="126">
        <v>1562778.07</v>
      </c>
      <c r="T71" s="275">
        <v>2067598.65</v>
      </c>
      <c r="V71" s="275">
        <v>6395.6</v>
      </c>
      <c r="X71" s="275">
        <v>1212755.04</v>
      </c>
      <c r="Y71" s="275">
        <v>10000</v>
      </c>
      <c r="Z71" s="298">
        <v>2007603.04</v>
      </c>
      <c r="AA71" s="298">
        <v>7000</v>
      </c>
      <c r="AB71" s="298">
        <v>21443</v>
      </c>
      <c r="AC71" s="298">
        <v>1086769.3700000001</v>
      </c>
      <c r="AD71" s="298">
        <v>331868.88</v>
      </c>
      <c r="AG71" s="114">
        <f t="shared" si="7"/>
        <v>1452935.58</v>
      </c>
      <c r="AH71" s="56">
        <f t="shared" si="8"/>
        <v>17800</v>
      </c>
      <c r="AI71" s="53">
        <f t="shared" si="9"/>
        <v>1435135.58</v>
      </c>
      <c r="AJ71" s="50">
        <f t="shared" si="10"/>
        <v>3296749.29</v>
      </c>
      <c r="AK71" s="49">
        <f t="shared" si="11"/>
        <v>3454684.29</v>
      </c>
      <c r="AL71" s="53">
        <f t="shared" si="12"/>
        <v>-157935</v>
      </c>
    </row>
    <row r="72" spans="1:38" x14ac:dyDescent="0.2">
      <c r="A72" s="1" t="s">
        <v>930</v>
      </c>
      <c r="B72" s="1" t="s">
        <v>931</v>
      </c>
      <c r="C72" s="260">
        <v>9975</v>
      </c>
      <c r="D72" s="1" t="s">
        <v>937</v>
      </c>
      <c r="E72" s="1" t="s">
        <v>937</v>
      </c>
      <c r="F72" s="36">
        <v>1177034.99</v>
      </c>
      <c r="G72" s="36">
        <v>0</v>
      </c>
      <c r="H72" s="36">
        <v>26497</v>
      </c>
      <c r="J72" s="126">
        <v>1417716.36</v>
      </c>
      <c r="K72" s="126">
        <v>503823.31</v>
      </c>
      <c r="L72" s="278">
        <v>5100</v>
      </c>
      <c r="M72" s="278">
        <v>26333.18</v>
      </c>
      <c r="N72" s="278">
        <v>13000</v>
      </c>
      <c r="O72" s="278">
        <v>-600</v>
      </c>
      <c r="R72" s="126">
        <v>1936463.77</v>
      </c>
      <c r="S72" s="126">
        <v>1881658.83</v>
      </c>
      <c r="T72" s="275">
        <v>3459961.45</v>
      </c>
      <c r="V72" s="275">
        <v>4272.1400000000003</v>
      </c>
      <c r="X72" s="275">
        <v>2292703.4500000002</v>
      </c>
      <c r="Y72" s="275">
        <v>55800</v>
      </c>
      <c r="Z72" s="298">
        <v>3729930.45</v>
      </c>
      <c r="AA72" s="298">
        <v>28570</v>
      </c>
      <c r="AB72" s="298">
        <v>29298</v>
      </c>
      <c r="AC72" s="298">
        <v>2490413.0299999998</v>
      </c>
      <c r="AD72" s="298">
        <v>271409.68</v>
      </c>
      <c r="AG72" s="114">
        <f t="shared" si="7"/>
        <v>1203531.99</v>
      </c>
      <c r="AH72" s="56">
        <f t="shared" si="8"/>
        <v>43833.18</v>
      </c>
      <c r="AI72" s="53">
        <f t="shared" si="9"/>
        <v>1159698.81</v>
      </c>
      <c r="AJ72" s="50">
        <f t="shared" si="10"/>
        <v>5812737.040000001</v>
      </c>
      <c r="AK72" s="49">
        <f t="shared" si="11"/>
        <v>6549621.1600000001</v>
      </c>
      <c r="AL72" s="53">
        <f t="shared" si="12"/>
        <v>-736884.11999999918</v>
      </c>
    </row>
    <row r="73" spans="1:38" x14ac:dyDescent="0.2">
      <c r="A73" s="1" t="s">
        <v>930</v>
      </c>
      <c r="B73" s="1" t="s">
        <v>931</v>
      </c>
      <c r="C73" s="260">
        <v>2627</v>
      </c>
      <c r="D73" s="1" t="s">
        <v>938</v>
      </c>
      <c r="E73" s="1" t="s">
        <v>938</v>
      </c>
      <c r="F73" s="36">
        <v>825982.79</v>
      </c>
      <c r="G73" s="36">
        <v>0</v>
      </c>
      <c r="H73" s="36">
        <v>37384.769999999997</v>
      </c>
      <c r="J73" s="126">
        <v>487975.67</v>
      </c>
      <c r="K73" s="126">
        <v>185454.49</v>
      </c>
      <c r="M73" s="278">
        <v>63097.760000000002</v>
      </c>
      <c r="O73" s="278">
        <v>2225.46</v>
      </c>
      <c r="R73" s="126">
        <v>135253.72</v>
      </c>
      <c r="S73" s="126">
        <v>1497958.46</v>
      </c>
      <c r="T73" s="275">
        <v>1269801.52</v>
      </c>
      <c r="V73" s="275">
        <v>1859.33</v>
      </c>
      <c r="X73" s="275">
        <v>977676.32</v>
      </c>
      <c r="Y73" s="275">
        <v>43480</v>
      </c>
      <c r="Z73" s="298">
        <v>1424696.3200000001</v>
      </c>
      <c r="AA73" s="298">
        <v>5000</v>
      </c>
      <c r="AB73" s="298">
        <v>12164</v>
      </c>
      <c r="AC73" s="298">
        <v>806856.69</v>
      </c>
      <c r="AD73" s="298">
        <v>165837.84</v>
      </c>
      <c r="AF73" s="298">
        <v>40000</v>
      </c>
      <c r="AG73" s="114">
        <f t="shared" si="7"/>
        <v>863367.56</v>
      </c>
      <c r="AH73" s="56">
        <f t="shared" si="8"/>
        <v>65323.22</v>
      </c>
      <c r="AI73" s="53">
        <f t="shared" si="9"/>
        <v>798044.34000000008</v>
      </c>
      <c r="AJ73" s="50">
        <f t="shared" si="10"/>
        <v>2292817.17</v>
      </c>
      <c r="AK73" s="49">
        <f t="shared" si="11"/>
        <v>2454554.8499999996</v>
      </c>
      <c r="AL73" s="53">
        <f t="shared" si="12"/>
        <v>-161737.6799999997</v>
      </c>
    </row>
    <row r="74" spans="1:38" x14ac:dyDescent="0.2">
      <c r="A74" s="1" t="s">
        <v>930</v>
      </c>
      <c r="B74" s="1" t="s">
        <v>931</v>
      </c>
      <c r="C74" s="260">
        <v>3082</v>
      </c>
      <c r="D74" s="1" t="s">
        <v>939</v>
      </c>
      <c r="E74" s="1" t="s">
        <v>939</v>
      </c>
      <c r="F74" s="36">
        <v>144054.85</v>
      </c>
      <c r="G74" s="36">
        <v>0</v>
      </c>
      <c r="H74" s="36">
        <v>26559.52</v>
      </c>
      <c r="J74" s="126">
        <v>1202332.26</v>
      </c>
      <c r="K74" s="126">
        <v>198249.21</v>
      </c>
      <c r="O74" s="278">
        <v>23373.91</v>
      </c>
      <c r="R74" s="126">
        <v>-764919.43</v>
      </c>
      <c r="S74" s="126">
        <v>2412599.04</v>
      </c>
      <c r="T74" s="275">
        <v>1310920.42</v>
      </c>
      <c r="X74" s="275">
        <v>665585.19999999995</v>
      </c>
      <c r="Y74" s="275">
        <v>67042</v>
      </c>
      <c r="Z74" s="298">
        <v>1123899.2</v>
      </c>
      <c r="AA74" s="298">
        <v>34208</v>
      </c>
      <c r="AC74" s="298">
        <v>867258.19</v>
      </c>
      <c r="AD74" s="298">
        <v>118039.91</v>
      </c>
      <c r="AG74" s="114">
        <f t="shared" si="7"/>
        <v>170614.37</v>
      </c>
      <c r="AH74" s="56">
        <f t="shared" si="8"/>
        <v>23373.91</v>
      </c>
      <c r="AI74" s="53">
        <f t="shared" si="9"/>
        <v>147240.46</v>
      </c>
      <c r="AJ74" s="50">
        <f t="shared" si="10"/>
        <v>2043547.6199999999</v>
      </c>
      <c r="AK74" s="49">
        <f t="shared" si="11"/>
        <v>2143405.2999999998</v>
      </c>
      <c r="AL74" s="53">
        <f t="shared" si="12"/>
        <v>-99857.679999999935</v>
      </c>
    </row>
    <row r="75" spans="1:38" x14ac:dyDescent="0.2">
      <c r="A75" s="1" t="s">
        <v>941</v>
      </c>
      <c r="B75" s="1" t="s">
        <v>942</v>
      </c>
      <c r="C75" s="260">
        <v>5995</v>
      </c>
      <c r="D75" s="1" t="s">
        <v>944</v>
      </c>
      <c r="E75" s="1" t="s">
        <v>944</v>
      </c>
      <c r="F75" s="36">
        <v>70105.97</v>
      </c>
      <c r="G75" s="36">
        <v>63700</v>
      </c>
      <c r="H75" s="36">
        <v>26030</v>
      </c>
      <c r="J75" s="126">
        <v>1121385.1100000001</v>
      </c>
      <c r="K75" s="126">
        <v>353239.06</v>
      </c>
      <c r="M75" s="278">
        <v>24872.01</v>
      </c>
      <c r="O75" s="278">
        <v>3212</v>
      </c>
      <c r="R75" s="126">
        <v>-335514.07</v>
      </c>
      <c r="S75" s="126">
        <v>2174520.91</v>
      </c>
      <c r="T75" s="275">
        <v>2427528.4500000002</v>
      </c>
      <c r="U75" s="275">
        <v>340650</v>
      </c>
      <c r="V75" s="275">
        <v>1642.56</v>
      </c>
      <c r="X75" s="275">
        <v>1792767</v>
      </c>
      <c r="Y75" s="275">
        <v>100000</v>
      </c>
      <c r="Z75" s="298">
        <v>2560671</v>
      </c>
      <c r="AB75" s="298">
        <v>74171</v>
      </c>
      <c r="AC75" s="298">
        <v>1885605.81</v>
      </c>
      <c r="AD75" s="298">
        <v>254770.91</v>
      </c>
      <c r="AF75" s="298">
        <v>120000</v>
      </c>
      <c r="AG75" s="114">
        <f t="shared" si="7"/>
        <v>159835.97</v>
      </c>
      <c r="AH75" s="56">
        <f t="shared" si="8"/>
        <v>28084.01</v>
      </c>
      <c r="AI75" s="53">
        <f t="shared" si="9"/>
        <v>131751.96</v>
      </c>
      <c r="AJ75" s="50">
        <f t="shared" si="10"/>
        <v>4662588.01</v>
      </c>
      <c r="AK75" s="49">
        <f t="shared" si="11"/>
        <v>4895218.7200000007</v>
      </c>
      <c r="AL75" s="53">
        <f t="shared" si="12"/>
        <v>-232630.71000000089</v>
      </c>
    </row>
    <row r="76" spans="1:38" x14ac:dyDescent="0.2">
      <c r="A76" s="1" t="s">
        <v>941</v>
      </c>
      <c r="B76" s="1" t="s">
        <v>942</v>
      </c>
      <c r="C76" s="260">
        <v>6506</v>
      </c>
      <c r="D76" s="1" t="s">
        <v>945</v>
      </c>
      <c r="E76" s="1" t="s">
        <v>945</v>
      </c>
      <c r="F76" s="36">
        <v>462909.35</v>
      </c>
      <c r="G76" s="36">
        <v>0</v>
      </c>
      <c r="H76" s="36">
        <v>64529.66</v>
      </c>
      <c r="J76" s="126">
        <v>1492646.79</v>
      </c>
      <c r="K76" s="126">
        <v>297578.12</v>
      </c>
      <c r="M76" s="278">
        <v>18052.330000000002</v>
      </c>
      <c r="O76" s="278">
        <v>1033.93</v>
      </c>
      <c r="R76" s="126">
        <v>344806.67</v>
      </c>
      <c r="S76" s="126">
        <v>2426315.1</v>
      </c>
      <c r="T76" s="275">
        <v>1808490.96</v>
      </c>
      <c r="U76" s="275">
        <v>295200</v>
      </c>
      <c r="V76" s="275">
        <v>3191.27</v>
      </c>
      <c r="X76" s="275">
        <v>2329227</v>
      </c>
      <c r="Z76" s="298">
        <v>2760103.9</v>
      </c>
      <c r="AB76" s="298">
        <v>36972</v>
      </c>
      <c r="AC76" s="298">
        <v>1895421.53</v>
      </c>
      <c r="AD76" s="298">
        <v>216155.91</v>
      </c>
      <c r="AG76" s="114">
        <f t="shared" si="7"/>
        <v>527439.01</v>
      </c>
      <c r="AH76" s="56">
        <f t="shared" si="8"/>
        <v>19086.260000000002</v>
      </c>
      <c r="AI76" s="53">
        <f t="shared" si="9"/>
        <v>508352.75</v>
      </c>
      <c r="AJ76" s="50">
        <f t="shared" si="10"/>
        <v>4436109.2300000004</v>
      </c>
      <c r="AK76" s="49">
        <f t="shared" si="11"/>
        <v>4908653.34</v>
      </c>
      <c r="AL76" s="53">
        <f t="shared" si="12"/>
        <v>-472544.1099999994</v>
      </c>
    </row>
    <row r="77" spans="1:38" x14ac:dyDescent="0.2">
      <c r="A77" s="1" t="s">
        <v>941</v>
      </c>
      <c r="B77" s="1" t="s">
        <v>942</v>
      </c>
      <c r="C77" s="260">
        <v>2617</v>
      </c>
      <c r="D77" s="1" t="s">
        <v>946</v>
      </c>
      <c r="E77" s="1" t="s">
        <v>946</v>
      </c>
      <c r="F77" s="36">
        <v>37264.269999999997</v>
      </c>
      <c r="G77" s="36">
        <v>0</v>
      </c>
      <c r="H77" s="36">
        <v>6071</v>
      </c>
      <c r="J77" s="126">
        <v>431414.26</v>
      </c>
      <c r="K77" s="126">
        <v>188673.89</v>
      </c>
      <c r="M77" s="278">
        <v>12003</v>
      </c>
      <c r="O77" s="278">
        <v>2303</v>
      </c>
      <c r="R77" s="126">
        <v>70701.679999999993</v>
      </c>
      <c r="S77" s="126">
        <v>1120243.3</v>
      </c>
      <c r="T77" s="275">
        <v>1414524.23</v>
      </c>
      <c r="U77" s="275">
        <v>235650</v>
      </c>
      <c r="V77" s="275">
        <v>1273.52</v>
      </c>
      <c r="X77" s="275">
        <v>486371</v>
      </c>
      <c r="Z77" s="298">
        <v>1143253</v>
      </c>
      <c r="AB77" s="298">
        <v>27536</v>
      </c>
      <c r="AC77" s="298">
        <v>1172148.53</v>
      </c>
      <c r="AD77" s="298">
        <v>336708.78</v>
      </c>
      <c r="AG77" s="114">
        <f t="shared" si="7"/>
        <v>43335.27</v>
      </c>
      <c r="AH77" s="56">
        <f t="shared" si="8"/>
        <v>14306</v>
      </c>
      <c r="AI77" s="53">
        <f t="shared" si="9"/>
        <v>29029.269999999997</v>
      </c>
      <c r="AJ77" s="50">
        <f t="shared" si="10"/>
        <v>2137818.75</v>
      </c>
      <c r="AK77" s="49">
        <f t="shared" si="11"/>
        <v>2679646.3100000005</v>
      </c>
      <c r="AL77" s="53">
        <f t="shared" si="12"/>
        <v>-541827.56000000052</v>
      </c>
    </row>
    <row r="78" spans="1:38" x14ac:dyDescent="0.2">
      <c r="A78" s="1" t="s">
        <v>941</v>
      </c>
      <c r="B78" s="1" t="s">
        <v>942</v>
      </c>
      <c r="C78" s="260">
        <v>5078</v>
      </c>
      <c r="D78" s="1" t="s">
        <v>947</v>
      </c>
      <c r="E78" s="1" t="s">
        <v>947</v>
      </c>
      <c r="F78" s="36">
        <v>36020.69</v>
      </c>
      <c r="G78" s="36">
        <v>17989.400000000001</v>
      </c>
      <c r="H78" s="36">
        <v>37063.56</v>
      </c>
      <c r="J78" s="126">
        <v>1632424.61</v>
      </c>
      <c r="K78" s="126">
        <v>422165.94</v>
      </c>
      <c r="M78" s="278">
        <v>29454.1</v>
      </c>
      <c r="O78" s="278">
        <v>2481.7800000000002</v>
      </c>
      <c r="R78" s="126">
        <v>164803.66</v>
      </c>
      <c r="S78" s="126">
        <v>2732486.08</v>
      </c>
      <c r="T78" s="275">
        <v>1702401.04</v>
      </c>
      <c r="U78" s="275">
        <v>337000</v>
      </c>
      <c r="V78" s="275">
        <v>2428.79</v>
      </c>
      <c r="X78" s="275">
        <v>1593333</v>
      </c>
      <c r="Z78" s="298">
        <v>2137575</v>
      </c>
      <c r="AB78" s="298">
        <v>37606</v>
      </c>
      <c r="AC78" s="298">
        <v>1852373.17</v>
      </c>
      <c r="AD78" s="298">
        <v>390226.54</v>
      </c>
      <c r="AF78" s="298">
        <v>943.54</v>
      </c>
      <c r="AG78" s="114">
        <f t="shared" si="7"/>
        <v>91073.65</v>
      </c>
      <c r="AH78" s="56">
        <f t="shared" si="8"/>
        <v>31935.879999999997</v>
      </c>
      <c r="AI78" s="53">
        <f t="shared" si="9"/>
        <v>59137.77</v>
      </c>
      <c r="AJ78" s="50">
        <f t="shared" si="10"/>
        <v>3635162.83</v>
      </c>
      <c r="AK78" s="49">
        <f t="shared" si="11"/>
        <v>4418724.25</v>
      </c>
      <c r="AL78" s="53">
        <f t="shared" si="12"/>
        <v>-783561.41999999993</v>
      </c>
    </row>
    <row r="79" spans="1:38" x14ac:dyDescent="0.2">
      <c r="A79" s="1" t="s">
        <v>941</v>
      </c>
      <c r="B79" s="1" t="s">
        <v>942</v>
      </c>
      <c r="C79" s="260">
        <v>4268</v>
      </c>
      <c r="D79" s="1" t="s">
        <v>948</v>
      </c>
      <c r="E79" s="1" t="s">
        <v>948</v>
      </c>
      <c r="F79" s="36">
        <v>1252516.44</v>
      </c>
      <c r="G79" s="36">
        <v>57700</v>
      </c>
      <c r="H79" s="36">
        <v>15015</v>
      </c>
      <c r="J79" s="126">
        <v>2101138.46</v>
      </c>
      <c r="K79" s="126">
        <v>425682.19</v>
      </c>
      <c r="M79" s="278">
        <v>16110.4</v>
      </c>
      <c r="O79" s="278">
        <v>2327</v>
      </c>
      <c r="R79" s="126">
        <v>-224951.96</v>
      </c>
      <c r="S79" s="126">
        <v>3283107.89</v>
      </c>
      <c r="T79" s="275">
        <v>3809162.55</v>
      </c>
      <c r="V79" s="275">
        <v>4553.4399999999996</v>
      </c>
      <c r="X79" s="275">
        <v>533636</v>
      </c>
      <c r="Z79" s="298">
        <v>1251225</v>
      </c>
      <c r="AB79" s="298">
        <v>83814</v>
      </c>
      <c r="AC79" s="298">
        <v>1768808.07</v>
      </c>
      <c r="AD79" s="298">
        <v>342236.15999999997</v>
      </c>
      <c r="AF79" s="298">
        <v>125810</v>
      </c>
      <c r="AG79" s="114">
        <f t="shared" si="7"/>
        <v>1325231.44</v>
      </c>
      <c r="AH79" s="56">
        <f t="shared" si="8"/>
        <v>18437.400000000001</v>
      </c>
      <c r="AI79" s="53">
        <f t="shared" si="9"/>
        <v>1306794.04</v>
      </c>
      <c r="AJ79" s="50">
        <f t="shared" si="10"/>
        <v>4347351.99</v>
      </c>
      <c r="AK79" s="49">
        <f t="shared" si="11"/>
        <v>3571893.2300000004</v>
      </c>
      <c r="AL79" s="53">
        <f t="shared" si="12"/>
        <v>775458.75999999978</v>
      </c>
    </row>
    <row r="80" spans="1:38" x14ac:dyDescent="0.2">
      <c r="A80" s="1" t="s">
        <v>941</v>
      </c>
      <c r="B80" s="1" t="s">
        <v>942</v>
      </c>
      <c r="C80" s="260">
        <v>3785</v>
      </c>
      <c r="D80" s="1" t="s">
        <v>949</v>
      </c>
      <c r="E80" s="1" t="s">
        <v>949</v>
      </c>
      <c r="F80" s="36">
        <v>76424.56</v>
      </c>
      <c r="G80" s="36">
        <v>0</v>
      </c>
      <c r="H80" s="36">
        <v>13912</v>
      </c>
      <c r="J80" s="126">
        <v>832699.86</v>
      </c>
      <c r="K80" s="126">
        <v>291367.82</v>
      </c>
      <c r="M80" s="278">
        <v>13000</v>
      </c>
      <c r="O80" s="278">
        <v>0</v>
      </c>
      <c r="R80" s="126">
        <v>180150.51</v>
      </c>
      <c r="S80" s="126">
        <v>1600443.98</v>
      </c>
      <c r="T80" s="275">
        <v>1664889.94</v>
      </c>
      <c r="U80" s="275">
        <v>228100</v>
      </c>
      <c r="V80" s="275">
        <v>2162.77</v>
      </c>
      <c r="X80" s="275">
        <v>920808</v>
      </c>
      <c r="Y80" s="275">
        <v>20000</v>
      </c>
      <c r="Z80" s="298">
        <v>1510850</v>
      </c>
      <c r="AB80" s="298">
        <v>34354</v>
      </c>
      <c r="AC80" s="298">
        <v>1641194.71</v>
      </c>
      <c r="AD80" s="298">
        <v>228752.25</v>
      </c>
      <c r="AG80" s="114">
        <f t="shared" si="7"/>
        <v>90336.56</v>
      </c>
      <c r="AH80" s="56">
        <f t="shared" si="8"/>
        <v>13000</v>
      </c>
      <c r="AI80" s="53">
        <f t="shared" si="9"/>
        <v>77336.56</v>
      </c>
      <c r="AJ80" s="50">
        <f t="shared" si="10"/>
        <v>2835960.71</v>
      </c>
      <c r="AK80" s="49">
        <f t="shared" si="11"/>
        <v>3415150.96</v>
      </c>
      <c r="AL80" s="53">
        <f t="shared" si="12"/>
        <v>-579190.25</v>
      </c>
    </row>
    <row r="81" spans="1:38" x14ac:dyDescent="0.2">
      <c r="A81" s="1" t="s">
        <v>951</v>
      </c>
      <c r="B81" s="1" t="s">
        <v>952</v>
      </c>
      <c r="C81" s="260">
        <v>2446</v>
      </c>
      <c r="D81" s="1" t="s">
        <v>954</v>
      </c>
      <c r="E81" s="1" t="s">
        <v>1447</v>
      </c>
      <c r="F81" s="36">
        <v>45243.26</v>
      </c>
      <c r="G81" s="36">
        <v>0</v>
      </c>
      <c r="H81" s="36">
        <v>36729.370000000003</v>
      </c>
      <c r="J81" s="126">
        <v>865051.26</v>
      </c>
      <c r="K81" s="126">
        <v>409208.91</v>
      </c>
      <c r="M81" s="278">
        <v>20011</v>
      </c>
      <c r="Q81" s="126">
        <v>-275996.40000000002</v>
      </c>
      <c r="R81" s="126">
        <v>1525761.66</v>
      </c>
      <c r="S81" s="126">
        <v>4010</v>
      </c>
      <c r="T81" s="275">
        <v>1351971.27</v>
      </c>
      <c r="V81" s="275">
        <v>330.06</v>
      </c>
      <c r="X81" s="275">
        <v>888310.5</v>
      </c>
      <c r="Z81" s="298">
        <v>1064689.5</v>
      </c>
      <c r="AA81" s="298">
        <v>4996</v>
      </c>
      <c r="AC81" s="298">
        <v>1047148.67</v>
      </c>
      <c r="AD81" s="298">
        <v>41331.120000000003</v>
      </c>
      <c r="AG81" s="114">
        <f t="shared" si="7"/>
        <v>81972.63</v>
      </c>
      <c r="AH81" s="56">
        <f t="shared" si="8"/>
        <v>20011</v>
      </c>
      <c r="AI81" s="53">
        <f t="shared" si="9"/>
        <v>61961.630000000005</v>
      </c>
      <c r="AJ81" s="50">
        <f t="shared" si="10"/>
        <v>2240611.83</v>
      </c>
      <c r="AK81" s="49">
        <f t="shared" si="11"/>
        <v>2158165.29</v>
      </c>
      <c r="AL81" s="53">
        <f t="shared" si="12"/>
        <v>82446.540000000037</v>
      </c>
    </row>
    <row r="82" spans="1:38" x14ac:dyDescent="0.2">
      <c r="A82" s="1" t="s">
        <v>951</v>
      </c>
      <c r="B82" s="1" t="s">
        <v>952</v>
      </c>
      <c r="C82" s="260">
        <v>3509</v>
      </c>
      <c r="D82" s="1" t="s">
        <v>955</v>
      </c>
      <c r="E82" s="1" t="s">
        <v>1448</v>
      </c>
      <c r="F82" s="36">
        <v>37893.06</v>
      </c>
      <c r="G82" s="36">
        <v>0</v>
      </c>
      <c r="H82" s="36">
        <v>16011.3</v>
      </c>
      <c r="J82" s="126">
        <v>4</v>
      </c>
      <c r="K82" s="126">
        <v>235633.23</v>
      </c>
      <c r="M82" s="278">
        <v>52497</v>
      </c>
      <c r="Q82" s="126">
        <v>39309.11</v>
      </c>
      <c r="R82" s="126">
        <v>-1629653.06</v>
      </c>
      <c r="S82" s="126">
        <v>1891796.45</v>
      </c>
      <c r="T82" s="275">
        <v>2448384.56</v>
      </c>
      <c r="V82" s="275">
        <v>1044.21</v>
      </c>
      <c r="X82" s="275">
        <v>638968</v>
      </c>
      <c r="Y82" s="275">
        <v>329458.32</v>
      </c>
      <c r="Z82" s="298">
        <v>1203055.32</v>
      </c>
      <c r="AA82" s="298">
        <v>7004</v>
      </c>
      <c r="AC82" s="298">
        <v>2247065</v>
      </c>
      <c r="AD82" s="298">
        <v>15138.68</v>
      </c>
      <c r="AF82" s="298">
        <v>10000</v>
      </c>
      <c r="AG82" s="114">
        <f t="shared" si="7"/>
        <v>53904.36</v>
      </c>
      <c r="AH82" s="56">
        <f t="shared" si="8"/>
        <v>52497</v>
      </c>
      <c r="AI82" s="53">
        <f t="shared" si="9"/>
        <v>1407.3600000000006</v>
      </c>
      <c r="AJ82" s="50">
        <f t="shared" si="10"/>
        <v>3417855.09</v>
      </c>
      <c r="AK82" s="49">
        <f t="shared" si="11"/>
        <v>3482263.0000000005</v>
      </c>
      <c r="AL82" s="53">
        <f t="shared" si="12"/>
        <v>-64407.910000000615</v>
      </c>
    </row>
    <row r="83" spans="1:38" x14ac:dyDescent="0.2">
      <c r="A83" s="1" t="s">
        <v>951</v>
      </c>
      <c r="B83" s="1" t="s">
        <v>952</v>
      </c>
      <c r="C83" s="260">
        <v>1170</v>
      </c>
      <c r="D83" s="1" t="s">
        <v>956</v>
      </c>
      <c r="E83" s="1" t="s">
        <v>1449</v>
      </c>
      <c r="F83" s="36">
        <v>69110.14</v>
      </c>
      <c r="G83" s="36">
        <v>0</v>
      </c>
      <c r="H83" s="36">
        <v>32049.83</v>
      </c>
      <c r="J83" s="126">
        <v>183702.11</v>
      </c>
      <c r="K83" s="126">
        <v>82611.210000000006</v>
      </c>
      <c r="M83" s="278">
        <v>10678</v>
      </c>
      <c r="Q83" s="126">
        <v>-148662.24</v>
      </c>
      <c r="R83" s="126">
        <v>-1279891.8400000001</v>
      </c>
      <c r="S83" s="126">
        <v>1831896.95</v>
      </c>
      <c r="T83" s="275">
        <v>1077712.05</v>
      </c>
      <c r="V83" s="275">
        <v>693.41</v>
      </c>
      <c r="X83" s="275">
        <v>928980</v>
      </c>
      <c r="Y83" s="275">
        <v>400404.8</v>
      </c>
      <c r="Z83" s="298">
        <v>1482189.8</v>
      </c>
      <c r="AA83" s="298">
        <v>47071</v>
      </c>
      <c r="AC83" s="298">
        <v>754897.83</v>
      </c>
      <c r="AD83" s="298">
        <v>167831.21</v>
      </c>
      <c r="AF83" s="298">
        <v>2348</v>
      </c>
      <c r="AG83" s="114">
        <f t="shared" si="7"/>
        <v>101159.97</v>
      </c>
      <c r="AH83" s="56">
        <f t="shared" si="8"/>
        <v>10678</v>
      </c>
      <c r="AI83" s="53">
        <f t="shared" si="9"/>
        <v>90481.97</v>
      </c>
      <c r="AJ83" s="50">
        <f t="shared" si="10"/>
        <v>2407790.2599999998</v>
      </c>
      <c r="AK83" s="49">
        <f t="shared" si="11"/>
        <v>2454337.84</v>
      </c>
      <c r="AL83" s="53">
        <f t="shared" si="12"/>
        <v>-46547.580000000075</v>
      </c>
    </row>
    <row r="84" spans="1:38" x14ac:dyDescent="0.2">
      <c r="A84" s="1" t="s">
        <v>951</v>
      </c>
      <c r="B84" s="1" t="s">
        <v>952</v>
      </c>
      <c r="C84" s="260">
        <v>1178</v>
      </c>
      <c r="D84" s="1" t="s">
        <v>957</v>
      </c>
      <c r="E84" s="1" t="s">
        <v>1450</v>
      </c>
      <c r="F84" s="36">
        <v>2308.96</v>
      </c>
      <c r="G84" s="36">
        <v>0</v>
      </c>
      <c r="H84" s="36">
        <v>25552.22</v>
      </c>
      <c r="J84" s="126">
        <v>29178.7</v>
      </c>
      <c r="K84" s="126">
        <v>149706.35</v>
      </c>
      <c r="M84" s="278">
        <v>19301</v>
      </c>
      <c r="Q84" s="126">
        <v>-126206806.29000001</v>
      </c>
      <c r="R84" s="126">
        <v>126092982.31</v>
      </c>
      <c r="S84" s="126">
        <v>352730.98</v>
      </c>
      <c r="T84" s="275">
        <v>1377014.44</v>
      </c>
      <c r="V84" s="275">
        <v>139.51</v>
      </c>
      <c r="X84" s="275">
        <v>927118.8</v>
      </c>
      <c r="Y84" s="275">
        <v>877401</v>
      </c>
      <c r="Z84" s="298">
        <v>1940265.8</v>
      </c>
      <c r="AA84" s="298">
        <v>4424</v>
      </c>
      <c r="AC84" s="298">
        <v>1197803.8600000001</v>
      </c>
      <c r="AD84" s="298">
        <v>90641.86</v>
      </c>
      <c r="AG84" s="114">
        <f t="shared" si="7"/>
        <v>27861.18</v>
      </c>
      <c r="AH84" s="56">
        <f t="shared" si="8"/>
        <v>19301</v>
      </c>
      <c r="AI84" s="53">
        <f t="shared" si="9"/>
        <v>8560.18</v>
      </c>
      <c r="AJ84" s="50">
        <f t="shared" si="10"/>
        <v>3181673.75</v>
      </c>
      <c r="AK84" s="49">
        <f t="shared" si="11"/>
        <v>3233135.52</v>
      </c>
      <c r="AL84" s="53">
        <f t="shared" si="12"/>
        <v>-51461.770000000019</v>
      </c>
    </row>
    <row r="85" spans="1:38" s="52" customFormat="1" x14ac:dyDescent="0.2">
      <c r="A85" s="52" t="s">
        <v>951</v>
      </c>
      <c r="B85" s="52" t="s">
        <v>952</v>
      </c>
      <c r="C85" s="261">
        <v>2358</v>
      </c>
      <c r="D85" s="52" t="s">
        <v>958</v>
      </c>
      <c r="E85" s="52" t="s">
        <v>1451</v>
      </c>
      <c r="F85" s="36">
        <v>79166.97</v>
      </c>
      <c r="G85" s="36">
        <v>10000</v>
      </c>
      <c r="H85" s="36">
        <v>25976.3</v>
      </c>
      <c r="I85" s="36"/>
      <c r="J85" s="126">
        <v>2128894.9700000002</v>
      </c>
      <c r="K85" s="126">
        <v>2567364.3199999998</v>
      </c>
      <c r="L85" s="278"/>
      <c r="M85" s="278">
        <v>-60306</v>
      </c>
      <c r="N85" s="278"/>
      <c r="O85" s="278"/>
      <c r="P85" s="126"/>
      <c r="Q85" s="126"/>
      <c r="R85" s="126">
        <v>4977622.22</v>
      </c>
      <c r="S85" s="126"/>
      <c r="T85" s="275">
        <v>1272024.76</v>
      </c>
      <c r="U85" s="275"/>
      <c r="V85" s="275">
        <v>560.62</v>
      </c>
      <c r="W85" s="275"/>
      <c r="X85" s="275">
        <v>1665872</v>
      </c>
      <c r="Y85" s="275">
        <v>29540</v>
      </c>
      <c r="Z85" s="298">
        <v>1766892</v>
      </c>
      <c r="AA85" s="298">
        <v>23583</v>
      </c>
      <c r="AB85" s="298">
        <v>2880</v>
      </c>
      <c r="AC85" s="298">
        <v>1003249.09</v>
      </c>
      <c r="AD85" s="298">
        <v>272306.95</v>
      </c>
      <c r="AE85" s="298"/>
      <c r="AF85" s="298">
        <v>5000</v>
      </c>
      <c r="AG85" s="114">
        <f t="shared" si="7"/>
        <v>115143.27</v>
      </c>
      <c r="AH85" s="56">
        <f t="shared" si="8"/>
        <v>-60306</v>
      </c>
      <c r="AI85" s="53">
        <f t="shared" si="9"/>
        <v>175449.27000000002</v>
      </c>
      <c r="AJ85" s="50">
        <f t="shared" si="10"/>
        <v>2967997.38</v>
      </c>
      <c r="AK85" s="49">
        <f t="shared" si="11"/>
        <v>3073911.04</v>
      </c>
      <c r="AL85" s="53">
        <f t="shared" si="12"/>
        <v>-105913.66000000015</v>
      </c>
    </row>
    <row r="86" spans="1:38" x14ac:dyDescent="0.2">
      <c r="D86" s="1" t="s">
        <v>1419</v>
      </c>
      <c r="E86" s="1" t="s">
        <v>1419</v>
      </c>
      <c r="F86" s="36">
        <v>0</v>
      </c>
      <c r="G86" s="36">
        <v>30490</v>
      </c>
      <c r="J86" s="126">
        <v>148001</v>
      </c>
      <c r="K86" s="126">
        <v>6</v>
      </c>
      <c r="O86" s="278">
        <v>30490</v>
      </c>
      <c r="R86" s="126">
        <v>-31309.24</v>
      </c>
      <c r="S86" s="126">
        <v>31316.240000000002</v>
      </c>
      <c r="X86" s="275">
        <v>729647.5</v>
      </c>
      <c r="Y86" s="275">
        <v>665281.9</v>
      </c>
      <c r="Z86" s="298">
        <v>776055.5</v>
      </c>
      <c r="AB86" s="298">
        <v>19440</v>
      </c>
      <c r="AC86" s="298">
        <v>451433.9</v>
      </c>
      <c r="AG86" s="114">
        <f t="shared" si="7"/>
        <v>30490</v>
      </c>
      <c r="AH86" s="56">
        <f t="shared" si="8"/>
        <v>30490</v>
      </c>
      <c r="AI86" s="53">
        <f t="shared" si="9"/>
        <v>0</v>
      </c>
      <c r="AJ86" s="50">
        <f t="shared" si="10"/>
        <v>1394929.4</v>
      </c>
      <c r="AK86" s="49">
        <f t="shared" si="11"/>
        <v>1246929.3999999999</v>
      </c>
      <c r="AL86" s="53">
        <f t="shared" si="12"/>
        <v>148000</v>
      </c>
    </row>
    <row r="87" spans="1:38" x14ac:dyDescent="0.2">
      <c r="AG87" s="114"/>
      <c r="AH87" s="56"/>
      <c r="AI87" s="53"/>
      <c r="AJ87" s="50"/>
      <c r="AK87" s="49"/>
    </row>
    <row r="88" spans="1:38" x14ac:dyDescent="0.2">
      <c r="AG88" s="114"/>
      <c r="AH88" s="56"/>
      <c r="AI88" s="53"/>
      <c r="AJ88" s="50"/>
      <c r="AK88" s="49"/>
    </row>
    <row r="89" spans="1:38" x14ac:dyDescent="0.2">
      <c r="AG89" s="114"/>
      <c r="AH89" s="56"/>
      <c r="AI89" s="53"/>
      <c r="AJ89" s="50"/>
      <c r="AK89" s="49"/>
    </row>
    <row r="90" spans="1:38" x14ac:dyDescent="0.2">
      <c r="AG90" s="114"/>
      <c r="AH90" s="56"/>
      <c r="AI90" s="53"/>
      <c r="AJ90" s="50"/>
      <c r="AK90" s="49"/>
    </row>
    <row r="91" spans="1:38" x14ac:dyDescent="0.2">
      <c r="AG91" s="114"/>
      <c r="AH91" s="56"/>
      <c r="AI91" s="53"/>
      <c r="AJ91" s="50"/>
      <c r="AK91" s="49"/>
    </row>
    <row r="92" spans="1:38" x14ac:dyDescent="0.2">
      <c r="AG92" s="114"/>
      <c r="AH92" s="56"/>
      <c r="AI92" s="53"/>
      <c r="AJ92" s="50"/>
      <c r="AK92" s="49"/>
    </row>
    <row r="93" spans="1:38" x14ac:dyDescent="0.2">
      <c r="AG93" s="114"/>
      <c r="AH93" s="56"/>
      <c r="AI93" s="53"/>
      <c r="AJ93" s="50"/>
      <c r="AK93" s="49"/>
    </row>
    <row r="94" spans="1:38" x14ac:dyDescent="0.2">
      <c r="AG94" s="114"/>
      <c r="AH94" s="56"/>
      <c r="AI94" s="53"/>
      <c r="AJ94" s="50"/>
      <c r="AK94" s="49"/>
    </row>
    <row r="95" spans="1:38" x14ac:dyDescent="0.2">
      <c r="AG95" s="114"/>
      <c r="AH95" s="56"/>
      <c r="AI95" s="53"/>
      <c r="AJ95" s="50"/>
      <c r="AK95" s="49"/>
    </row>
    <row r="96" spans="1:38" x14ac:dyDescent="0.2">
      <c r="AG96" s="114"/>
      <c r="AH96" s="56"/>
      <c r="AI96" s="53"/>
      <c r="AJ96" s="50"/>
      <c r="AK96" s="49"/>
    </row>
    <row r="97" spans="33:37" x14ac:dyDescent="0.2">
      <c r="AG97" s="114"/>
      <c r="AH97" s="56"/>
      <c r="AI97" s="53"/>
      <c r="AJ97" s="50"/>
      <c r="AK97" s="49"/>
    </row>
    <row r="98" spans="33:37" x14ac:dyDescent="0.2">
      <c r="AG98" s="114"/>
      <c r="AH98" s="56"/>
      <c r="AI98" s="53"/>
      <c r="AJ98" s="50"/>
      <c r="AK98" s="49"/>
    </row>
    <row r="99" spans="33:37" x14ac:dyDescent="0.2">
      <c r="AG99" s="114"/>
      <c r="AH99" s="56"/>
      <c r="AI99" s="53"/>
      <c r="AJ99" s="50"/>
      <c r="AK99" s="49"/>
    </row>
    <row r="100" spans="33:37" x14ac:dyDescent="0.2">
      <c r="AG100" s="114"/>
      <c r="AH100" s="56"/>
      <c r="AI100" s="53"/>
      <c r="AJ100" s="50"/>
      <c r="AK100" s="49"/>
    </row>
    <row r="101" spans="33:37" x14ac:dyDescent="0.2">
      <c r="AG101" s="114"/>
      <c r="AH101" s="56"/>
      <c r="AI101" s="53"/>
      <c r="AJ101" s="50"/>
      <c r="AK101" s="49"/>
    </row>
    <row r="102" spans="33:37" x14ac:dyDescent="0.2">
      <c r="AG102" s="114"/>
      <c r="AH102" s="56"/>
      <c r="AI102" s="53"/>
      <c r="AJ102" s="50"/>
      <c r="AK102" s="49"/>
    </row>
    <row r="103" spans="33:37" x14ac:dyDescent="0.2">
      <c r="AG103" s="114"/>
      <c r="AH103" s="56"/>
      <c r="AI103" s="53"/>
      <c r="AJ103" s="50"/>
      <c r="AK103" s="49"/>
    </row>
    <row r="104" spans="33:37" x14ac:dyDescent="0.2">
      <c r="AG104" s="114"/>
      <c r="AH104" s="56"/>
      <c r="AI104" s="53"/>
      <c r="AJ104" s="50"/>
      <c r="AK104" s="49"/>
    </row>
    <row r="105" spans="33:37" x14ac:dyDescent="0.2">
      <c r="AG105" s="114"/>
      <c r="AH105" s="56"/>
      <c r="AI105" s="53"/>
      <c r="AJ105" s="50"/>
      <c r="AK105" s="49"/>
    </row>
    <row r="106" spans="33:37" x14ac:dyDescent="0.2">
      <c r="AG106" s="114"/>
      <c r="AH106" s="56"/>
      <c r="AI106" s="53"/>
      <c r="AJ106" s="50"/>
      <c r="AK106" s="49"/>
    </row>
    <row r="107" spans="33:37" x14ac:dyDescent="0.2">
      <c r="AG107" s="114"/>
      <c r="AH107" s="56"/>
      <c r="AI107" s="53"/>
      <c r="AJ107" s="50"/>
      <c r="AK107" s="49"/>
    </row>
    <row r="108" spans="33:37" x14ac:dyDescent="0.2">
      <c r="AG108" s="114"/>
      <c r="AH108" s="56"/>
      <c r="AI108" s="53"/>
      <c r="AJ108" s="50"/>
      <c r="AK108" s="49"/>
    </row>
    <row r="109" spans="33:37" x14ac:dyDescent="0.2">
      <c r="AG109" s="114"/>
      <c r="AH109" s="56"/>
      <c r="AI109" s="53"/>
      <c r="AJ109" s="50"/>
      <c r="AK109" s="49"/>
    </row>
    <row r="110" spans="33:37" x14ac:dyDescent="0.2">
      <c r="AG110" s="114"/>
      <c r="AH110" s="56"/>
      <c r="AI110" s="53"/>
      <c r="AJ110" s="50"/>
      <c r="AK110" s="49"/>
    </row>
    <row r="111" spans="33:37" x14ac:dyDescent="0.2">
      <c r="AG111" s="114"/>
      <c r="AH111" s="56"/>
      <c r="AI111" s="53"/>
      <c r="AJ111" s="50"/>
      <c r="AK111" s="49"/>
    </row>
    <row r="112" spans="33:37" x14ac:dyDescent="0.2">
      <c r="AG112" s="114"/>
      <c r="AH112" s="56"/>
      <c r="AI112" s="53"/>
      <c r="AJ112" s="50"/>
      <c r="AK112" s="49"/>
    </row>
    <row r="113" spans="33:37" x14ac:dyDescent="0.2">
      <c r="AG113" s="114"/>
      <c r="AH113" s="56"/>
      <c r="AI113" s="53"/>
      <c r="AJ113" s="50"/>
      <c r="AK113" s="49"/>
    </row>
    <row r="114" spans="33:37" x14ac:dyDescent="0.2">
      <c r="AG114" s="114"/>
      <c r="AH114" s="56"/>
      <c r="AI114" s="53"/>
      <c r="AJ114" s="50"/>
      <c r="AK114" s="49"/>
    </row>
    <row r="115" spans="33:37" x14ac:dyDescent="0.2">
      <c r="AG115" s="114"/>
      <c r="AH115" s="56"/>
      <c r="AI115" s="53"/>
      <c r="AJ115" s="50"/>
      <c r="AK115" s="49"/>
    </row>
    <row r="116" spans="33:37" x14ac:dyDescent="0.2">
      <c r="AG116" s="114"/>
      <c r="AH116" s="56"/>
      <c r="AI116" s="53"/>
      <c r="AJ116" s="50"/>
      <c r="AK116" s="49"/>
    </row>
    <row r="117" spans="33:37" x14ac:dyDescent="0.2">
      <c r="AG117" s="114"/>
      <c r="AH117" s="56"/>
      <c r="AI117" s="53"/>
      <c r="AJ117" s="50"/>
      <c r="AK117" s="49"/>
    </row>
    <row r="118" spans="33:37" x14ac:dyDescent="0.2">
      <c r="AG118" s="114"/>
      <c r="AH118" s="56"/>
      <c r="AI118" s="53"/>
      <c r="AJ118" s="50"/>
      <c r="AK118" s="49"/>
    </row>
    <row r="119" spans="33:37" x14ac:dyDescent="0.2">
      <c r="AG119" s="114"/>
      <c r="AH119" s="56"/>
      <c r="AI119" s="53"/>
      <c r="AJ119" s="50"/>
      <c r="AK119" s="49"/>
    </row>
    <row r="120" spans="33:37" x14ac:dyDescent="0.2">
      <c r="AG120" s="114"/>
      <c r="AH120" s="56"/>
      <c r="AI120" s="53"/>
      <c r="AJ120" s="50"/>
      <c r="AK120" s="49"/>
    </row>
    <row r="121" spans="33:37" x14ac:dyDescent="0.2">
      <c r="AG121" s="114"/>
      <c r="AH121" s="56"/>
      <c r="AI121" s="53"/>
      <c r="AJ121" s="50"/>
      <c r="AK121" s="49"/>
    </row>
    <row r="122" spans="33:37" x14ac:dyDescent="0.2">
      <c r="AG122" s="114"/>
      <c r="AH122" s="56"/>
      <c r="AI122" s="53"/>
      <c r="AJ122" s="50"/>
      <c r="AK122" s="49"/>
    </row>
    <row r="123" spans="33:37" x14ac:dyDescent="0.2">
      <c r="AG123" s="114"/>
      <c r="AH123" s="56"/>
      <c r="AI123" s="53"/>
      <c r="AJ123" s="50"/>
      <c r="AK123" s="4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9"/>
  <sheetViews>
    <sheetView topLeftCell="E1" zoomScaleNormal="100" workbookViewId="0">
      <pane ySplit="2" topLeftCell="A156" activePane="bottomLeft" state="frozen"/>
      <selection activeCell="B12" sqref="B12"/>
      <selection pane="bottomLeft" activeCell="AG1" sqref="F1:AG1048576"/>
    </sheetView>
  </sheetViews>
  <sheetFormatPr defaultRowHeight="14.25" x14ac:dyDescent="0.2"/>
  <cols>
    <col min="1" max="1" width="9" style="126"/>
    <col min="2" max="2" width="12.75" style="126" customWidth="1"/>
    <col min="3" max="3" width="9.5" style="126" bestFit="1" customWidth="1"/>
    <col min="4" max="4" width="34" style="126" customWidth="1"/>
    <col min="5" max="5" width="32.125" style="126" customWidth="1"/>
    <col min="6" max="6" width="12.75" style="36" customWidth="1"/>
    <col min="7" max="7" width="13.125" style="36" bestFit="1" customWidth="1"/>
    <col min="8" max="8" width="34" style="36" customWidth="1"/>
    <col min="9" max="9" width="13.125" style="36" bestFit="1" customWidth="1"/>
    <col min="10" max="10" width="12.75" style="126" customWidth="1"/>
    <col min="11" max="11" width="14.125" style="126" bestFit="1" customWidth="1"/>
    <col min="12" max="12" width="19.25" style="278" customWidth="1"/>
    <col min="13" max="13" width="13.125" style="278" bestFit="1" customWidth="1"/>
    <col min="14" max="14" width="13.25" style="278" customWidth="1"/>
    <col min="15" max="15" width="11.5" style="278" bestFit="1" customWidth="1"/>
    <col min="16" max="16" width="19.875" style="278" customWidth="1"/>
    <col min="17" max="17" width="19.5" style="126" customWidth="1"/>
    <col min="18" max="18" width="19.125" style="126" customWidth="1"/>
    <col min="19" max="19" width="14.25" style="126" bestFit="1" customWidth="1"/>
    <col min="20" max="20" width="19" style="126" customWidth="1"/>
    <col min="21" max="21" width="17.375" style="33" customWidth="1"/>
    <col min="22" max="22" width="19.125" style="33" customWidth="1"/>
    <col min="23" max="23" width="14.375" style="33" bestFit="1" customWidth="1"/>
    <col min="24" max="24" width="24.25" style="33" customWidth="1"/>
    <col min="25" max="25" width="20.375" style="33" customWidth="1"/>
    <col min="26" max="26" width="19.125" style="33" customWidth="1"/>
    <col min="27" max="27" width="15.125" style="292" bestFit="1" customWidth="1"/>
    <col min="28" max="28" width="19.375" style="292" customWidth="1"/>
    <col min="29" max="29" width="16.75" style="292" customWidth="1"/>
    <col min="30" max="30" width="16.375" style="292" bestFit="1" customWidth="1"/>
    <col min="31" max="31" width="15.875" style="292" bestFit="1" customWidth="1"/>
    <col min="32" max="32" width="18.375" style="292" customWidth="1"/>
    <col min="33" max="33" width="19.375" style="292" customWidth="1"/>
    <col min="34" max="34" width="15.625" style="126" bestFit="1" customWidth="1"/>
    <col min="35" max="35" width="14.625" style="126" bestFit="1" customWidth="1"/>
    <col min="36" max="36" width="15.375" style="126" bestFit="1" customWidth="1"/>
    <col min="37" max="37" width="15.25" style="126" bestFit="1" customWidth="1"/>
    <col min="38" max="38" width="15.875" style="126" bestFit="1" customWidth="1"/>
    <col min="39" max="39" width="15.25" style="126" bestFit="1" customWidth="1"/>
    <col min="40" max="40" width="15.5" style="126" bestFit="1" customWidth="1"/>
    <col min="41" max="41" width="15.375" style="126" bestFit="1" customWidth="1"/>
    <col min="42" max="42" width="15.5" style="126" bestFit="1" customWidth="1"/>
    <col min="43" max="43" width="15.375" style="126" bestFit="1" customWidth="1"/>
    <col min="44" max="44" width="15.625" style="126" bestFit="1" customWidth="1"/>
    <col min="45" max="45" width="15.375" style="126" bestFit="1" customWidth="1"/>
    <col min="46" max="46" width="15.5" style="126" bestFit="1" customWidth="1"/>
    <col min="47" max="47" width="15.375" style="126" bestFit="1" customWidth="1"/>
    <col min="48" max="48" width="15.75" style="126" bestFit="1" customWidth="1"/>
    <col min="49" max="49" width="15.375" style="126" bestFit="1" customWidth="1"/>
    <col min="50" max="50" width="15.625" style="126" bestFit="1" customWidth="1"/>
    <col min="51" max="51" width="15.375" style="126" bestFit="1" customWidth="1"/>
    <col min="52" max="52" width="13.5" style="126" bestFit="1" customWidth="1"/>
    <col min="53" max="53" width="15.5" style="126" bestFit="1" customWidth="1"/>
    <col min="54" max="54" width="15.125" style="126" bestFit="1" customWidth="1"/>
    <col min="55" max="55" width="15.5" style="126" bestFit="1" customWidth="1"/>
    <col min="56" max="56" width="15.125" style="126" bestFit="1" customWidth="1"/>
    <col min="57" max="57" width="14.125" style="126" bestFit="1" customWidth="1"/>
    <col min="58" max="59" width="14.375" style="126" bestFit="1" customWidth="1"/>
    <col min="60" max="60" width="13.375" style="126" bestFit="1" customWidth="1"/>
    <col min="61" max="62" width="13.25" style="126" bestFit="1" customWidth="1"/>
    <col min="63" max="64" width="14.125" style="126" bestFit="1" customWidth="1"/>
    <col min="65" max="67" width="13.25" style="126" bestFit="1" customWidth="1"/>
    <col min="68" max="68" width="14.125" style="126" bestFit="1" customWidth="1"/>
    <col min="69" max="69" width="13.25" style="126" bestFit="1" customWidth="1"/>
    <col min="70" max="73" width="14.125" style="126" bestFit="1" customWidth="1"/>
    <col min="74" max="75" width="13.25" style="126" bestFit="1" customWidth="1"/>
    <col min="76" max="112" width="13.125" style="126" bestFit="1" customWidth="1"/>
    <col min="113" max="113" width="11.375" style="126" bestFit="1" customWidth="1"/>
    <col min="114" max="114" width="13.125" style="126" bestFit="1" customWidth="1"/>
    <col min="115" max="115" width="11.375" style="126" bestFit="1" customWidth="1"/>
    <col min="116" max="212" width="13.125" style="126" bestFit="1" customWidth="1"/>
    <col min="213" max="213" width="11.375" style="126" bestFit="1" customWidth="1"/>
    <col min="214" max="218" width="13.125" style="126" bestFit="1" customWidth="1"/>
    <col min="219" max="219" width="11.375" style="126" bestFit="1" customWidth="1"/>
    <col min="220" max="220" width="13.125" style="126" bestFit="1" customWidth="1"/>
    <col min="221" max="16384" width="9" style="126"/>
  </cols>
  <sheetData>
    <row r="1" spans="1:33" x14ac:dyDescent="0.2">
      <c r="E1" s="126" t="s">
        <v>1408</v>
      </c>
      <c r="F1" s="36" t="s">
        <v>1819</v>
      </c>
      <c r="G1" s="36" t="s">
        <v>1821</v>
      </c>
      <c r="H1" s="36" t="s">
        <v>1823</v>
      </c>
      <c r="I1" s="36" t="s">
        <v>1825</v>
      </c>
      <c r="J1" s="126" t="s">
        <v>1829</v>
      </c>
      <c r="K1" s="126" t="s">
        <v>1831</v>
      </c>
      <c r="L1" s="278" t="s">
        <v>1835</v>
      </c>
      <c r="M1" s="278" t="s">
        <v>1837</v>
      </c>
      <c r="N1" s="278" t="s">
        <v>1884</v>
      </c>
      <c r="O1" s="278" t="s">
        <v>1841</v>
      </c>
      <c r="P1" s="278" t="s">
        <v>1843</v>
      </c>
      <c r="Q1" s="126" t="s">
        <v>1845</v>
      </c>
      <c r="R1" s="126" t="s">
        <v>1790</v>
      </c>
      <c r="S1" s="126" t="s">
        <v>1847</v>
      </c>
      <c r="T1" s="126" t="s">
        <v>1849</v>
      </c>
      <c r="U1" s="33" t="s">
        <v>1888</v>
      </c>
      <c r="V1" s="33" t="s">
        <v>1852</v>
      </c>
      <c r="W1" s="33" t="s">
        <v>1854</v>
      </c>
      <c r="X1" s="33" t="s">
        <v>1856</v>
      </c>
      <c r="Y1" s="33" t="s">
        <v>1860</v>
      </c>
      <c r="Z1" s="33" t="s">
        <v>1864</v>
      </c>
      <c r="AA1" s="292" t="s">
        <v>1866</v>
      </c>
      <c r="AB1" s="292" t="s">
        <v>1870</v>
      </c>
      <c r="AC1" s="292" t="s">
        <v>1872</v>
      </c>
      <c r="AD1" s="292" t="s">
        <v>1874</v>
      </c>
      <c r="AE1" s="292" t="s">
        <v>1876</v>
      </c>
      <c r="AF1" s="292" t="s">
        <v>1880</v>
      </c>
      <c r="AG1" s="292" t="s">
        <v>1882</v>
      </c>
    </row>
    <row r="2" spans="1:33" x14ac:dyDescent="0.2">
      <c r="E2" s="126" t="s">
        <v>1409</v>
      </c>
      <c r="F2" s="36" t="s">
        <v>1820</v>
      </c>
      <c r="G2" s="36" t="s">
        <v>1822</v>
      </c>
      <c r="H2" s="36" t="s">
        <v>1824</v>
      </c>
      <c r="I2" s="36" t="s">
        <v>1826</v>
      </c>
      <c r="J2" s="126" t="s">
        <v>1830</v>
      </c>
      <c r="K2" s="126" t="s">
        <v>1832</v>
      </c>
      <c r="L2" s="278" t="s">
        <v>1836</v>
      </c>
      <c r="M2" s="278" t="s">
        <v>1838</v>
      </c>
      <c r="N2" s="278" t="s">
        <v>1885</v>
      </c>
      <c r="O2" s="278" t="s">
        <v>1842</v>
      </c>
      <c r="P2" s="278" t="s">
        <v>1844</v>
      </c>
      <c r="Q2" s="126" t="s">
        <v>1846</v>
      </c>
      <c r="R2" s="126" t="s">
        <v>1791</v>
      </c>
      <c r="S2" s="126" t="s">
        <v>1848</v>
      </c>
      <c r="T2" s="126" t="s">
        <v>1792</v>
      </c>
      <c r="U2" s="33" t="s">
        <v>1889</v>
      </c>
      <c r="V2" s="33" t="s">
        <v>1853</v>
      </c>
      <c r="W2" s="33" t="s">
        <v>1855</v>
      </c>
      <c r="X2" s="33" t="s">
        <v>1857</v>
      </c>
      <c r="Y2" s="33" t="s">
        <v>1861</v>
      </c>
      <c r="Z2" s="33" t="s">
        <v>1865</v>
      </c>
      <c r="AA2" s="292" t="s">
        <v>1867</v>
      </c>
      <c r="AB2" s="292" t="s">
        <v>1871</v>
      </c>
      <c r="AC2" s="292" t="s">
        <v>1873</v>
      </c>
      <c r="AD2" s="292" t="s">
        <v>1875</v>
      </c>
      <c r="AE2" s="292" t="s">
        <v>1877</v>
      </c>
      <c r="AF2" s="292" t="s">
        <v>1881</v>
      </c>
      <c r="AG2" s="292" t="s">
        <v>1883</v>
      </c>
    </row>
    <row r="3" spans="1:33" x14ac:dyDescent="0.2">
      <c r="E3" s="126" t="s">
        <v>1410</v>
      </c>
      <c r="F3" s="36">
        <v>52078347.57</v>
      </c>
      <c r="G3" s="36">
        <v>1018825.67</v>
      </c>
      <c r="H3" s="36">
        <v>14187227.550000001</v>
      </c>
      <c r="I3" s="36">
        <v>1372974.3</v>
      </c>
      <c r="J3" s="126">
        <v>109924365.15000001</v>
      </c>
      <c r="K3" s="126">
        <v>30967496.469999999</v>
      </c>
      <c r="L3" s="278">
        <v>282598.44</v>
      </c>
      <c r="M3" s="278">
        <v>2858435.39</v>
      </c>
      <c r="N3" s="278">
        <v>0</v>
      </c>
      <c r="O3" s="278">
        <v>727584</v>
      </c>
      <c r="P3" s="278">
        <v>1701845.44</v>
      </c>
      <c r="Q3" s="126">
        <v>10000</v>
      </c>
      <c r="R3" s="126">
        <v>2755891.57</v>
      </c>
      <c r="S3" s="126">
        <v>-94627646.030000001</v>
      </c>
      <c r="T3" s="126">
        <v>334888304.39999998</v>
      </c>
      <c r="U3" s="33">
        <v>571.22</v>
      </c>
      <c r="V3" s="33">
        <v>256641157.15000001</v>
      </c>
      <c r="W3" s="33">
        <v>19235386.5</v>
      </c>
      <c r="X3" s="33">
        <v>276019.56</v>
      </c>
      <c r="Y3" s="33">
        <v>255115150.43000001</v>
      </c>
      <c r="Z3" s="33">
        <v>35663682.920000002</v>
      </c>
      <c r="AA3" s="292">
        <v>382729411.87</v>
      </c>
      <c r="AB3" s="292">
        <v>2467896.12</v>
      </c>
      <c r="AC3" s="292">
        <v>4102539.23</v>
      </c>
      <c r="AD3" s="292">
        <v>165774056.27000001</v>
      </c>
      <c r="AE3" s="292">
        <v>46810586.859999999</v>
      </c>
      <c r="AF3" s="292">
        <v>675.56</v>
      </c>
      <c r="AG3" s="292">
        <v>4094578.37</v>
      </c>
    </row>
    <row r="4" spans="1:33" ht="17.25" customHeight="1" x14ac:dyDescent="0.2">
      <c r="D4" s="126" t="str">
        <f>E4</f>
        <v>00493 สำนักงานสาธารณสุขอำเภอเมืองสกลนคร</v>
      </c>
      <c r="E4" s="126" t="s">
        <v>1420</v>
      </c>
      <c r="F4" s="36">
        <v>94592.86</v>
      </c>
      <c r="H4" s="36">
        <v>6475</v>
      </c>
      <c r="J4" s="126">
        <v>2</v>
      </c>
      <c r="K4" s="126">
        <v>18203</v>
      </c>
      <c r="S4" s="126">
        <v>183004.65</v>
      </c>
      <c r="T4" s="126">
        <v>2137333.04</v>
      </c>
      <c r="X4" s="33">
        <v>15.32</v>
      </c>
      <c r="Y4" s="33">
        <v>1133578.5</v>
      </c>
      <c r="Z4" s="33">
        <v>4707709.84</v>
      </c>
      <c r="AA4" s="292">
        <v>4109613.5</v>
      </c>
      <c r="AB4" s="292">
        <v>3866</v>
      </c>
      <c r="AC4" s="292">
        <v>42285</v>
      </c>
      <c r="AD4" s="292">
        <v>295522.99</v>
      </c>
      <c r="AE4" s="292">
        <v>2174081</v>
      </c>
      <c r="AG4" s="292">
        <v>1417000</v>
      </c>
    </row>
    <row r="5" spans="1:33" x14ac:dyDescent="0.2">
      <c r="D5" s="126" t="str">
        <f t="shared" ref="D5:D8" si="0">E5</f>
        <v>00494 สำนักงานสาธารณสุขอำเภอกุสุมาลย์</v>
      </c>
      <c r="E5" s="126" t="s">
        <v>1421</v>
      </c>
      <c r="F5" s="36">
        <v>8000.82</v>
      </c>
      <c r="H5" s="36">
        <v>1304</v>
      </c>
      <c r="J5" s="126">
        <v>3</v>
      </c>
      <c r="K5" s="126">
        <v>4</v>
      </c>
      <c r="S5" s="126">
        <v>1313025.3400000001</v>
      </c>
      <c r="Y5" s="33">
        <v>1230453</v>
      </c>
      <c r="Z5" s="33">
        <v>832483.62</v>
      </c>
      <c r="AA5" s="292">
        <v>1472915</v>
      </c>
      <c r="AC5" s="292">
        <v>1300</v>
      </c>
      <c r="AD5" s="292">
        <v>567944.80000000005</v>
      </c>
      <c r="AE5" s="292">
        <v>1311714.3400000001</v>
      </c>
      <c r="AG5" s="292">
        <v>12776</v>
      </c>
    </row>
    <row r="6" spans="1:33" x14ac:dyDescent="0.2">
      <c r="D6" s="126" t="str">
        <f t="shared" si="0"/>
        <v>00495 สำนักงานสาธารณสุขอำเภอกุดบาก</v>
      </c>
      <c r="E6" s="126" t="s">
        <v>1422</v>
      </c>
      <c r="F6" s="36">
        <v>1841.12</v>
      </c>
      <c r="H6" s="36">
        <v>0</v>
      </c>
      <c r="J6" s="126">
        <v>-66892.67</v>
      </c>
      <c r="K6" s="126">
        <v>-82436.67</v>
      </c>
      <c r="P6" s="278">
        <v>11800</v>
      </c>
      <c r="S6" s="126">
        <v>199684.36</v>
      </c>
      <c r="T6" s="126">
        <v>48313.33</v>
      </c>
      <c r="X6" s="33">
        <v>111.7</v>
      </c>
      <c r="Y6" s="33">
        <v>1626224.8</v>
      </c>
      <c r="Z6" s="33">
        <v>771198.82</v>
      </c>
      <c r="AA6" s="292">
        <v>1750684.8</v>
      </c>
      <c r="AC6" s="292">
        <v>19952</v>
      </c>
      <c r="AD6" s="292">
        <v>671670.92</v>
      </c>
      <c r="AE6" s="292">
        <v>362513.51</v>
      </c>
    </row>
    <row r="7" spans="1:33" x14ac:dyDescent="0.2">
      <c r="D7" s="126" t="str">
        <f t="shared" si="0"/>
        <v>00496 สำนักงานสาธารณสุขอำเภอพรรณานิคม</v>
      </c>
      <c r="E7" s="126" t="s">
        <v>1423</v>
      </c>
      <c r="F7" s="36">
        <v>929.41</v>
      </c>
      <c r="H7" s="36">
        <v>0</v>
      </c>
      <c r="J7" s="126">
        <v>-9498</v>
      </c>
      <c r="K7" s="126">
        <v>45</v>
      </c>
      <c r="S7" s="126">
        <v>-294746.49</v>
      </c>
      <c r="T7" s="126">
        <v>1340107.9099999999</v>
      </c>
      <c r="X7" s="33">
        <v>113.65</v>
      </c>
      <c r="Y7" s="33">
        <v>981678</v>
      </c>
      <c r="Z7" s="33">
        <v>2782374.53</v>
      </c>
      <c r="AA7" s="292">
        <v>2748369.33</v>
      </c>
      <c r="AC7" s="292">
        <v>59000</v>
      </c>
      <c r="AD7" s="292">
        <v>427998.45</v>
      </c>
      <c r="AE7" s="292">
        <v>930843.41</v>
      </c>
      <c r="AG7" s="292">
        <v>651840</v>
      </c>
    </row>
    <row r="8" spans="1:33" x14ac:dyDescent="0.2">
      <c r="D8" s="126" t="str">
        <f t="shared" si="0"/>
        <v>00497 สำนักงานสาธารณสุขอำเภอพังโคน</v>
      </c>
      <c r="E8" s="126" t="s">
        <v>1424</v>
      </c>
      <c r="F8" s="36">
        <v>11573.57</v>
      </c>
      <c r="H8" s="36">
        <v>43560</v>
      </c>
      <c r="J8" s="126">
        <v>1679502</v>
      </c>
      <c r="K8" s="126">
        <v>44014</v>
      </c>
      <c r="S8" s="126">
        <v>-2097665.2000000002</v>
      </c>
      <c r="T8" s="126">
        <v>4100398.35</v>
      </c>
      <c r="X8" s="33">
        <v>287.45</v>
      </c>
      <c r="Y8" s="33">
        <v>1187562.5</v>
      </c>
      <c r="Z8" s="33">
        <v>1789369.9</v>
      </c>
      <c r="AA8" s="292">
        <v>2687583.25</v>
      </c>
      <c r="AB8" s="292">
        <v>3500</v>
      </c>
      <c r="AC8" s="292">
        <v>122927</v>
      </c>
      <c r="AD8" s="292">
        <v>271705.90000000002</v>
      </c>
      <c r="AE8" s="292">
        <v>115587.28</v>
      </c>
    </row>
    <row r="9" spans="1:33" x14ac:dyDescent="0.2">
      <c r="D9" s="126" t="str">
        <f>E9</f>
        <v>00498 สำนักงานสาธารณสุขอำเภอวาริชภูมิ</v>
      </c>
      <c r="E9" s="126" t="s">
        <v>1425</v>
      </c>
      <c r="F9" s="36">
        <v>91443.38</v>
      </c>
      <c r="H9" s="36">
        <v>0</v>
      </c>
      <c r="J9" s="126">
        <v>4</v>
      </c>
      <c r="K9" s="126">
        <v>335</v>
      </c>
      <c r="S9" s="126">
        <v>302090.71000000002</v>
      </c>
      <c r="X9" s="33">
        <v>9.2200000000000006</v>
      </c>
      <c r="Y9" s="33">
        <v>1149890</v>
      </c>
      <c r="Z9" s="33">
        <v>739069.82</v>
      </c>
      <c r="AA9" s="292">
        <v>1309075.1200000001</v>
      </c>
      <c r="AC9" s="292">
        <v>111149.5</v>
      </c>
      <c r="AD9" s="292">
        <v>155895.46</v>
      </c>
      <c r="AE9" s="292">
        <v>272357.28999999998</v>
      </c>
      <c r="AG9" s="292">
        <v>250800</v>
      </c>
    </row>
    <row r="10" spans="1:33" x14ac:dyDescent="0.2">
      <c r="D10" s="126" t="str">
        <f t="shared" ref="D10:D21" si="1">E10</f>
        <v>00499 สำนักงานสาธารณสุขอำเภอนิคมน้ำอูน</v>
      </c>
      <c r="E10" s="126" t="s">
        <v>1426</v>
      </c>
      <c r="F10" s="36">
        <v>13338.94</v>
      </c>
      <c r="H10" s="36">
        <v>0</v>
      </c>
      <c r="J10" s="126">
        <v>1</v>
      </c>
      <c r="K10" s="126">
        <v>25</v>
      </c>
      <c r="S10" s="126">
        <v>31508.799999999999</v>
      </c>
      <c r="X10" s="33">
        <v>44.74</v>
      </c>
      <c r="Y10" s="33">
        <v>1488349.5</v>
      </c>
      <c r="Z10" s="33">
        <v>441473.09</v>
      </c>
      <c r="AA10" s="292">
        <v>1748277.5</v>
      </c>
      <c r="AB10" s="292">
        <v>2000</v>
      </c>
      <c r="AC10" s="292">
        <v>24685.9</v>
      </c>
      <c r="AD10" s="292">
        <v>173047.79</v>
      </c>
    </row>
    <row r="11" spans="1:33" x14ac:dyDescent="0.2">
      <c r="D11" s="126" t="str">
        <f t="shared" si="1"/>
        <v>00500 สำนักงานสาธารณสุขอำเภอวานรนิวาส</v>
      </c>
      <c r="E11" s="126" t="s">
        <v>1427</v>
      </c>
      <c r="F11" s="36">
        <v>-11688.57</v>
      </c>
      <c r="H11" s="36">
        <v>1087</v>
      </c>
      <c r="J11" s="126">
        <v>4</v>
      </c>
      <c r="K11" s="126">
        <v>59</v>
      </c>
      <c r="S11" s="126">
        <v>-763990.9</v>
      </c>
      <c r="T11" s="126">
        <v>1542339.31</v>
      </c>
      <c r="X11" s="33">
        <v>11.04</v>
      </c>
      <c r="Y11" s="33">
        <v>940689</v>
      </c>
      <c r="Z11" s="33">
        <v>3361660.38</v>
      </c>
      <c r="AA11" s="292">
        <v>3765104</v>
      </c>
      <c r="AB11" s="292">
        <v>24955</v>
      </c>
      <c r="AC11" s="292">
        <v>81049.72</v>
      </c>
      <c r="AD11" s="292">
        <v>498778.02</v>
      </c>
      <c r="AE11" s="292">
        <v>721360.66</v>
      </c>
    </row>
    <row r="12" spans="1:33" x14ac:dyDescent="0.2">
      <c r="D12" s="126" t="str">
        <f t="shared" si="1"/>
        <v>00501 สำนักงานสาธารณสุขอำเภอคำตากล้า</v>
      </c>
      <c r="E12" s="126" t="s">
        <v>1428</v>
      </c>
      <c r="F12" s="36">
        <v>19013.21</v>
      </c>
      <c r="H12" s="36">
        <v>18038</v>
      </c>
      <c r="J12" s="126">
        <v>1441672.12</v>
      </c>
      <c r="K12" s="126">
        <v>19918.66</v>
      </c>
      <c r="S12" s="126">
        <v>1283468.8600000001</v>
      </c>
      <c r="T12" s="126">
        <v>264320</v>
      </c>
      <c r="X12" s="33">
        <v>109.51</v>
      </c>
      <c r="Y12" s="33">
        <v>2803891</v>
      </c>
      <c r="Z12" s="33">
        <v>879231.32</v>
      </c>
      <c r="AA12" s="292">
        <v>3248309</v>
      </c>
      <c r="AC12" s="292">
        <v>6345</v>
      </c>
      <c r="AD12" s="292">
        <v>420987.32</v>
      </c>
      <c r="AE12" s="292">
        <v>56737.38</v>
      </c>
    </row>
    <row r="13" spans="1:33" x14ac:dyDescent="0.2">
      <c r="D13" s="126" t="str">
        <f>E13</f>
        <v>00502 สำนักงานสาธารณสุขอำเภอบ้านม่วง</v>
      </c>
      <c r="E13" s="126" t="s">
        <v>1429</v>
      </c>
      <c r="F13" s="36">
        <v>239302.58</v>
      </c>
      <c r="H13" s="36">
        <v>60160</v>
      </c>
      <c r="J13" s="126">
        <v>7</v>
      </c>
      <c r="K13" s="126">
        <v>83</v>
      </c>
      <c r="S13" s="126">
        <v>-758401.5</v>
      </c>
      <c r="T13" s="126">
        <v>1861495</v>
      </c>
      <c r="X13" s="33">
        <v>1505.64</v>
      </c>
      <c r="Y13" s="33">
        <v>2229535.2999999998</v>
      </c>
      <c r="Z13" s="33">
        <v>2441009.3199999998</v>
      </c>
      <c r="AA13" s="292">
        <v>3619400.3</v>
      </c>
      <c r="AC13" s="292">
        <v>34440</v>
      </c>
      <c r="AD13" s="292">
        <v>458085.51</v>
      </c>
      <c r="AE13" s="292">
        <v>805165.37</v>
      </c>
      <c r="AG13" s="292">
        <v>558500</v>
      </c>
    </row>
    <row r="14" spans="1:33" x14ac:dyDescent="0.2">
      <c r="A14" s="132"/>
      <c r="B14" s="132"/>
      <c r="C14" s="132"/>
      <c r="D14" s="126" t="str">
        <f t="shared" si="1"/>
        <v>00503 สำนักงานสาธารณสุขอำเภออากาศอำนวย</v>
      </c>
      <c r="E14" s="132" t="s">
        <v>1583</v>
      </c>
      <c r="F14" s="135">
        <v>13291.12</v>
      </c>
      <c r="G14" s="135"/>
      <c r="H14" s="36">
        <v>6235</v>
      </c>
      <c r="I14" s="135"/>
      <c r="J14" s="132">
        <v>4</v>
      </c>
      <c r="K14" s="132">
        <v>7</v>
      </c>
      <c r="M14" s="265"/>
      <c r="N14" s="265"/>
      <c r="O14" s="265"/>
      <c r="S14" s="126">
        <v>2205705.31</v>
      </c>
      <c r="T14" s="126">
        <v>67993.5</v>
      </c>
      <c r="X14" s="33">
        <v>21.04</v>
      </c>
      <c r="Y14" s="33">
        <v>1214545.5</v>
      </c>
      <c r="Z14" s="33">
        <v>1605959.99</v>
      </c>
      <c r="AA14" s="292">
        <v>2205665.5</v>
      </c>
      <c r="AC14" s="292">
        <v>26869</v>
      </c>
      <c r="AD14" s="292">
        <v>101550.99</v>
      </c>
      <c r="AE14" s="292">
        <v>2237802.73</v>
      </c>
      <c r="AG14" s="292">
        <v>502800</v>
      </c>
    </row>
    <row r="15" spans="1:33" x14ac:dyDescent="0.2">
      <c r="D15" s="126" t="str">
        <f t="shared" si="1"/>
        <v>00504 สำนักงานสาธารณสุขอำเภอสว่างแดนดิน</v>
      </c>
      <c r="E15" s="126" t="s">
        <v>1430</v>
      </c>
      <c r="F15" s="36">
        <v>213080.2</v>
      </c>
      <c r="H15" s="36">
        <v>8181</v>
      </c>
      <c r="I15" s="36">
        <v>981216</v>
      </c>
      <c r="J15" s="126">
        <v>5</v>
      </c>
      <c r="K15" s="126">
        <v>6</v>
      </c>
      <c r="S15" s="126">
        <v>379822.65</v>
      </c>
      <c r="T15" s="126">
        <v>1790913.12</v>
      </c>
      <c r="X15" s="33">
        <v>1.0900000000000001</v>
      </c>
      <c r="Y15" s="33">
        <v>887890.5</v>
      </c>
      <c r="Z15" s="33">
        <v>3947216.35</v>
      </c>
      <c r="AA15" s="292">
        <v>4261121.25</v>
      </c>
      <c r="AC15" s="292">
        <v>160460</v>
      </c>
      <c r="AD15" s="292">
        <v>192367.6</v>
      </c>
      <c r="AE15" s="292">
        <v>1189406.6599999999</v>
      </c>
    </row>
    <row r="16" spans="1:33" x14ac:dyDescent="0.2">
      <c r="D16" s="126" t="str">
        <f t="shared" si="1"/>
        <v>00505 สำนักงานสาธารณสุขอำเภอส่องดาว</v>
      </c>
      <c r="E16" s="126" t="s">
        <v>1431</v>
      </c>
      <c r="F16" s="36">
        <v>29540.71</v>
      </c>
      <c r="H16" s="36">
        <v>21790</v>
      </c>
      <c r="J16" s="126">
        <v>6</v>
      </c>
      <c r="K16" s="126">
        <v>20</v>
      </c>
      <c r="P16" s="278">
        <v>25080</v>
      </c>
      <c r="Q16" s="132"/>
      <c r="R16" s="132"/>
      <c r="S16" s="132">
        <v>-400212.27</v>
      </c>
      <c r="T16" s="126">
        <v>1659646.7</v>
      </c>
      <c r="U16" s="136"/>
      <c r="V16" s="136"/>
      <c r="W16" s="136"/>
      <c r="X16" s="33">
        <v>265.68</v>
      </c>
      <c r="Y16" s="136">
        <v>1641663.5</v>
      </c>
      <c r="Z16" s="136">
        <v>460340.57</v>
      </c>
      <c r="AA16" s="301">
        <v>1732291.75</v>
      </c>
      <c r="AB16" s="301"/>
      <c r="AC16" s="301"/>
      <c r="AD16" s="301">
        <v>159502.32</v>
      </c>
      <c r="AE16" s="301">
        <v>1250533.3999999999</v>
      </c>
      <c r="AF16" s="301"/>
      <c r="AG16" s="292">
        <v>193100</v>
      </c>
    </row>
    <row r="17" spans="1:33" x14ac:dyDescent="0.2">
      <c r="D17" s="126" t="str">
        <f t="shared" si="1"/>
        <v>00506 สำนักงานสาธารณสุขอำเภอเต่างอย</v>
      </c>
      <c r="E17" s="126" t="s">
        <v>1432</v>
      </c>
      <c r="F17" s="36">
        <v>21177.86</v>
      </c>
      <c r="H17" s="36">
        <v>11165</v>
      </c>
      <c r="J17" s="126">
        <v>4</v>
      </c>
      <c r="K17" s="126">
        <v>26</v>
      </c>
      <c r="S17" s="126">
        <v>470009.39</v>
      </c>
      <c r="T17" s="126">
        <v>385124.66</v>
      </c>
      <c r="X17" s="33">
        <v>45.09</v>
      </c>
      <c r="Y17" s="33">
        <v>2707573.5</v>
      </c>
      <c r="Z17" s="33">
        <v>666739.38</v>
      </c>
      <c r="AA17" s="292">
        <v>2930181.5</v>
      </c>
      <c r="AC17" s="292">
        <v>62188</v>
      </c>
      <c r="AD17" s="292">
        <v>441686.38</v>
      </c>
      <c r="AE17" s="292">
        <v>763063.28</v>
      </c>
    </row>
    <row r="18" spans="1:33" x14ac:dyDescent="0.2">
      <c r="D18" s="126" t="str">
        <f t="shared" si="1"/>
        <v>00507 สำนักงานสาธารณสุขอำเภอโคกศรีสุพรรณ</v>
      </c>
      <c r="E18" s="126" t="s">
        <v>1433</v>
      </c>
      <c r="F18" s="36">
        <v>383.94</v>
      </c>
      <c r="H18" s="36">
        <v>49740</v>
      </c>
      <c r="J18" s="126">
        <v>3</v>
      </c>
      <c r="K18" s="126">
        <v>149518</v>
      </c>
      <c r="S18" s="126">
        <v>1184488.93</v>
      </c>
      <c r="T18" s="126">
        <v>110871.66</v>
      </c>
      <c r="X18" s="33">
        <v>2.5499999999999998</v>
      </c>
      <c r="Y18" s="33">
        <v>2353076.5</v>
      </c>
      <c r="Z18" s="33">
        <v>874241.89</v>
      </c>
      <c r="AA18" s="292">
        <v>2890458.5</v>
      </c>
      <c r="AB18" s="292">
        <v>3150</v>
      </c>
      <c r="AC18" s="292">
        <v>23903.7</v>
      </c>
      <c r="AD18" s="292">
        <v>362924.99</v>
      </c>
      <c r="AE18" s="292">
        <v>1042599.4</v>
      </c>
    </row>
    <row r="19" spans="1:33" x14ac:dyDescent="0.2">
      <c r="D19" s="126" t="str">
        <f t="shared" si="1"/>
        <v>00508 สำนักงานสาธารณสุขอำเภอเจริญศิลป์</v>
      </c>
      <c r="E19" s="126" t="s">
        <v>1434</v>
      </c>
      <c r="F19" s="36">
        <v>1035.1099999999999</v>
      </c>
      <c r="H19" s="36">
        <v>0</v>
      </c>
      <c r="I19" s="36">
        <v>379864.3</v>
      </c>
      <c r="J19" s="126">
        <v>518918.67</v>
      </c>
      <c r="K19" s="126">
        <v>15</v>
      </c>
      <c r="S19" s="126">
        <v>55411.28</v>
      </c>
      <c r="T19" s="126">
        <v>1642759</v>
      </c>
      <c r="X19" s="33">
        <v>3.8</v>
      </c>
      <c r="Y19" s="33">
        <v>1549086</v>
      </c>
      <c r="Z19" s="33">
        <v>1220858.43</v>
      </c>
      <c r="AA19" s="292">
        <v>2693042.5</v>
      </c>
      <c r="AC19" s="292">
        <v>7920</v>
      </c>
      <c r="AD19" s="292">
        <v>68901.929999999993</v>
      </c>
      <c r="AE19" s="292">
        <v>798421</v>
      </c>
    </row>
    <row r="20" spans="1:33" x14ac:dyDescent="0.2">
      <c r="D20" s="126" t="str">
        <f t="shared" si="1"/>
        <v>00509 สำนักงานสาธารณสุขอำเภอโพนนาแก้ว</v>
      </c>
      <c r="E20" s="126" t="s">
        <v>1435</v>
      </c>
      <c r="F20" s="36">
        <v>618.67999999999995</v>
      </c>
      <c r="H20" s="36">
        <v>0</v>
      </c>
      <c r="J20" s="126">
        <v>2</v>
      </c>
      <c r="K20" s="126">
        <v>29</v>
      </c>
      <c r="S20" s="126">
        <v>78575.83</v>
      </c>
      <c r="T20" s="126">
        <v>36752</v>
      </c>
      <c r="X20" s="33">
        <v>1.23</v>
      </c>
      <c r="Y20" s="33">
        <v>2406085.5</v>
      </c>
      <c r="Z20" s="33">
        <v>542959.35</v>
      </c>
      <c r="AA20" s="292">
        <v>2537842</v>
      </c>
      <c r="AC20" s="292">
        <v>29370.7</v>
      </c>
      <c r="AD20" s="292">
        <v>381832.15</v>
      </c>
      <c r="AE20" s="292">
        <v>114679.38</v>
      </c>
    </row>
    <row r="21" spans="1:33" x14ac:dyDescent="0.2">
      <c r="D21" s="126" t="str">
        <f t="shared" si="1"/>
        <v>00510 สำนักงานสาธารณสุขอำเภอภูพาน</v>
      </c>
      <c r="E21" s="126" t="s">
        <v>1436</v>
      </c>
      <c r="F21" s="36">
        <v>33206.21</v>
      </c>
      <c r="H21" s="36">
        <v>-91512</v>
      </c>
      <c r="J21" s="126">
        <v>3</v>
      </c>
      <c r="K21" s="126">
        <v>58</v>
      </c>
      <c r="R21" s="126">
        <v>30799.5</v>
      </c>
      <c r="T21" s="126">
        <v>67333.5</v>
      </c>
      <c r="X21" s="33">
        <v>64.87</v>
      </c>
      <c r="Y21" s="33">
        <v>2085501.5</v>
      </c>
      <c r="Z21" s="33">
        <v>689130.61</v>
      </c>
      <c r="AA21" s="292">
        <v>2552606.5</v>
      </c>
      <c r="AC21" s="292">
        <v>59838</v>
      </c>
      <c r="AD21" s="292">
        <v>316693.61</v>
      </c>
      <c r="AE21" s="292">
        <v>1936.66</v>
      </c>
    </row>
    <row r="22" spans="1:33" x14ac:dyDescent="0.2">
      <c r="A22" s="126" t="s">
        <v>962</v>
      </c>
      <c r="B22" s="126" t="s">
        <v>964</v>
      </c>
      <c r="C22" s="126">
        <v>4000</v>
      </c>
      <c r="D22" s="126" t="s">
        <v>966</v>
      </c>
      <c r="E22" s="126" t="s">
        <v>966</v>
      </c>
      <c r="F22" s="36">
        <v>208333.54</v>
      </c>
      <c r="G22" s="36">
        <v>21200</v>
      </c>
      <c r="H22" s="36">
        <v>699115.53</v>
      </c>
      <c r="J22" s="126">
        <v>258053.8</v>
      </c>
      <c r="K22" s="126">
        <v>448662.8</v>
      </c>
      <c r="P22" s="278">
        <v>0</v>
      </c>
      <c r="S22" s="126">
        <v>1383049.94</v>
      </c>
      <c r="V22" s="33">
        <v>2916790</v>
      </c>
      <c r="W22" s="33">
        <v>57800</v>
      </c>
      <c r="X22" s="33">
        <v>2345.4699999999998</v>
      </c>
      <c r="Y22" s="33">
        <v>1805030</v>
      </c>
      <c r="AA22" s="292">
        <v>2149146</v>
      </c>
      <c r="AB22" s="292">
        <v>12666</v>
      </c>
      <c r="AC22" s="292">
        <v>7200</v>
      </c>
      <c r="AD22" s="292">
        <v>2172554.37</v>
      </c>
      <c r="AE22" s="292">
        <v>184955.37</v>
      </c>
      <c r="AG22" s="292">
        <v>3128</v>
      </c>
    </row>
    <row r="23" spans="1:33" x14ac:dyDescent="0.2">
      <c r="A23" s="126" t="s">
        <v>962</v>
      </c>
      <c r="B23" s="126" t="s">
        <v>964</v>
      </c>
      <c r="C23" s="126">
        <v>9196</v>
      </c>
      <c r="D23" s="126" t="s">
        <v>967</v>
      </c>
      <c r="E23" s="126" t="s">
        <v>967</v>
      </c>
      <c r="F23" s="36">
        <v>79522.09</v>
      </c>
      <c r="H23" s="36">
        <v>42700.97</v>
      </c>
      <c r="J23" s="126">
        <v>210406.08</v>
      </c>
      <c r="K23" s="126">
        <v>250354.69</v>
      </c>
      <c r="M23" s="278">
        <v>750</v>
      </c>
      <c r="P23" s="278">
        <v>2000</v>
      </c>
      <c r="S23" s="126">
        <v>-1534783.18</v>
      </c>
      <c r="T23" s="126">
        <v>2340148.79</v>
      </c>
      <c r="V23" s="33">
        <v>1371034.77</v>
      </c>
      <c r="X23" s="33">
        <v>1298.3699999999999</v>
      </c>
      <c r="Y23" s="33">
        <v>1448020</v>
      </c>
      <c r="AA23" s="292">
        <v>1865829</v>
      </c>
      <c r="AB23" s="292">
        <v>3360</v>
      </c>
      <c r="AD23" s="292">
        <v>816126.74</v>
      </c>
      <c r="AE23" s="292">
        <v>352669.18</v>
      </c>
      <c r="AG23" s="292">
        <v>7500</v>
      </c>
    </row>
    <row r="24" spans="1:33" x14ac:dyDescent="0.2">
      <c r="A24" s="126" t="s">
        <v>962</v>
      </c>
      <c r="B24" s="126" t="s">
        <v>964</v>
      </c>
      <c r="C24" s="126">
        <v>4170</v>
      </c>
      <c r="D24" s="126" t="s">
        <v>968</v>
      </c>
      <c r="E24" s="126" t="s">
        <v>968</v>
      </c>
      <c r="F24" s="36">
        <v>107083.18</v>
      </c>
      <c r="G24" s="36">
        <v>0</v>
      </c>
      <c r="H24" s="36">
        <v>169400.95999999999</v>
      </c>
      <c r="J24" s="126">
        <v>225691.46</v>
      </c>
      <c r="K24" s="126">
        <v>207048.24</v>
      </c>
      <c r="P24" s="278">
        <v>0</v>
      </c>
      <c r="S24" s="126">
        <v>-1271469.49</v>
      </c>
      <c r="T24" s="126">
        <v>2461151.44</v>
      </c>
      <c r="V24" s="33">
        <v>1542830.33</v>
      </c>
      <c r="W24" s="33">
        <v>86780</v>
      </c>
      <c r="X24" s="33">
        <v>1909.78</v>
      </c>
      <c r="Y24" s="33">
        <v>2406680</v>
      </c>
      <c r="AA24" s="292">
        <v>2931929</v>
      </c>
      <c r="AB24" s="292">
        <v>15376</v>
      </c>
      <c r="AD24" s="292">
        <v>1454047.76</v>
      </c>
      <c r="AE24" s="292">
        <v>112154.46</v>
      </c>
      <c r="AG24" s="292">
        <v>5151</v>
      </c>
    </row>
    <row r="25" spans="1:33" x14ac:dyDescent="0.2">
      <c r="A25" s="126" t="s">
        <v>962</v>
      </c>
      <c r="B25" s="126" t="s">
        <v>964</v>
      </c>
      <c r="C25" s="126">
        <v>2125</v>
      </c>
      <c r="D25" s="126" t="s">
        <v>969</v>
      </c>
      <c r="E25" s="126" t="s">
        <v>969</v>
      </c>
      <c r="F25" s="36">
        <v>317406.07</v>
      </c>
      <c r="G25" s="36">
        <v>0</v>
      </c>
      <c r="H25" s="36">
        <v>49506.14</v>
      </c>
      <c r="J25" s="126">
        <v>333759.98</v>
      </c>
      <c r="K25" s="126">
        <v>108150.11</v>
      </c>
      <c r="M25" s="278">
        <v>7635</v>
      </c>
      <c r="P25" s="278">
        <v>0</v>
      </c>
      <c r="S25" s="126">
        <v>-811693.08</v>
      </c>
      <c r="T25" s="126">
        <v>1609968.11</v>
      </c>
      <c r="V25" s="33">
        <v>1072431.76</v>
      </c>
      <c r="W25" s="33">
        <v>93250</v>
      </c>
      <c r="X25" s="33">
        <v>1584.3</v>
      </c>
      <c r="Y25" s="33">
        <v>1576200</v>
      </c>
      <c r="AA25" s="292">
        <v>1782715</v>
      </c>
      <c r="AB25" s="292">
        <v>17296</v>
      </c>
      <c r="AD25" s="292">
        <v>757787.66</v>
      </c>
      <c r="AE25" s="292">
        <v>177135.13</v>
      </c>
      <c r="AG25" s="292">
        <v>5620</v>
      </c>
    </row>
    <row r="26" spans="1:33" x14ac:dyDescent="0.2">
      <c r="A26" s="126" t="s">
        <v>962</v>
      </c>
      <c r="B26" s="126" t="s">
        <v>964</v>
      </c>
      <c r="C26" s="126">
        <v>4953</v>
      </c>
      <c r="D26" s="126" t="s">
        <v>970</v>
      </c>
      <c r="E26" s="126" t="s">
        <v>970</v>
      </c>
      <c r="F26" s="36">
        <v>74172.7</v>
      </c>
      <c r="G26" s="36">
        <v>0</v>
      </c>
      <c r="H26" s="36">
        <v>114739.84</v>
      </c>
      <c r="J26" s="126">
        <v>170447.14</v>
      </c>
      <c r="K26" s="126">
        <v>100377.4</v>
      </c>
      <c r="M26" s="278">
        <v>319.93</v>
      </c>
      <c r="P26" s="278">
        <v>0</v>
      </c>
      <c r="S26" s="126">
        <v>-1107518.92</v>
      </c>
      <c r="T26" s="126">
        <v>1693812.25</v>
      </c>
      <c r="V26" s="33">
        <v>839219.8</v>
      </c>
      <c r="W26" s="33">
        <v>40000</v>
      </c>
      <c r="X26" s="33">
        <v>1097.07</v>
      </c>
      <c r="Y26" s="33">
        <v>1303700</v>
      </c>
      <c r="AA26" s="292">
        <v>1596560</v>
      </c>
      <c r="AB26" s="292">
        <v>12956</v>
      </c>
      <c r="AD26" s="292">
        <v>552327.69999999995</v>
      </c>
      <c r="AE26" s="292">
        <v>148809.35</v>
      </c>
      <c r="AG26" s="292">
        <v>240</v>
      </c>
    </row>
    <row r="27" spans="1:33" x14ac:dyDescent="0.2">
      <c r="A27" s="126" t="s">
        <v>962</v>
      </c>
      <c r="B27" s="126" t="s">
        <v>964</v>
      </c>
      <c r="C27" s="126">
        <v>5133</v>
      </c>
      <c r="D27" s="126" t="s">
        <v>971</v>
      </c>
      <c r="E27" s="126" t="s">
        <v>971</v>
      </c>
      <c r="F27" s="36">
        <v>617675.62</v>
      </c>
      <c r="G27" s="36">
        <v>0</v>
      </c>
      <c r="H27" s="36">
        <v>115718.25</v>
      </c>
      <c r="J27" s="126">
        <v>292371.58</v>
      </c>
      <c r="K27" s="126">
        <v>255436.97</v>
      </c>
      <c r="M27" s="278">
        <v>7875</v>
      </c>
      <c r="P27" s="278">
        <v>374.93</v>
      </c>
      <c r="S27" s="126">
        <v>-291456.83</v>
      </c>
      <c r="T27" s="126">
        <v>1247745.83</v>
      </c>
      <c r="V27" s="33">
        <v>1437040.98</v>
      </c>
      <c r="W27" s="33">
        <v>763000</v>
      </c>
      <c r="X27" s="33">
        <v>1942.33</v>
      </c>
      <c r="Y27" s="33">
        <v>1432450</v>
      </c>
      <c r="AA27" s="292">
        <v>1935200</v>
      </c>
      <c r="AB27" s="292">
        <v>19446</v>
      </c>
      <c r="AD27" s="292">
        <v>1091784.96</v>
      </c>
      <c r="AE27" s="292">
        <v>269187.09000000003</v>
      </c>
      <c r="AG27" s="292">
        <v>2151.77</v>
      </c>
    </row>
    <row r="28" spans="1:33" x14ac:dyDescent="0.2">
      <c r="A28" s="126" t="s">
        <v>962</v>
      </c>
      <c r="B28" s="126" t="s">
        <v>964</v>
      </c>
      <c r="C28" s="126">
        <v>9944</v>
      </c>
      <c r="D28" s="126" t="s">
        <v>972</v>
      </c>
      <c r="E28" s="126" t="s">
        <v>972</v>
      </c>
      <c r="F28" s="36">
        <v>864342.77</v>
      </c>
      <c r="H28" s="36">
        <v>80111.199999999997</v>
      </c>
      <c r="J28" s="126">
        <v>462167.18</v>
      </c>
      <c r="K28" s="126">
        <v>25276.44</v>
      </c>
      <c r="M28" s="278">
        <v>7875</v>
      </c>
      <c r="P28" s="278">
        <v>1172.05</v>
      </c>
      <c r="S28" s="126">
        <v>-502310.40000000002</v>
      </c>
      <c r="T28" s="126">
        <v>1804121.26</v>
      </c>
      <c r="V28" s="33">
        <v>1168398.1000000001</v>
      </c>
      <c r="W28" s="33">
        <v>21000</v>
      </c>
      <c r="X28" s="33">
        <v>3198.93</v>
      </c>
      <c r="Y28" s="33">
        <v>1327864</v>
      </c>
      <c r="AA28" s="292">
        <v>1628985</v>
      </c>
      <c r="AB28" s="292">
        <v>28708</v>
      </c>
      <c r="AC28" s="292">
        <v>480</v>
      </c>
      <c r="AD28" s="292">
        <v>596815.71</v>
      </c>
      <c r="AE28" s="292">
        <v>144432.64000000001</v>
      </c>
    </row>
    <row r="29" spans="1:33" x14ac:dyDescent="0.2">
      <c r="A29" s="126" t="s">
        <v>962</v>
      </c>
      <c r="B29" s="126" t="s">
        <v>964</v>
      </c>
      <c r="C29" s="126">
        <v>7970</v>
      </c>
      <c r="D29" s="126" t="s">
        <v>973</v>
      </c>
      <c r="E29" s="126" t="s">
        <v>973</v>
      </c>
      <c r="F29" s="36">
        <v>534183.56000000006</v>
      </c>
      <c r="G29" s="36">
        <v>0</v>
      </c>
      <c r="H29" s="36">
        <v>170412.32</v>
      </c>
      <c r="J29" s="126">
        <v>506054.99</v>
      </c>
      <c r="K29" s="126">
        <v>220808.71</v>
      </c>
      <c r="M29" s="278">
        <v>16635</v>
      </c>
      <c r="P29" s="278">
        <v>995.68</v>
      </c>
      <c r="S29" s="126">
        <v>337438.58</v>
      </c>
      <c r="T29" s="126">
        <v>1414760.08</v>
      </c>
      <c r="V29" s="33">
        <v>1509714.12</v>
      </c>
      <c r="W29" s="33">
        <v>301107</v>
      </c>
      <c r="X29" s="33">
        <v>3467.12</v>
      </c>
      <c r="Y29" s="33">
        <v>2031490</v>
      </c>
      <c r="AA29" s="292">
        <v>2463536</v>
      </c>
      <c r="AB29" s="292">
        <v>26710</v>
      </c>
      <c r="AD29" s="292">
        <v>1473368</v>
      </c>
      <c r="AE29" s="292">
        <v>220534</v>
      </c>
    </row>
    <row r="30" spans="1:33" x14ac:dyDescent="0.2">
      <c r="A30" s="126" t="s">
        <v>962</v>
      </c>
      <c r="B30" s="126" t="s">
        <v>964</v>
      </c>
      <c r="C30" s="126">
        <v>3631</v>
      </c>
      <c r="D30" s="126" t="s">
        <v>974</v>
      </c>
      <c r="E30" s="126" t="s">
        <v>974</v>
      </c>
      <c r="F30" s="36">
        <v>329399.19</v>
      </c>
      <c r="G30" s="36">
        <v>21000</v>
      </c>
      <c r="H30" s="36">
        <v>199020.15</v>
      </c>
      <c r="J30" s="126">
        <v>205716.22</v>
      </c>
      <c r="K30" s="126">
        <v>77830.55</v>
      </c>
      <c r="M30" s="278">
        <v>7605</v>
      </c>
      <c r="P30" s="278">
        <v>0</v>
      </c>
      <c r="S30" s="126">
        <v>-569437.59</v>
      </c>
      <c r="T30" s="126">
        <v>1595887.05</v>
      </c>
      <c r="V30" s="33">
        <v>1869872.68</v>
      </c>
      <c r="W30" s="33">
        <v>467000</v>
      </c>
      <c r="X30" s="33">
        <v>2040.77</v>
      </c>
      <c r="Y30" s="33">
        <v>2240910</v>
      </c>
      <c r="AA30" s="292">
        <v>2717617</v>
      </c>
      <c r="AB30" s="292">
        <v>24870</v>
      </c>
      <c r="AC30" s="292">
        <v>13512</v>
      </c>
      <c r="AD30" s="292">
        <v>1794628.64</v>
      </c>
      <c r="AE30" s="292">
        <v>230284.16</v>
      </c>
    </row>
    <row r="31" spans="1:33" x14ac:dyDescent="0.2">
      <c r="A31" s="126" t="s">
        <v>962</v>
      </c>
      <c r="B31" s="126" t="s">
        <v>964</v>
      </c>
      <c r="C31" s="126">
        <v>3196</v>
      </c>
      <c r="D31" s="126" t="s">
        <v>975</v>
      </c>
      <c r="E31" s="126" t="s">
        <v>975</v>
      </c>
      <c r="F31" s="36">
        <v>595292.43999999994</v>
      </c>
      <c r="G31" s="36">
        <v>0</v>
      </c>
      <c r="H31" s="36">
        <v>88638.52</v>
      </c>
      <c r="J31" s="126">
        <v>124201.23</v>
      </c>
      <c r="K31" s="126">
        <v>148762.67000000001</v>
      </c>
      <c r="P31" s="278">
        <v>268.32</v>
      </c>
      <c r="S31" s="126">
        <v>-925852.97</v>
      </c>
      <c r="T31" s="126">
        <v>1789492.25</v>
      </c>
      <c r="V31" s="33">
        <v>1212245.95</v>
      </c>
      <c r="X31" s="33">
        <v>3124.08</v>
      </c>
      <c r="Y31" s="33">
        <v>1432120</v>
      </c>
      <c r="AA31" s="292">
        <v>1736946</v>
      </c>
      <c r="AB31" s="292">
        <v>7920</v>
      </c>
      <c r="AD31" s="292">
        <v>719596.68</v>
      </c>
      <c r="AE31" s="292">
        <v>90040.09</v>
      </c>
    </row>
    <row r="32" spans="1:33" x14ac:dyDescent="0.2">
      <c r="A32" s="126" t="s">
        <v>962</v>
      </c>
      <c r="B32" s="126" t="s">
        <v>964</v>
      </c>
      <c r="C32" s="126">
        <v>3788</v>
      </c>
      <c r="D32" s="126" t="s">
        <v>976</v>
      </c>
      <c r="E32" s="126" t="s">
        <v>976</v>
      </c>
      <c r="F32" s="36">
        <v>365999.83</v>
      </c>
      <c r="H32" s="36">
        <v>110762.35</v>
      </c>
      <c r="J32" s="126">
        <v>383906.07</v>
      </c>
      <c r="K32" s="126">
        <v>553342.61</v>
      </c>
      <c r="M32" s="278">
        <v>16233.6</v>
      </c>
      <c r="P32" s="278">
        <v>0</v>
      </c>
      <c r="S32" s="126">
        <v>-2195749.2200000002</v>
      </c>
      <c r="T32" s="126">
        <v>3102228.3</v>
      </c>
      <c r="V32" s="33">
        <v>2061436.65</v>
      </c>
      <c r="X32" s="33">
        <v>1937.65</v>
      </c>
      <c r="Y32" s="33">
        <v>3447760</v>
      </c>
      <c r="AA32" s="292">
        <v>3787852</v>
      </c>
      <c r="AB32" s="292">
        <v>20058</v>
      </c>
      <c r="AC32" s="292">
        <v>22386</v>
      </c>
      <c r="AD32" s="292">
        <v>891805.84</v>
      </c>
      <c r="AE32" s="292">
        <v>297734.28000000003</v>
      </c>
    </row>
    <row r="33" spans="1:33" x14ac:dyDescent="0.2">
      <c r="A33" s="126" t="s">
        <v>962</v>
      </c>
      <c r="B33" s="126" t="s">
        <v>964</v>
      </c>
      <c r="C33" s="126">
        <v>3714</v>
      </c>
      <c r="D33" s="126" t="s">
        <v>977</v>
      </c>
      <c r="E33" s="126" t="s">
        <v>977</v>
      </c>
      <c r="F33" s="36">
        <v>396832.02</v>
      </c>
      <c r="G33" s="36">
        <v>0</v>
      </c>
      <c r="H33" s="36">
        <v>100827.98</v>
      </c>
      <c r="J33" s="126">
        <v>304883.56</v>
      </c>
      <c r="K33" s="126">
        <v>196802.13</v>
      </c>
      <c r="M33" s="278">
        <v>7875</v>
      </c>
      <c r="P33" s="278">
        <v>0</v>
      </c>
      <c r="S33" s="126">
        <v>-628902.06999999995</v>
      </c>
      <c r="T33" s="126">
        <v>1484748</v>
      </c>
      <c r="V33" s="33">
        <v>1548189.63</v>
      </c>
      <c r="W33" s="33">
        <v>92750</v>
      </c>
      <c r="X33" s="33">
        <v>1169.05</v>
      </c>
      <c r="Y33" s="33">
        <v>919240</v>
      </c>
      <c r="AA33" s="292">
        <v>1355793</v>
      </c>
      <c r="AB33" s="292">
        <v>8902</v>
      </c>
      <c r="AC33" s="292">
        <v>25864</v>
      </c>
      <c r="AD33" s="292">
        <v>853604.36</v>
      </c>
      <c r="AE33" s="292">
        <v>181560.56</v>
      </c>
    </row>
    <row r="34" spans="1:33" x14ac:dyDescent="0.2">
      <c r="A34" s="126" t="s">
        <v>962</v>
      </c>
      <c r="B34" s="126" t="s">
        <v>964</v>
      </c>
      <c r="C34" s="126">
        <v>7059</v>
      </c>
      <c r="D34" s="126" t="s">
        <v>978</v>
      </c>
      <c r="E34" s="126" t="s">
        <v>978</v>
      </c>
      <c r="F34" s="36">
        <v>465242.24</v>
      </c>
      <c r="G34" s="36">
        <v>0</v>
      </c>
      <c r="H34" s="36">
        <v>87457.56</v>
      </c>
      <c r="J34" s="126">
        <v>23629.45</v>
      </c>
      <c r="K34" s="126">
        <v>312397.14</v>
      </c>
      <c r="M34" s="278">
        <v>631.29999999999995</v>
      </c>
      <c r="P34" s="278">
        <v>0</v>
      </c>
      <c r="S34" s="126">
        <v>-1066919.75</v>
      </c>
      <c r="T34" s="126">
        <v>1924840.79</v>
      </c>
      <c r="V34" s="33">
        <v>1629850.26</v>
      </c>
      <c r="W34" s="33">
        <v>117400</v>
      </c>
      <c r="X34" s="33">
        <v>2344.92</v>
      </c>
      <c r="Y34" s="33">
        <v>1118520</v>
      </c>
      <c r="AA34" s="292">
        <v>1544817</v>
      </c>
      <c r="AB34" s="292">
        <v>6776</v>
      </c>
      <c r="AC34" s="292">
        <v>8897</v>
      </c>
      <c r="AD34" s="292">
        <v>1036093.65</v>
      </c>
      <c r="AE34" s="292">
        <v>239457.48</v>
      </c>
      <c r="AG34" s="292">
        <v>1900</v>
      </c>
    </row>
    <row r="35" spans="1:33" x14ac:dyDescent="0.2">
      <c r="A35" s="126" t="s">
        <v>962</v>
      </c>
      <c r="B35" s="126" t="s">
        <v>964</v>
      </c>
      <c r="C35" s="126">
        <v>3387</v>
      </c>
      <c r="D35" s="126" t="s">
        <v>979</v>
      </c>
      <c r="E35" s="126" t="s">
        <v>979</v>
      </c>
      <c r="F35" s="36">
        <v>986764.35</v>
      </c>
      <c r="G35" s="36">
        <v>0</v>
      </c>
      <c r="H35" s="36">
        <v>138197.84</v>
      </c>
      <c r="J35" s="126">
        <v>242173.62</v>
      </c>
      <c r="K35" s="126">
        <v>88958.85</v>
      </c>
      <c r="P35" s="278">
        <v>823.55</v>
      </c>
      <c r="S35" s="126">
        <v>992288.1</v>
      </c>
      <c r="T35" s="126">
        <v>1101601.1100000001</v>
      </c>
      <c r="V35" s="33">
        <v>1285969.4099999999</v>
      </c>
      <c r="X35" s="33">
        <v>647.01</v>
      </c>
      <c r="Y35" s="33">
        <v>1967510</v>
      </c>
      <c r="AA35" s="292">
        <v>2462980</v>
      </c>
      <c r="AB35" s="292">
        <v>22668</v>
      </c>
      <c r="AD35" s="292">
        <v>1274979.54</v>
      </c>
      <c r="AE35" s="292">
        <v>132116.98000000001</v>
      </c>
    </row>
    <row r="36" spans="1:33" x14ac:dyDescent="0.2">
      <c r="A36" s="126" t="s">
        <v>962</v>
      </c>
      <c r="B36" s="126" t="s">
        <v>964</v>
      </c>
      <c r="C36" s="126">
        <v>4255</v>
      </c>
      <c r="D36" s="126" t="s">
        <v>980</v>
      </c>
      <c r="E36" s="126" t="s">
        <v>980</v>
      </c>
      <c r="F36" s="36">
        <v>137746.22</v>
      </c>
      <c r="G36" s="36">
        <v>0</v>
      </c>
      <c r="H36" s="36">
        <v>146011.47</v>
      </c>
      <c r="J36" s="126">
        <v>1546674.25</v>
      </c>
      <c r="K36" s="126">
        <v>75828.09</v>
      </c>
      <c r="M36" s="278">
        <v>155.15</v>
      </c>
      <c r="P36" s="278">
        <v>0</v>
      </c>
      <c r="S36" s="126">
        <v>1612176.68</v>
      </c>
      <c r="T36" s="126">
        <v>528949.56000000006</v>
      </c>
      <c r="V36" s="33">
        <v>1324088.99</v>
      </c>
      <c r="W36" s="33">
        <v>90050</v>
      </c>
      <c r="X36" s="33">
        <v>1709.5</v>
      </c>
      <c r="Y36" s="33">
        <v>2240480</v>
      </c>
      <c r="AA36" s="292">
        <v>2578175</v>
      </c>
      <c r="AB36" s="292">
        <v>12532</v>
      </c>
      <c r="AC36" s="292">
        <v>15372</v>
      </c>
      <c r="AD36" s="292">
        <v>1102209.05</v>
      </c>
      <c r="AE36" s="292">
        <v>178231.8</v>
      </c>
      <c r="AG36" s="292">
        <v>4830</v>
      </c>
    </row>
    <row r="37" spans="1:33" x14ac:dyDescent="0.2">
      <c r="A37" s="126" t="s">
        <v>962</v>
      </c>
      <c r="B37" s="126" t="s">
        <v>964</v>
      </c>
      <c r="C37" s="126">
        <v>1849</v>
      </c>
      <c r="D37" s="126" t="s">
        <v>981</v>
      </c>
      <c r="E37" s="126" t="s">
        <v>981</v>
      </c>
      <c r="F37" s="36">
        <v>151008.49</v>
      </c>
      <c r="H37" s="36">
        <v>80655.679999999993</v>
      </c>
      <c r="J37" s="126">
        <v>549746.06999999995</v>
      </c>
      <c r="K37" s="126">
        <v>52887.09</v>
      </c>
      <c r="M37" s="278">
        <v>13875</v>
      </c>
      <c r="P37" s="278">
        <v>0</v>
      </c>
      <c r="S37" s="126">
        <v>-582390.25</v>
      </c>
      <c r="T37" s="126">
        <v>1603684.39</v>
      </c>
      <c r="V37" s="33">
        <v>971636.58</v>
      </c>
      <c r="W37" s="33">
        <v>108330</v>
      </c>
      <c r="X37" s="33">
        <v>1093.9000000000001</v>
      </c>
      <c r="Y37" s="33">
        <v>2005200</v>
      </c>
      <c r="AA37" s="292">
        <v>2300175</v>
      </c>
      <c r="AB37" s="292">
        <v>10246</v>
      </c>
      <c r="AC37" s="292">
        <v>8506</v>
      </c>
      <c r="AD37" s="292">
        <v>798328.68</v>
      </c>
      <c r="AE37" s="292">
        <v>159074.76999999999</v>
      </c>
      <c r="AG37" s="292">
        <v>10801.84</v>
      </c>
    </row>
    <row r="38" spans="1:33" x14ac:dyDescent="0.2">
      <c r="A38" s="126" t="s">
        <v>962</v>
      </c>
      <c r="B38" s="126" t="s">
        <v>964</v>
      </c>
      <c r="C38" s="126">
        <v>5343</v>
      </c>
      <c r="D38" s="126" t="s">
        <v>982</v>
      </c>
      <c r="E38" s="126" t="s">
        <v>982</v>
      </c>
      <c r="F38" s="36">
        <v>207797.76000000001</v>
      </c>
      <c r="G38" s="36">
        <v>0</v>
      </c>
      <c r="H38" s="36">
        <v>203363.87</v>
      </c>
      <c r="J38" s="126">
        <v>216739.45</v>
      </c>
      <c r="K38" s="126">
        <v>16568.22</v>
      </c>
      <c r="M38" s="278">
        <v>13875</v>
      </c>
      <c r="P38" s="278">
        <v>120</v>
      </c>
      <c r="S38" s="126">
        <v>-314274.55</v>
      </c>
      <c r="T38" s="126">
        <v>1498620.76</v>
      </c>
      <c r="V38" s="33">
        <v>822872.33</v>
      </c>
      <c r="X38" s="33">
        <v>2383.5300000000002</v>
      </c>
      <c r="Y38" s="33">
        <v>963860</v>
      </c>
      <c r="AA38" s="292">
        <v>1188267</v>
      </c>
      <c r="AB38" s="292">
        <v>13592</v>
      </c>
      <c r="AC38" s="292">
        <v>7200</v>
      </c>
      <c r="AD38" s="292">
        <v>1028344.89</v>
      </c>
      <c r="AE38" s="292">
        <v>105583.88</v>
      </c>
    </row>
    <row r="39" spans="1:33" x14ac:dyDescent="0.2">
      <c r="A39" s="126" t="s">
        <v>962</v>
      </c>
      <c r="B39" s="126" t="s">
        <v>964</v>
      </c>
      <c r="C39" s="126">
        <v>2589</v>
      </c>
      <c r="D39" s="126" t="s">
        <v>983</v>
      </c>
      <c r="E39" s="126" t="s">
        <v>983</v>
      </c>
      <c r="F39" s="36">
        <v>571066.61</v>
      </c>
      <c r="G39" s="36">
        <v>0</v>
      </c>
      <c r="H39" s="36">
        <v>60665.120000000003</v>
      </c>
      <c r="J39" s="126">
        <v>1519321.79</v>
      </c>
      <c r="K39" s="126">
        <v>270157.12</v>
      </c>
      <c r="M39" s="278">
        <v>15645</v>
      </c>
      <c r="P39" s="278">
        <v>0</v>
      </c>
      <c r="S39" s="126">
        <v>135560.49</v>
      </c>
      <c r="T39" s="126">
        <v>2339595.1</v>
      </c>
      <c r="V39" s="33">
        <v>1408091.32</v>
      </c>
      <c r="W39" s="33">
        <v>185000</v>
      </c>
      <c r="X39" s="33">
        <v>2422.16</v>
      </c>
      <c r="Y39" s="33">
        <v>1592990</v>
      </c>
      <c r="AA39" s="292">
        <v>2104120</v>
      </c>
      <c r="AB39" s="292">
        <v>65256</v>
      </c>
      <c r="AC39" s="292">
        <v>18129</v>
      </c>
      <c r="AD39" s="292">
        <v>777695.28</v>
      </c>
      <c r="AE39" s="292">
        <v>292853.15000000002</v>
      </c>
      <c r="AG39" s="292">
        <v>40</v>
      </c>
    </row>
    <row r="40" spans="1:33" x14ac:dyDescent="0.2">
      <c r="A40" s="126" t="s">
        <v>962</v>
      </c>
      <c r="B40" s="126" t="s">
        <v>964</v>
      </c>
      <c r="C40" s="126">
        <v>2366</v>
      </c>
      <c r="D40" s="126" t="s">
        <v>984</v>
      </c>
      <c r="E40" s="126" t="s">
        <v>984</v>
      </c>
      <c r="F40" s="36">
        <v>210080.21</v>
      </c>
      <c r="H40" s="36">
        <v>81151.41</v>
      </c>
      <c r="J40" s="126">
        <v>247438.16</v>
      </c>
      <c r="K40" s="126">
        <v>113619.12</v>
      </c>
      <c r="M40" s="278">
        <v>500</v>
      </c>
      <c r="P40" s="278">
        <v>0</v>
      </c>
      <c r="S40" s="126">
        <v>-785949.29</v>
      </c>
      <c r="T40" s="126">
        <v>1457071.21</v>
      </c>
      <c r="V40" s="33">
        <v>1078611</v>
      </c>
      <c r="W40" s="33">
        <v>51000</v>
      </c>
      <c r="X40" s="33">
        <v>1388.66</v>
      </c>
      <c r="Y40" s="33">
        <v>389760</v>
      </c>
      <c r="AA40" s="292">
        <v>779804</v>
      </c>
      <c r="AB40" s="292">
        <v>1320</v>
      </c>
      <c r="AC40" s="292">
        <v>14222</v>
      </c>
      <c r="AD40" s="292">
        <v>578743.1</v>
      </c>
      <c r="AE40" s="292">
        <v>160003.57999999999</v>
      </c>
      <c r="AG40" s="292">
        <v>6000</v>
      </c>
    </row>
    <row r="41" spans="1:33" x14ac:dyDescent="0.2">
      <c r="A41" s="126" t="s">
        <v>962</v>
      </c>
      <c r="B41" s="126" t="s">
        <v>964</v>
      </c>
      <c r="C41" s="126">
        <v>5997</v>
      </c>
      <c r="D41" s="126" t="s">
        <v>985</v>
      </c>
      <c r="E41" s="126" t="s">
        <v>985</v>
      </c>
      <c r="F41" s="36">
        <v>308154.36</v>
      </c>
      <c r="G41" s="36">
        <v>0</v>
      </c>
      <c r="H41" s="36">
        <v>182594.64</v>
      </c>
      <c r="J41" s="126">
        <v>439683.4</v>
      </c>
      <c r="K41" s="126">
        <v>520913.62</v>
      </c>
      <c r="M41" s="278">
        <v>12675</v>
      </c>
      <c r="P41" s="278">
        <v>0</v>
      </c>
      <c r="S41" s="126">
        <v>329751.03999999998</v>
      </c>
      <c r="T41" s="126">
        <v>1798384.44</v>
      </c>
      <c r="V41" s="33">
        <v>930037.06</v>
      </c>
      <c r="W41" s="33">
        <v>50840</v>
      </c>
      <c r="X41" s="33">
        <v>2901.78</v>
      </c>
      <c r="Y41" s="33">
        <v>905760</v>
      </c>
      <c r="AA41" s="292">
        <v>1130676</v>
      </c>
      <c r="AB41" s="292">
        <v>18776</v>
      </c>
      <c r="AC41" s="292">
        <v>9564</v>
      </c>
      <c r="AD41" s="292">
        <v>1184418.43</v>
      </c>
      <c r="AE41" s="292">
        <v>233868.87</v>
      </c>
      <c r="AG41" s="292">
        <v>1700</v>
      </c>
    </row>
    <row r="42" spans="1:33" x14ac:dyDescent="0.2">
      <c r="A42" s="126" t="s">
        <v>962</v>
      </c>
      <c r="B42" s="126" t="s">
        <v>964</v>
      </c>
      <c r="C42" s="126">
        <v>3377</v>
      </c>
      <c r="D42" s="126" t="s">
        <v>986</v>
      </c>
      <c r="E42" s="126" t="s">
        <v>986</v>
      </c>
      <c r="F42" s="36">
        <v>475801.87</v>
      </c>
      <c r="H42" s="36">
        <v>144179.64000000001</v>
      </c>
      <c r="J42" s="126">
        <v>420045.92</v>
      </c>
      <c r="K42" s="126">
        <v>181870.97</v>
      </c>
      <c r="M42" s="278">
        <v>7875</v>
      </c>
      <c r="P42" s="278">
        <v>7</v>
      </c>
      <c r="S42" s="126">
        <v>36744.1</v>
      </c>
      <c r="T42" s="126">
        <v>1262156.06</v>
      </c>
      <c r="V42" s="33">
        <v>1260953.99</v>
      </c>
      <c r="W42" s="33">
        <v>158825</v>
      </c>
      <c r="X42" s="33">
        <v>2978.56</v>
      </c>
      <c r="Y42" s="33">
        <v>1367520</v>
      </c>
      <c r="AA42" s="292">
        <v>1747724</v>
      </c>
      <c r="AD42" s="292">
        <v>881786.29</v>
      </c>
      <c r="AE42" s="292">
        <v>198359.02</v>
      </c>
      <c r="AG42" s="292">
        <v>47292</v>
      </c>
    </row>
    <row r="43" spans="1:33" x14ac:dyDescent="0.2">
      <c r="A43" s="126" t="s">
        <v>962</v>
      </c>
      <c r="B43" s="126" t="s">
        <v>964</v>
      </c>
      <c r="C43" s="126">
        <v>5823</v>
      </c>
      <c r="D43" s="126" t="s">
        <v>987</v>
      </c>
      <c r="E43" s="126" t="s">
        <v>987</v>
      </c>
      <c r="F43" s="36">
        <v>78673.33</v>
      </c>
      <c r="G43" s="36">
        <v>0</v>
      </c>
      <c r="H43" s="36">
        <v>235955.05</v>
      </c>
      <c r="J43" s="126">
        <v>544913.06000000006</v>
      </c>
      <c r="K43" s="126">
        <v>40956.69</v>
      </c>
      <c r="M43" s="278">
        <v>14010</v>
      </c>
      <c r="P43" s="278">
        <v>0</v>
      </c>
      <c r="S43" s="126">
        <v>-500122.61</v>
      </c>
      <c r="T43" s="126">
        <v>1683339.65</v>
      </c>
      <c r="V43" s="33">
        <v>1080623.33</v>
      </c>
      <c r="W43" s="33">
        <v>75000</v>
      </c>
      <c r="X43" s="33">
        <v>144.66999999999999</v>
      </c>
      <c r="Y43" s="33">
        <v>606960</v>
      </c>
      <c r="AA43" s="292">
        <v>946011</v>
      </c>
      <c r="AD43" s="292">
        <v>849700.11</v>
      </c>
      <c r="AE43" s="292">
        <v>263745.8</v>
      </c>
    </row>
    <row r="44" spans="1:33" x14ac:dyDescent="0.2">
      <c r="A44" s="126" t="s">
        <v>962</v>
      </c>
      <c r="B44" s="126" t="s">
        <v>964</v>
      </c>
      <c r="C44" s="126">
        <v>2905</v>
      </c>
      <c r="D44" s="126" t="s">
        <v>988</v>
      </c>
      <c r="E44" s="126" t="s">
        <v>988</v>
      </c>
      <c r="F44" s="36">
        <v>826115.24</v>
      </c>
      <c r="G44" s="36">
        <v>0</v>
      </c>
      <c r="H44" s="36">
        <v>179647.84</v>
      </c>
      <c r="J44" s="126">
        <v>475197.13</v>
      </c>
      <c r="K44" s="126">
        <v>55740.26</v>
      </c>
      <c r="P44" s="278">
        <v>0</v>
      </c>
      <c r="S44" s="126">
        <v>-951102.76</v>
      </c>
      <c r="T44" s="126">
        <v>2224890.19</v>
      </c>
      <c r="V44" s="33">
        <v>1125480.76</v>
      </c>
      <c r="W44" s="33">
        <v>214300</v>
      </c>
      <c r="X44" s="33">
        <v>2840.09</v>
      </c>
      <c r="Y44" s="33">
        <v>1059475</v>
      </c>
      <c r="AA44" s="292">
        <v>1274447</v>
      </c>
      <c r="AB44" s="292">
        <v>9720</v>
      </c>
      <c r="AD44" s="292">
        <v>694266.62</v>
      </c>
      <c r="AE44" s="292">
        <v>160749.19</v>
      </c>
    </row>
    <row r="45" spans="1:33" x14ac:dyDescent="0.2">
      <c r="A45" s="126" t="s">
        <v>962</v>
      </c>
      <c r="B45" s="126" t="s">
        <v>964</v>
      </c>
      <c r="C45" s="126">
        <v>2625</v>
      </c>
      <c r="D45" s="126" t="s">
        <v>989</v>
      </c>
      <c r="E45" s="126" t="s">
        <v>989</v>
      </c>
      <c r="F45" s="36">
        <v>117548.46</v>
      </c>
      <c r="G45" s="36">
        <v>0</v>
      </c>
      <c r="H45" s="36">
        <v>71101.75</v>
      </c>
      <c r="J45" s="126">
        <v>2080347.24</v>
      </c>
      <c r="K45" s="126">
        <v>1016166.67</v>
      </c>
      <c r="P45" s="278">
        <v>0</v>
      </c>
      <c r="S45" s="126">
        <v>2978829.56</v>
      </c>
      <c r="V45" s="33">
        <v>1612408.8</v>
      </c>
      <c r="W45" s="33">
        <v>72850</v>
      </c>
      <c r="X45" s="33">
        <v>1010.5</v>
      </c>
      <c r="Y45" s="33">
        <v>1298880</v>
      </c>
      <c r="AA45" s="292">
        <v>1508294</v>
      </c>
      <c r="AB45" s="292">
        <v>15070</v>
      </c>
      <c r="AC45" s="292">
        <v>23352</v>
      </c>
      <c r="AD45" s="292">
        <v>617246.98</v>
      </c>
      <c r="AE45" s="292">
        <v>501551.76</v>
      </c>
      <c r="AG45" s="292">
        <v>13300</v>
      </c>
    </row>
    <row r="46" spans="1:33" x14ac:dyDescent="0.2">
      <c r="A46" s="126" t="s">
        <v>991</v>
      </c>
      <c r="B46" s="126" t="s">
        <v>992</v>
      </c>
      <c r="C46" s="126">
        <v>5998</v>
      </c>
      <c r="D46" s="126" t="s">
        <v>994</v>
      </c>
      <c r="E46" s="126" t="s">
        <v>994</v>
      </c>
      <c r="F46" s="36">
        <v>173829.75</v>
      </c>
      <c r="G46" s="36">
        <v>0</v>
      </c>
      <c r="H46" s="36">
        <v>70652.59</v>
      </c>
      <c r="J46" s="126">
        <v>1448118.86</v>
      </c>
      <c r="K46" s="126">
        <v>322399.99</v>
      </c>
      <c r="M46" s="278">
        <v>42387.5</v>
      </c>
      <c r="O46" s="278">
        <v>9225</v>
      </c>
      <c r="P46" s="278">
        <v>3430.03</v>
      </c>
      <c r="S46" s="126">
        <v>1922310.49</v>
      </c>
      <c r="T46" s="126">
        <v>721555.06</v>
      </c>
      <c r="V46" s="33">
        <v>1454897.84</v>
      </c>
      <c r="W46" s="33">
        <v>15775</v>
      </c>
      <c r="X46" s="33">
        <v>1843.84</v>
      </c>
      <c r="Y46" s="33">
        <v>1412632.8</v>
      </c>
      <c r="Z46" s="33">
        <v>100400</v>
      </c>
      <c r="AA46" s="292">
        <v>2307004.7999999998</v>
      </c>
      <c r="AB46" s="292">
        <v>118748.6</v>
      </c>
      <c r="AD46" s="292">
        <v>901659.4</v>
      </c>
      <c r="AE46" s="292">
        <v>342043.57</v>
      </c>
    </row>
    <row r="47" spans="1:33" x14ac:dyDescent="0.2">
      <c r="A47" s="126" t="s">
        <v>991</v>
      </c>
      <c r="B47" s="126" t="s">
        <v>992</v>
      </c>
      <c r="C47" s="126">
        <v>5715</v>
      </c>
      <c r="D47" s="126" t="s">
        <v>995</v>
      </c>
      <c r="E47" s="126" t="s">
        <v>995</v>
      </c>
      <c r="F47" s="36">
        <v>259617.91</v>
      </c>
      <c r="G47" s="36">
        <v>0</v>
      </c>
      <c r="H47" s="36">
        <v>53617.96</v>
      </c>
      <c r="J47" s="126">
        <v>168122.6</v>
      </c>
      <c r="K47" s="126">
        <v>231331.1</v>
      </c>
      <c r="M47" s="278">
        <v>132787.5</v>
      </c>
      <c r="O47" s="278">
        <v>72125</v>
      </c>
      <c r="P47" s="278">
        <v>0</v>
      </c>
      <c r="S47" s="126">
        <v>-365570.77</v>
      </c>
      <c r="T47" s="126">
        <v>1541680.81</v>
      </c>
      <c r="V47" s="33">
        <v>2111758.33</v>
      </c>
      <c r="W47" s="33">
        <v>131700</v>
      </c>
      <c r="X47" s="33">
        <v>803.45</v>
      </c>
      <c r="Y47" s="33">
        <v>1606169.01</v>
      </c>
      <c r="Z47" s="33">
        <v>96305</v>
      </c>
      <c r="AA47" s="292">
        <v>3002464.01</v>
      </c>
      <c r="AB47" s="292">
        <v>51596</v>
      </c>
      <c r="AD47" s="292">
        <v>1239550.03</v>
      </c>
      <c r="AE47" s="292">
        <v>321458.71999999997</v>
      </c>
    </row>
    <row r="48" spans="1:33" x14ac:dyDescent="0.2">
      <c r="A48" s="126" t="s">
        <v>991</v>
      </c>
      <c r="B48" s="126" t="s">
        <v>992</v>
      </c>
      <c r="C48" s="126">
        <v>4035</v>
      </c>
      <c r="D48" s="126" t="s">
        <v>996</v>
      </c>
      <c r="E48" s="126" t="s">
        <v>996</v>
      </c>
      <c r="F48" s="36">
        <v>297881.84999999998</v>
      </c>
      <c r="G48" s="36">
        <v>0</v>
      </c>
      <c r="H48" s="36">
        <v>57305.93</v>
      </c>
      <c r="J48" s="126">
        <v>1003840.79</v>
      </c>
      <c r="K48" s="126">
        <v>669366.25</v>
      </c>
      <c r="M48" s="278">
        <v>50462.5</v>
      </c>
      <c r="O48" s="278">
        <v>0</v>
      </c>
      <c r="P48" s="278">
        <v>0</v>
      </c>
      <c r="S48" s="126">
        <v>-1189321.19</v>
      </c>
      <c r="T48" s="126">
        <v>3101072.39</v>
      </c>
      <c r="V48" s="33">
        <v>1940188.65</v>
      </c>
      <c r="W48" s="33">
        <v>100150</v>
      </c>
      <c r="X48" s="33">
        <v>2046.2</v>
      </c>
      <c r="Y48" s="33">
        <v>2491462.2999999998</v>
      </c>
      <c r="Z48" s="33">
        <v>183744</v>
      </c>
      <c r="AA48" s="292">
        <v>3395403.3</v>
      </c>
      <c r="AB48" s="292">
        <v>75254</v>
      </c>
      <c r="AD48" s="292">
        <v>872794.71</v>
      </c>
      <c r="AE48" s="292">
        <v>307958.02</v>
      </c>
    </row>
    <row r="49" spans="1:33" x14ac:dyDescent="0.2">
      <c r="A49" s="126" t="s">
        <v>991</v>
      </c>
      <c r="B49" s="126" t="s">
        <v>992</v>
      </c>
      <c r="C49" s="126">
        <v>2694</v>
      </c>
      <c r="D49" s="126" t="s">
        <v>997</v>
      </c>
      <c r="E49" s="126" t="s">
        <v>997</v>
      </c>
      <c r="F49" s="36">
        <v>25406.94</v>
      </c>
      <c r="G49" s="36">
        <v>0</v>
      </c>
      <c r="H49" s="36">
        <v>57223.71</v>
      </c>
      <c r="J49" s="126">
        <v>2097403.6</v>
      </c>
      <c r="K49" s="126">
        <v>210916.12</v>
      </c>
      <c r="M49" s="278">
        <v>63987.5</v>
      </c>
      <c r="O49" s="278">
        <v>16656</v>
      </c>
      <c r="P49" s="278">
        <v>350.41</v>
      </c>
      <c r="S49" s="126">
        <v>-8719.77</v>
      </c>
      <c r="T49" s="126">
        <v>2713140.37</v>
      </c>
      <c r="V49" s="33">
        <v>1252372.58</v>
      </c>
      <c r="W49" s="33">
        <v>143649</v>
      </c>
      <c r="X49" s="33">
        <v>344.53</v>
      </c>
      <c r="Y49" s="33">
        <v>1380060.6</v>
      </c>
      <c r="Z49" s="33">
        <v>81600</v>
      </c>
      <c r="AA49" s="292">
        <v>2186144.6</v>
      </c>
      <c r="AB49" s="292">
        <v>6550</v>
      </c>
      <c r="AD49" s="292">
        <v>707068.83</v>
      </c>
      <c r="AE49" s="292">
        <v>352727.42</v>
      </c>
    </row>
    <row r="50" spans="1:33" x14ac:dyDescent="0.2">
      <c r="A50" s="126" t="s">
        <v>991</v>
      </c>
      <c r="B50" s="126" t="s">
        <v>992</v>
      </c>
      <c r="C50" s="126">
        <v>4634</v>
      </c>
      <c r="D50" s="126" t="s">
        <v>998</v>
      </c>
      <c r="E50" s="126" t="s">
        <v>998</v>
      </c>
      <c r="F50" s="36">
        <v>183972.88</v>
      </c>
      <c r="G50" s="36">
        <v>0</v>
      </c>
      <c r="H50" s="36">
        <v>52233.82</v>
      </c>
      <c r="J50" s="126">
        <v>260256.83</v>
      </c>
      <c r="K50" s="126">
        <v>374069.28</v>
      </c>
      <c r="M50" s="278">
        <v>136342.5</v>
      </c>
      <c r="O50" s="278">
        <v>237142</v>
      </c>
      <c r="P50" s="278">
        <v>771.53</v>
      </c>
      <c r="S50" s="126">
        <v>-900852.76</v>
      </c>
      <c r="T50" s="126">
        <v>2152655.08</v>
      </c>
      <c r="V50" s="33">
        <v>2058337.12</v>
      </c>
      <c r="W50" s="33">
        <v>131520</v>
      </c>
      <c r="X50" s="33">
        <v>2774.98</v>
      </c>
      <c r="Y50" s="33">
        <v>1533689.4</v>
      </c>
      <c r="Z50" s="33">
        <v>2627420</v>
      </c>
      <c r="AA50" s="292">
        <v>2845627.4</v>
      </c>
      <c r="AB50" s="292">
        <v>74219</v>
      </c>
      <c r="AD50" s="292">
        <v>3919151.94</v>
      </c>
      <c r="AE50" s="292">
        <v>270268.7</v>
      </c>
    </row>
    <row r="51" spans="1:33" x14ac:dyDescent="0.2">
      <c r="A51" s="126" t="s">
        <v>991</v>
      </c>
      <c r="B51" s="126" t="s">
        <v>992</v>
      </c>
      <c r="C51" s="126">
        <v>3717</v>
      </c>
      <c r="D51" s="126" t="s">
        <v>999</v>
      </c>
      <c r="E51" s="126" t="s">
        <v>999</v>
      </c>
      <c r="F51" s="36">
        <v>99619.74</v>
      </c>
      <c r="G51" s="36">
        <v>0</v>
      </c>
      <c r="H51" s="36">
        <v>39675.9</v>
      </c>
      <c r="J51" s="126">
        <v>562434.80000000005</v>
      </c>
      <c r="K51" s="126">
        <v>317121.65999999997</v>
      </c>
      <c r="M51" s="278">
        <v>68187.5</v>
      </c>
      <c r="O51" s="278">
        <v>52775</v>
      </c>
      <c r="P51" s="278">
        <v>0</v>
      </c>
      <c r="S51" s="126">
        <v>-1486728.88</v>
      </c>
      <c r="T51" s="126">
        <v>2872107.81</v>
      </c>
      <c r="V51" s="33">
        <v>1447758.49</v>
      </c>
      <c r="W51" s="33">
        <v>90725</v>
      </c>
      <c r="X51" s="33">
        <v>1153.6199999999999</v>
      </c>
      <c r="Y51" s="33">
        <v>1291959.2</v>
      </c>
      <c r="Z51" s="33">
        <v>74600</v>
      </c>
      <c r="AA51" s="292">
        <v>2250612.2000000002</v>
      </c>
      <c r="AB51" s="292">
        <v>30018</v>
      </c>
      <c r="AD51" s="292">
        <v>770834.66</v>
      </c>
      <c r="AE51" s="292">
        <v>342220.78</v>
      </c>
    </row>
    <row r="52" spans="1:33" x14ac:dyDescent="0.2">
      <c r="A52" s="126" t="s">
        <v>1001</v>
      </c>
      <c r="B52" s="126" t="s">
        <v>1002</v>
      </c>
      <c r="C52" s="126">
        <v>4146</v>
      </c>
      <c r="D52" s="126" t="s">
        <v>1003</v>
      </c>
      <c r="E52" s="126" t="s">
        <v>1003</v>
      </c>
      <c r="F52" s="36">
        <v>117145.48</v>
      </c>
      <c r="G52" s="36">
        <v>0</v>
      </c>
      <c r="H52" s="36">
        <v>7670.83</v>
      </c>
      <c r="J52" s="126">
        <v>515204</v>
      </c>
      <c r="K52" s="126">
        <v>94884.82</v>
      </c>
      <c r="P52" s="278">
        <v>0</v>
      </c>
      <c r="S52" s="126">
        <v>-1125704.79</v>
      </c>
      <c r="T52" s="126">
        <v>2033236.3</v>
      </c>
      <c r="V52" s="33">
        <v>1709573.04</v>
      </c>
      <c r="X52" s="33">
        <v>1139.95</v>
      </c>
      <c r="Y52" s="33">
        <v>955080</v>
      </c>
      <c r="AA52" s="292">
        <v>1962922</v>
      </c>
      <c r="AD52" s="292">
        <v>709066.61</v>
      </c>
      <c r="AE52" s="292">
        <v>166430.76</v>
      </c>
    </row>
    <row r="53" spans="1:33" x14ac:dyDescent="0.2">
      <c r="A53" s="126" t="s">
        <v>1001</v>
      </c>
      <c r="B53" s="126" t="s">
        <v>1002</v>
      </c>
      <c r="C53" s="126">
        <v>4321</v>
      </c>
      <c r="D53" s="126" t="s">
        <v>1004</v>
      </c>
      <c r="E53" s="126" t="s">
        <v>1004</v>
      </c>
      <c r="F53" s="36">
        <v>48922.32</v>
      </c>
      <c r="G53" s="36">
        <v>0</v>
      </c>
      <c r="H53" s="36">
        <v>48690.63</v>
      </c>
      <c r="J53" s="126">
        <v>2196959.59</v>
      </c>
      <c r="K53" s="126">
        <v>648196.18000000005</v>
      </c>
      <c r="P53" s="278">
        <v>0</v>
      </c>
      <c r="S53" s="126">
        <v>2865315.57</v>
      </c>
      <c r="T53" s="126">
        <v>575288.56999999995</v>
      </c>
      <c r="V53" s="33">
        <v>1845321.94</v>
      </c>
      <c r="X53" s="33">
        <v>1146.5899999999999</v>
      </c>
      <c r="Y53" s="33">
        <v>702600</v>
      </c>
      <c r="AA53" s="292">
        <v>1587608</v>
      </c>
      <c r="AC53" s="292">
        <v>10640</v>
      </c>
      <c r="AD53" s="292">
        <v>1076474.6100000001</v>
      </c>
      <c r="AE53" s="292">
        <v>372181.34</v>
      </c>
    </row>
    <row r="54" spans="1:33" x14ac:dyDescent="0.2">
      <c r="A54" s="126" t="s">
        <v>1001</v>
      </c>
      <c r="B54" s="126" t="s">
        <v>1002</v>
      </c>
      <c r="C54" s="126">
        <v>4397</v>
      </c>
      <c r="D54" s="126" t="s">
        <v>1005</v>
      </c>
      <c r="E54" s="126" t="s">
        <v>1005</v>
      </c>
      <c r="F54" s="36">
        <v>285437.14</v>
      </c>
      <c r="G54" s="36">
        <v>0</v>
      </c>
      <c r="H54" s="36">
        <v>7935.99</v>
      </c>
      <c r="J54" s="126">
        <v>2612384.33</v>
      </c>
      <c r="K54" s="126">
        <v>224356.08</v>
      </c>
      <c r="P54" s="278">
        <v>0</v>
      </c>
      <c r="S54" s="126">
        <v>2202184.7999999998</v>
      </c>
      <c r="T54" s="126">
        <v>1317062.58</v>
      </c>
      <c r="V54" s="33">
        <v>1314695.8500000001</v>
      </c>
      <c r="W54" s="33">
        <v>137000</v>
      </c>
      <c r="X54" s="33">
        <v>1911.46</v>
      </c>
      <c r="Y54" s="33">
        <v>1277580</v>
      </c>
      <c r="AA54" s="292">
        <v>2077235</v>
      </c>
      <c r="AD54" s="292">
        <v>720323.93</v>
      </c>
      <c r="AE54" s="292">
        <v>322762.21999999997</v>
      </c>
    </row>
    <row r="55" spans="1:33" x14ac:dyDescent="0.2">
      <c r="A55" s="126" t="s">
        <v>1001</v>
      </c>
      <c r="B55" s="126" t="s">
        <v>1002</v>
      </c>
      <c r="C55" s="126">
        <v>3526</v>
      </c>
      <c r="D55" s="126" t="s">
        <v>1006</v>
      </c>
      <c r="E55" s="126" t="s">
        <v>1006</v>
      </c>
      <c r="F55" s="36">
        <v>37184.879999999997</v>
      </c>
      <c r="G55" s="36">
        <v>0</v>
      </c>
      <c r="H55" s="36">
        <v>36981.17</v>
      </c>
      <c r="J55" s="126">
        <v>216295</v>
      </c>
      <c r="K55" s="126">
        <v>397023.19</v>
      </c>
      <c r="P55" s="278">
        <v>0</v>
      </c>
      <c r="S55" s="126">
        <v>-1213971.79</v>
      </c>
      <c r="T55" s="126">
        <v>2202516.2599999998</v>
      </c>
      <c r="V55" s="33">
        <v>1490067.38</v>
      </c>
      <c r="X55" s="33">
        <v>776.87</v>
      </c>
      <c r="Y55" s="33">
        <v>663060</v>
      </c>
      <c r="AA55" s="292">
        <v>1418656.13</v>
      </c>
      <c r="AD55" s="292">
        <v>748970.6</v>
      </c>
      <c r="AE55" s="292">
        <v>287337.75</v>
      </c>
    </row>
    <row r="56" spans="1:33" x14ac:dyDescent="0.2">
      <c r="A56" s="126" t="s">
        <v>1001</v>
      </c>
      <c r="B56" s="126" t="s">
        <v>1002</v>
      </c>
      <c r="C56" s="126">
        <v>3611</v>
      </c>
      <c r="D56" s="126" t="s">
        <v>1007</v>
      </c>
      <c r="E56" s="126" t="s">
        <v>1007</v>
      </c>
      <c r="F56" s="36">
        <v>213290.5</v>
      </c>
      <c r="G56" s="36">
        <v>0</v>
      </c>
      <c r="H56" s="36">
        <v>21010</v>
      </c>
      <c r="J56" s="126">
        <v>487375</v>
      </c>
      <c r="K56" s="126">
        <v>164483.74</v>
      </c>
      <c r="P56" s="278">
        <v>0</v>
      </c>
      <c r="S56" s="126">
        <v>-1102537.53</v>
      </c>
      <c r="T56" s="126">
        <v>2224684.62</v>
      </c>
      <c r="V56" s="33">
        <v>1370523.33</v>
      </c>
      <c r="X56" s="33">
        <v>1219.05</v>
      </c>
      <c r="Y56" s="33">
        <v>431880</v>
      </c>
      <c r="AA56" s="292">
        <v>1232075</v>
      </c>
      <c r="AD56" s="292">
        <v>543247.34</v>
      </c>
      <c r="AE56" s="292">
        <v>264287.89</v>
      </c>
    </row>
    <row r="57" spans="1:33" ht="15" customHeight="1" x14ac:dyDescent="0.2">
      <c r="A57" s="126" t="s">
        <v>1009</v>
      </c>
      <c r="B57" s="126" t="s">
        <v>1011</v>
      </c>
      <c r="C57" s="126">
        <v>5502</v>
      </c>
      <c r="D57" s="126" t="s">
        <v>1013</v>
      </c>
      <c r="E57" s="126" t="s">
        <v>1013</v>
      </c>
      <c r="F57" s="36">
        <v>340139.5</v>
      </c>
      <c r="G57" s="36">
        <v>3680</v>
      </c>
      <c r="H57" s="36">
        <v>37604.57</v>
      </c>
      <c r="J57" s="126">
        <v>92911.72</v>
      </c>
      <c r="K57" s="126">
        <v>335306.05</v>
      </c>
      <c r="L57" s="278">
        <v>42957.14</v>
      </c>
      <c r="M57" s="278">
        <v>12820</v>
      </c>
      <c r="P57" s="278">
        <v>926.8</v>
      </c>
      <c r="T57" s="126">
        <v>916898.58</v>
      </c>
      <c r="V57" s="33">
        <v>1885237.76</v>
      </c>
      <c r="X57" s="33">
        <v>1964.06</v>
      </c>
      <c r="Y57" s="33">
        <v>1996160</v>
      </c>
      <c r="Z57" s="33">
        <v>20217.68</v>
      </c>
      <c r="AA57" s="292">
        <v>2902107.93</v>
      </c>
      <c r="AC57" s="292">
        <v>166425.5</v>
      </c>
      <c r="AD57" s="292">
        <v>851520.05</v>
      </c>
      <c r="AE57" s="292">
        <v>147486.70000000001</v>
      </c>
    </row>
    <row r="58" spans="1:33" x14ac:dyDescent="0.2">
      <c r="A58" s="126" t="s">
        <v>1009</v>
      </c>
      <c r="B58" s="126" t="s">
        <v>1011</v>
      </c>
      <c r="C58" s="126">
        <v>5423</v>
      </c>
      <c r="D58" s="126" t="s">
        <v>1014</v>
      </c>
      <c r="E58" s="126" t="s">
        <v>1014</v>
      </c>
      <c r="F58" s="36">
        <v>220400.94</v>
      </c>
      <c r="G58" s="36">
        <v>0</v>
      </c>
      <c r="H58" s="36">
        <v>29748.26</v>
      </c>
      <c r="J58" s="126">
        <v>1389428.05</v>
      </c>
      <c r="K58" s="126">
        <v>511000.37</v>
      </c>
      <c r="L58" s="278">
        <v>1408.23</v>
      </c>
      <c r="M58" s="278">
        <v>17400</v>
      </c>
      <c r="P58" s="278">
        <v>268112.58</v>
      </c>
      <c r="T58" s="126">
        <v>2274291.7999999998</v>
      </c>
      <c r="V58" s="33">
        <v>2166167.62</v>
      </c>
      <c r="W58" s="33">
        <v>5000</v>
      </c>
      <c r="X58" s="33">
        <v>1920.47</v>
      </c>
      <c r="Y58" s="33">
        <v>1401740</v>
      </c>
      <c r="Z58" s="33">
        <v>19588.099999999999</v>
      </c>
      <c r="AA58" s="292">
        <v>2745891.51</v>
      </c>
      <c r="AC58" s="292">
        <v>115000</v>
      </c>
      <c r="AD58" s="292">
        <v>1006444.39</v>
      </c>
      <c r="AE58" s="292">
        <v>137715.28</v>
      </c>
    </row>
    <row r="59" spans="1:33" x14ac:dyDescent="0.2">
      <c r="A59" s="126" t="s">
        <v>1009</v>
      </c>
      <c r="B59" s="126" t="s">
        <v>1011</v>
      </c>
      <c r="C59" s="126">
        <v>7718</v>
      </c>
      <c r="D59" s="126" t="s">
        <v>1015</v>
      </c>
      <c r="E59" s="126" t="s">
        <v>1015</v>
      </c>
      <c r="F59" s="36">
        <v>496120.79</v>
      </c>
      <c r="G59" s="36">
        <v>6840</v>
      </c>
      <c r="H59" s="36">
        <v>160761.20000000001</v>
      </c>
      <c r="J59" s="126">
        <v>322090.21000000002</v>
      </c>
      <c r="K59" s="126">
        <v>533374.85</v>
      </c>
      <c r="P59" s="278">
        <v>14825.36</v>
      </c>
      <c r="T59" s="126">
        <v>1171164.74</v>
      </c>
      <c r="V59" s="33">
        <v>2093417.78</v>
      </c>
      <c r="X59" s="33">
        <v>2351.0500000000002</v>
      </c>
      <c r="Y59" s="33">
        <v>1882696</v>
      </c>
      <c r="Z59" s="33">
        <v>31061.07</v>
      </c>
      <c r="AA59" s="292">
        <v>2232241.71</v>
      </c>
      <c r="AC59" s="292">
        <v>150654</v>
      </c>
      <c r="AD59" s="292">
        <v>1095723.4099999999</v>
      </c>
      <c r="AE59" s="292">
        <v>144010.09</v>
      </c>
      <c r="AG59" s="292">
        <v>53699.74</v>
      </c>
    </row>
    <row r="60" spans="1:33" x14ac:dyDescent="0.2">
      <c r="A60" s="126" t="s">
        <v>1009</v>
      </c>
      <c r="B60" s="126" t="s">
        <v>1011</v>
      </c>
      <c r="C60" s="126">
        <v>3079</v>
      </c>
      <c r="D60" s="126" t="s">
        <v>1016</v>
      </c>
      <c r="E60" s="126" t="s">
        <v>1016</v>
      </c>
      <c r="F60" s="36">
        <v>25928.49</v>
      </c>
      <c r="G60" s="36">
        <v>51288.26</v>
      </c>
      <c r="H60" s="36">
        <v>47141.49</v>
      </c>
      <c r="J60" s="126">
        <v>729744.3</v>
      </c>
      <c r="K60" s="126">
        <v>499958.18</v>
      </c>
      <c r="O60" s="278">
        <v>399</v>
      </c>
      <c r="P60" s="278">
        <v>54666.65</v>
      </c>
      <c r="T60" s="126">
        <v>1325156.6499999999</v>
      </c>
      <c r="V60" s="33">
        <v>1585761.38</v>
      </c>
      <c r="X60" s="33">
        <v>308.06</v>
      </c>
      <c r="Y60" s="33">
        <v>2173150</v>
      </c>
      <c r="Z60" s="33">
        <v>16256.66</v>
      </c>
      <c r="AA60" s="292">
        <v>2861737</v>
      </c>
      <c r="AC60" s="292">
        <v>139055.5</v>
      </c>
      <c r="AD60" s="292">
        <v>696667.7</v>
      </c>
      <c r="AE60" s="292">
        <v>104177.48</v>
      </c>
    </row>
    <row r="61" spans="1:33" x14ac:dyDescent="0.2">
      <c r="A61" s="126" t="s">
        <v>1009</v>
      </c>
      <c r="B61" s="126" t="s">
        <v>1011</v>
      </c>
      <c r="C61" s="126">
        <v>2599</v>
      </c>
      <c r="D61" s="126" t="s">
        <v>1017</v>
      </c>
      <c r="E61" s="126" t="s">
        <v>1017</v>
      </c>
      <c r="F61" s="36">
        <v>139437.51</v>
      </c>
      <c r="G61" s="36">
        <v>22441.82</v>
      </c>
      <c r="H61" s="36">
        <v>26773.82</v>
      </c>
      <c r="J61" s="126">
        <v>302084.09999999998</v>
      </c>
      <c r="K61" s="126">
        <v>294469.34999999998</v>
      </c>
      <c r="L61" s="278">
        <v>7500</v>
      </c>
      <c r="P61" s="278">
        <v>17740.830000000002</v>
      </c>
      <c r="S61" s="126">
        <v>-774026.73</v>
      </c>
      <c r="T61" s="126">
        <v>1419953.5</v>
      </c>
      <c r="V61" s="33">
        <v>1500075.38</v>
      </c>
      <c r="X61" s="33">
        <v>967.06</v>
      </c>
      <c r="Y61" s="33">
        <v>1463020</v>
      </c>
      <c r="Z61" s="33">
        <v>10910.1</v>
      </c>
      <c r="AA61" s="292">
        <v>2011814</v>
      </c>
      <c r="AC61" s="292">
        <v>115470</v>
      </c>
      <c r="AD61" s="292">
        <v>675732.82</v>
      </c>
      <c r="AE61" s="292">
        <v>57916.72</v>
      </c>
    </row>
    <row r="62" spans="1:33" x14ac:dyDescent="0.2">
      <c r="A62" s="126" t="s">
        <v>1009</v>
      </c>
      <c r="B62" s="126" t="s">
        <v>1011</v>
      </c>
      <c r="C62" s="126">
        <v>1922</v>
      </c>
      <c r="D62" s="126" t="s">
        <v>1018</v>
      </c>
      <c r="E62" s="126" t="s">
        <v>1018</v>
      </c>
      <c r="F62" s="36">
        <v>111658.6</v>
      </c>
      <c r="G62" s="36">
        <v>0</v>
      </c>
      <c r="H62" s="36">
        <v>48528.72</v>
      </c>
      <c r="J62" s="126">
        <v>404925.28</v>
      </c>
      <c r="K62" s="126">
        <v>202099.84</v>
      </c>
      <c r="P62" s="278">
        <v>85075.12</v>
      </c>
      <c r="S62" s="126">
        <v>-1199018.43</v>
      </c>
      <c r="T62" s="126">
        <v>1982389.67</v>
      </c>
      <c r="V62" s="33">
        <v>1565709.36</v>
      </c>
      <c r="W62" s="33">
        <v>5000</v>
      </c>
      <c r="X62" s="33">
        <v>1077.46</v>
      </c>
      <c r="Y62" s="33">
        <v>1307230</v>
      </c>
      <c r="Z62" s="33">
        <v>7500</v>
      </c>
      <c r="AA62" s="292">
        <v>1891688</v>
      </c>
      <c r="AC62" s="292">
        <v>116800</v>
      </c>
      <c r="AD62" s="292">
        <v>787784.28</v>
      </c>
      <c r="AE62" s="292">
        <v>191478.46</v>
      </c>
    </row>
    <row r="63" spans="1:33" x14ac:dyDescent="0.2">
      <c r="A63" s="126" t="s">
        <v>1009</v>
      </c>
      <c r="B63" s="126" t="s">
        <v>1011</v>
      </c>
      <c r="C63" s="126">
        <v>1327</v>
      </c>
      <c r="D63" s="126" t="s">
        <v>1019</v>
      </c>
      <c r="E63" s="126" t="s">
        <v>1019</v>
      </c>
      <c r="F63" s="36">
        <v>724490.04</v>
      </c>
      <c r="G63" s="36">
        <v>0</v>
      </c>
      <c r="H63" s="36">
        <v>82978.89</v>
      </c>
      <c r="J63" s="126">
        <v>1148066.74</v>
      </c>
      <c r="K63" s="126">
        <v>403613.35</v>
      </c>
      <c r="P63" s="278">
        <v>69877.13</v>
      </c>
      <c r="T63" s="126">
        <v>2013138.1</v>
      </c>
      <c r="V63" s="33">
        <v>1519580.77</v>
      </c>
      <c r="X63" s="33">
        <v>1556.09</v>
      </c>
      <c r="Y63" s="33">
        <v>1279255</v>
      </c>
      <c r="Z63" s="33">
        <v>11253.51</v>
      </c>
      <c r="AA63" s="292">
        <v>1751190</v>
      </c>
      <c r="AC63" s="292">
        <v>131026.5</v>
      </c>
      <c r="AD63" s="292">
        <v>561626.11</v>
      </c>
      <c r="AE63" s="292">
        <v>91668.97</v>
      </c>
    </row>
    <row r="64" spans="1:33" x14ac:dyDescent="0.2">
      <c r="A64" s="126" t="s">
        <v>1009</v>
      </c>
      <c r="B64" s="126" t="s">
        <v>1011</v>
      </c>
      <c r="C64" s="126">
        <v>2620</v>
      </c>
      <c r="D64" s="126" t="s">
        <v>1020</v>
      </c>
      <c r="E64" s="126" t="s">
        <v>1020</v>
      </c>
      <c r="F64" s="36">
        <v>381432.12</v>
      </c>
      <c r="G64" s="36">
        <v>18060</v>
      </c>
      <c r="H64" s="36">
        <v>99395.72</v>
      </c>
      <c r="J64" s="126">
        <v>554382.68000000005</v>
      </c>
      <c r="K64" s="126">
        <v>468508.32</v>
      </c>
      <c r="P64" s="278">
        <v>28338.97</v>
      </c>
      <c r="T64" s="126">
        <v>1292560.8799999999</v>
      </c>
      <c r="V64" s="33">
        <v>1537477.72</v>
      </c>
      <c r="X64" s="33">
        <v>1271.26</v>
      </c>
      <c r="Y64" s="33">
        <v>1656475</v>
      </c>
      <c r="Z64" s="33">
        <v>4555</v>
      </c>
      <c r="AA64" s="292">
        <v>2249810.89</v>
      </c>
      <c r="AC64" s="292">
        <v>162381</v>
      </c>
      <c r="AD64" s="292">
        <v>557550.78</v>
      </c>
      <c r="AE64" s="292">
        <v>29157.32</v>
      </c>
    </row>
    <row r="65" spans="1:31" x14ac:dyDescent="0.2">
      <c r="A65" s="126" t="s">
        <v>1009</v>
      </c>
      <c r="B65" s="126" t="s">
        <v>1011</v>
      </c>
      <c r="C65" s="126">
        <v>3034</v>
      </c>
      <c r="D65" s="126" t="s">
        <v>1021</v>
      </c>
      <c r="E65" s="126" t="s">
        <v>1021</v>
      </c>
      <c r="F65" s="36">
        <v>211830.52</v>
      </c>
      <c r="G65" s="36">
        <v>49444.65</v>
      </c>
      <c r="H65" s="36">
        <v>34862.379999999997</v>
      </c>
      <c r="J65" s="126">
        <v>1075330.79</v>
      </c>
      <c r="K65" s="126">
        <v>-14907.13</v>
      </c>
      <c r="L65" s="278">
        <v>6615.6</v>
      </c>
      <c r="M65" s="278">
        <v>13246.26</v>
      </c>
      <c r="O65" s="278">
        <v>65808</v>
      </c>
      <c r="P65" s="278">
        <v>10811.52</v>
      </c>
      <c r="S65" s="126">
        <v>885177.03</v>
      </c>
      <c r="T65" s="126">
        <v>457634.96</v>
      </c>
      <c r="V65" s="33">
        <v>1019068.11</v>
      </c>
      <c r="X65" s="33">
        <v>623.51</v>
      </c>
      <c r="Y65" s="33">
        <v>798250</v>
      </c>
      <c r="Z65" s="33">
        <v>11024.57</v>
      </c>
      <c r="AA65" s="292">
        <v>1204830</v>
      </c>
      <c r="AC65" s="292">
        <v>136323.5</v>
      </c>
      <c r="AD65" s="292">
        <v>535934.66</v>
      </c>
      <c r="AE65" s="292">
        <v>34610.19</v>
      </c>
    </row>
    <row r="66" spans="1:31" x14ac:dyDescent="0.2">
      <c r="A66" s="126" t="s">
        <v>1009</v>
      </c>
      <c r="B66" s="126" t="s">
        <v>1011</v>
      </c>
      <c r="C66" s="126">
        <v>5087</v>
      </c>
      <c r="D66" s="126" t="s">
        <v>1022</v>
      </c>
      <c r="E66" s="126" t="s">
        <v>1022</v>
      </c>
      <c r="F66" s="36">
        <v>282401.48</v>
      </c>
      <c r="G66" s="36">
        <v>7550</v>
      </c>
      <c r="H66" s="36">
        <v>45627.27</v>
      </c>
      <c r="J66" s="126">
        <v>44482.48</v>
      </c>
      <c r="K66" s="126">
        <v>364678.2</v>
      </c>
      <c r="P66" s="278">
        <v>12053.84</v>
      </c>
      <c r="S66" s="126">
        <v>-436934.64</v>
      </c>
      <c r="T66" s="126">
        <v>1208029.25</v>
      </c>
      <c r="V66" s="33">
        <v>1778240.85</v>
      </c>
      <c r="X66" s="33">
        <v>665.75</v>
      </c>
      <c r="Y66" s="33">
        <v>1601900</v>
      </c>
      <c r="Z66" s="33">
        <v>6000</v>
      </c>
      <c r="AA66" s="292">
        <v>2360416</v>
      </c>
      <c r="AC66" s="292">
        <v>133140</v>
      </c>
      <c r="AD66" s="292">
        <v>734182.32</v>
      </c>
      <c r="AE66" s="292">
        <v>197477.3</v>
      </c>
    </row>
    <row r="67" spans="1:31" x14ac:dyDescent="0.2">
      <c r="A67" s="126" t="s">
        <v>1009</v>
      </c>
      <c r="B67" s="126" t="s">
        <v>1011</v>
      </c>
      <c r="C67" s="126">
        <v>4487</v>
      </c>
      <c r="D67" s="126" t="s">
        <v>1023</v>
      </c>
      <c r="E67" s="126" t="s">
        <v>1023</v>
      </c>
      <c r="F67" s="36">
        <v>618205</v>
      </c>
      <c r="G67" s="36">
        <v>157807.06</v>
      </c>
      <c r="H67" s="36">
        <v>78383.289999999994</v>
      </c>
      <c r="J67" s="126">
        <v>1281397.57</v>
      </c>
      <c r="K67" s="126">
        <v>696780.84</v>
      </c>
      <c r="L67" s="278">
        <v>14400</v>
      </c>
      <c r="P67" s="278">
        <v>18376.53</v>
      </c>
      <c r="S67" s="126">
        <v>-1961047.38</v>
      </c>
      <c r="T67" s="126">
        <v>4681579.5599999996</v>
      </c>
      <c r="V67" s="33">
        <v>2157087.13</v>
      </c>
      <c r="X67" s="33">
        <v>2317.41</v>
      </c>
      <c r="Y67" s="33">
        <v>1809700</v>
      </c>
      <c r="Z67" s="33">
        <v>19759.79</v>
      </c>
      <c r="AA67" s="292">
        <v>2684150</v>
      </c>
      <c r="AC67" s="292">
        <v>179578</v>
      </c>
      <c r="AD67" s="292">
        <v>884449.47</v>
      </c>
      <c r="AE67" s="292">
        <v>161421.81</v>
      </c>
    </row>
    <row r="68" spans="1:31" x14ac:dyDescent="0.2">
      <c r="A68" s="126" t="s">
        <v>1009</v>
      </c>
      <c r="B68" s="126" t="s">
        <v>1011</v>
      </c>
      <c r="C68" s="126">
        <v>3627</v>
      </c>
      <c r="D68" s="126" t="s">
        <v>1024</v>
      </c>
      <c r="E68" s="126" t="s">
        <v>1024</v>
      </c>
      <c r="F68" s="36">
        <v>224657.38</v>
      </c>
      <c r="G68" s="36">
        <v>5440</v>
      </c>
      <c r="H68" s="36">
        <v>163523.35999999999</v>
      </c>
      <c r="J68" s="126">
        <v>165114</v>
      </c>
      <c r="K68" s="126">
        <v>765683.56</v>
      </c>
      <c r="O68" s="278">
        <v>597</v>
      </c>
      <c r="P68" s="278">
        <v>255720.49</v>
      </c>
      <c r="T68" s="126">
        <v>978097.8</v>
      </c>
      <c r="V68" s="33">
        <v>1738325.23</v>
      </c>
      <c r="X68" s="33">
        <v>852.71</v>
      </c>
      <c r="Y68" s="33">
        <v>1087720</v>
      </c>
      <c r="Z68" s="33">
        <v>4500</v>
      </c>
      <c r="AA68" s="292">
        <v>1790242</v>
      </c>
      <c r="AC68" s="292">
        <v>130007</v>
      </c>
      <c r="AD68" s="292">
        <v>761961.19</v>
      </c>
      <c r="AE68" s="292">
        <v>59184.74</v>
      </c>
    </row>
    <row r="69" spans="1:31" x14ac:dyDescent="0.2">
      <c r="A69" s="126" t="s">
        <v>1009</v>
      </c>
      <c r="B69" s="126" t="s">
        <v>1011</v>
      </c>
      <c r="C69" s="126">
        <v>3320</v>
      </c>
      <c r="D69" s="126" t="s">
        <v>1025</v>
      </c>
      <c r="E69" s="126" t="s">
        <v>1025</v>
      </c>
      <c r="F69" s="36">
        <v>131031.53</v>
      </c>
      <c r="G69" s="36">
        <v>8524</v>
      </c>
      <c r="H69" s="36">
        <v>94431.2</v>
      </c>
      <c r="J69" s="126">
        <v>343065.2</v>
      </c>
      <c r="K69" s="126">
        <v>430973.9</v>
      </c>
      <c r="P69" s="278">
        <v>49243</v>
      </c>
      <c r="T69" s="126">
        <v>925566.64</v>
      </c>
      <c r="V69" s="33">
        <v>1698186.85</v>
      </c>
      <c r="W69" s="33">
        <v>52500</v>
      </c>
      <c r="X69" s="33">
        <v>950.68</v>
      </c>
      <c r="Y69" s="33">
        <v>2256750</v>
      </c>
      <c r="Z69" s="33">
        <v>5500</v>
      </c>
      <c r="AA69" s="292">
        <v>2807808.35</v>
      </c>
      <c r="AC69" s="292">
        <v>154200</v>
      </c>
      <c r="AD69" s="292">
        <v>827882.43</v>
      </c>
      <c r="AE69" s="292">
        <v>190780.56</v>
      </c>
    </row>
    <row r="70" spans="1:31" x14ac:dyDescent="0.2">
      <c r="A70" s="264" t="s">
        <v>1009</v>
      </c>
      <c r="B70" s="264" t="s">
        <v>1011</v>
      </c>
      <c r="C70" s="264">
        <v>1136</v>
      </c>
      <c r="D70" s="264" t="s">
        <v>1458</v>
      </c>
      <c r="E70" s="126" t="s">
        <v>1794</v>
      </c>
      <c r="F70" s="36">
        <v>423568.99</v>
      </c>
      <c r="H70" s="36">
        <v>176175.69</v>
      </c>
      <c r="J70" s="126">
        <v>5166666.6399999997</v>
      </c>
      <c r="K70" s="126">
        <v>771038.68</v>
      </c>
      <c r="P70" s="278">
        <v>25600</v>
      </c>
      <c r="T70" s="126">
        <v>6403982.4100000001</v>
      </c>
      <c r="V70" s="33">
        <v>1366410.99</v>
      </c>
      <c r="W70" s="33">
        <v>5000</v>
      </c>
      <c r="X70" s="33">
        <v>1266.07</v>
      </c>
      <c r="Y70" s="33">
        <v>640596.39</v>
      </c>
      <c r="Z70" s="33">
        <v>10073.02</v>
      </c>
      <c r="AA70" s="292">
        <v>894372.5</v>
      </c>
      <c r="AC70" s="292">
        <v>111625</v>
      </c>
      <c r="AD70" s="292">
        <v>436914.79</v>
      </c>
      <c r="AE70" s="292">
        <v>472566.59</v>
      </c>
    </row>
    <row r="71" spans="1:31" x14ac:dyDescent="0.2">
      <c r="A71" s="126" t="s">
        <v>1027</v>
      </c>
      <c r="B71" s="126" t="s">
        <v>1028</v>
      </c>
      <c r="C71" s="126">
        <v>6250</v>
      </c>
      <c r="D71" s="126" t="s">
        <v>1030</v>
      </c>
      <c r="E71" s="126" t="s">
        <v>1030</v>
      </c>
      <c r="F71" s="36">
        <v>290206.77</v>
      </c>
      <c r="G71" s="36">
        <v>0</v>
      </c>
      <c r="H71" s="36">
        <v>117636.55</v>
      </c>
      <c r="J71" s="126">
        <v>929844.1</v>
      </c>
      <c r="K71" s="126">
        <v>170000.34</v>
      </c>
      <c r="P71" s="278">
        <v>1223.01</v>
      </c>
      <c r="S71" s="126">
        <v>-818246.62</v>
      </c>
      <c r="T71" s="126">
        <v>2227185.62</v>
      </c>
      <c r="U71" s="33">
        <v>0</v>
      </c>
      <c r="V71" s="33">
        <v>2321688.9900000002</v>
      </c>
      <c r="X71" s="33">
        <v>1164.75</v>
      </c>
      <c r="Y71" s="33">
        <v>2095860</v>
      </c>
      <c r="AA71" s="292">
        <v>3360895.5</v>
      </c>
      <c r="AB71" s="292">
        <v>8120</v>
      </c>
      <c r="AC71" s="292">
        <v>1200</v>
      </c>
      <c r="AD71" s="292">
        <v>829654.29</v>
      </c>
      <c r="AE71" s="292">
        <v>121318.2</v>
      </c>
    </row>
    <row r="72" spans="1:31" x14ac:dyDescent="0.2">
      <c r="A72" s="126" t="s">
        <v>1027</v>
      </c>
      <c r="B72" s="126" t="s">
        <v>1028</v>
      </c>
      <c r="C72" s="126">
        <v>4055</v>
      </c>
      <c r="D72" s="126" t="s">
        <v>1031</v>
      </c>
      <c r="E72" s="126" t="s">
        <v>1031</v>
      </c>
      <c r="F72" s="36">
        <v>117490.85</v>
      </c>
      <c r="G72" s="36">
        <v>0</v>
      </c>
      <c r="H72" s="36">
        <v>217915.61</v>
      </c>
      <c r="J72" s="126">
        <v>427090.98</v>
      </c>
      <c r="K72" s="126">
        <v>196103.48</v>
      </c>
      <c r="P72" s="278">
        <v>1359.48</v>
      </c>
      <c r="S72" s="126">
        <v>-3099081.06</v>
      </c>
      <c r="T72" s="126">
        <v>4014093.13</v>
      </c>
      <c r="U72" s="33">
        <v>307.97000000000003</v>
      </c>
      <c r="V72" s="33">
        <v>2184645.84</v>
      </c>
      <c r="X72" s="33">
        <v>930.41</v>
      </c>
      <c r="Y72" s="33">
        <v>2196900</v>
      </c>
      <c r="AA72" s="292">
        <v>3290870.5</v>
      </c>
      <c r="AB72" s="292">
        <v>21940</v>
      </c>
      <c r="AD72" s="292">
        <v>936222.27</v>
      </c>
      <c r="AE72" s="292">
        <v>91522.08</v>
      </c>
    </row>
    <row r="73" spans="1:31" x14ac:dyDescent="0.2">
      <c r="A73" s="126" t="s">
        <v>1027</v>
      </c>
      <c r="B73" s="126" t="s">
        <v>1028</v>
      </c>
      <c r="C73" s="126">
        <v>4970</v>
      </c>
      <c r="D73" s="126" t="s">
        <v>1032</v>
      </c>
      <c r="E73" s="126" t="s">
        <v>1032</v>
      </c>
      <c r="F73" s="36">
        <v>349865.91</v>
      </c>
      <c r="G73" s="36">
        <v>0</v>
      </c>
      <c r="H73" s="36">
        <v>104771.68</v>
      </c>
      <c r="J73" s="126">
        <v>151375.35999999999</v>
      </c>
      <c r="K73" s="126">
        <v>300059.62</v>
      </c>
      <c r="P73" s="278">
        <v>608.41</v>
      </c>
      <c r="Q73" s="126">
        <v>10000</v>
      </c>
      <c r="S73" s="126">
        <v>-1076102.1299999999</v>
      </c>
      <c r="T73" s="126">
        <v>2082417.38</v>
      </c>
      <c r="U73" s="33">
        <v>0</v>
      </c>
      <c r="V73" s="33">
        <v>1660070.19</v>
      </c>
      <c r="X73" s="33">
        <v>2171.6</v>
      </c>
      <c r="Y73" s="33">
        <v>2069641</v>
      </c>
      <c r="AA73" s="292">
        <v>3167022.5</v>
      </c>
      <c r="AB73" s="292">
        <v>36610</v>
      </c>
      <c r="AC73" s="292">
        <v>3480</v>
      </c>
      <c r="AD73" s="292">
        <v>523037.14</v>
      </c>
      <c r="AE73" s="292">
        <v>112584.24</v>
      </c>
    </row>
    <row r="74" spans="1:31" x14ac:dyDescent="0.2">
      <c r="A74" s="126" t="s">
        <v>1027</v>
      </c>
      <c r="B74" s="126" t="s">
        <v>1028</v>
      </c>
      <c r="C74" s="126">
        <v>3955</v>
      </c>
      <c r="D74" s="126" t="s">
        <v>1033</v>
      </c>
      <c r="E74" s="126" t="s">
        <v>1033</v>
      </c>
      <c r="F74" s="36">
        <v>338379.68</v>
      </c>
      <c r="G74" s="36">
        <v>0</v>
      </c>
      <c r="H74" s="36">
        <v>71905.820000000007</v>
      </c>
      <c r="J74" s="126">
        <v>4</v>
      </c>
      <c r="K74" s="126">
        <v>98323.88</v>
      </c>
      <c r="P74" s="278">
        <v>1840.91</v>
      </c>
      <c r="S74" s="126">
        <v>-1467182.52</v>
      </c>
      <c r="T74" s="126">
        <v>2028298.74</v>
      </c>
      <c r="V74" s="33">
        <v>1458931.71</v>
      </c>
      <c r="X74" s="33">
        <v>2100.02</v>
      </c>
      <c r="Y74" s="33">
        <v>1852610</v>
      </c>
      <c r="AA74" s="292">
        <v>2797601</v>
      </c>
      <c r="AB74" s="292">
        <v>7326</v>
      </c>
      <c r="AD74" s="292">
        <v>544259.07999999996</v>
      </c>
      <c r="AE74" s="292">
        <v>18799.400000000001</v>
      </c>
    </row>
    <row r="75" spans="1:31" x14ac:dyDescent="0.2">
      <c r="A75" s="126" t="s">
        <v>1027</v>
      </c>
      <c r="B75" s="126" t="s">
        <v>1028</v>
      </c>
      <c r="C75" s="126">
        <v>4239</v>
      </c>
      <c r="D75" s="126" t="s">
        <v>1034</v>
      </c>
      <c r="E75" s="126" t="s">
        <v>1034</v>
      </c>
      <c r="F75" s="36">
        <v>201840.43</v>
      </c>
      <c r="G75" s="36">
        <v>0</v>
      </c>
      <c r="H75" s="36">
        <v>175320.63</v>
      </c>
      <c r="J75" s="126">
        <v>71409.87</v>
      </c>
      <c r="K75" s="126">
        <v>86062.02</v>
      </c>
      <c r="P75" s="278">
        <v>11.21</v>
      </c>
      <c r="S75" s="126">
        <v>-2275234.0099999998</v>
      </c>
      <c r="T75" s="126">
        <v>2569886.96</v>
      </c>
      <c r="V75" s="33">
        <v>1724923.22</v>
      </c>
      <c r="X75" s="33">
        <v>296.44</v>
      </c>
      <c r="Y75" s="33">
        <v>1630020</v>
      </c>
      <c r="AA75" s="292">
        <v>2602762.5</v>
      </c>
      <c r="AB75" s="292">
        <v>15140</v>
      </c>
      <c r="AD75" s="292">
        <v>411828.14</v>
      </c>
      <c r="AE75" s="292">
        <v>85540.23</v>
      </c>
    </row>
    <row r="76" spans="1:31" x14ac:dyDescent="0.2">
      <c r="A76" s="126" t="s">
        <v>1027</v>
      </c>
      <c r="B76" s="126" t="s">
        <v>1028</v>
      </c>
      <c r="C76" s="126">
        <v>1985</v>
      </c>
      <c r="D76" s="126" t="s">
        <v>1035</v>
      </c>
      <c r="E76" s="264" t="s">
        <v>1035</v>
      </c>
      <c r="F76" s="215">
        <v>190176.62</v>
      </c>
      <c r="G76" s="215">
        <v>0</v>
      </c>
      <c r="H76" s="215">
        <v>39412.720000000001</v>
      </c>
      <c r="I76" s="215"/>
      <c r="J76" s="264">
        <v>109336.87</v>
      </c>
      <c r="K76" s="264">
        <v>22818.880000000001</v>
      </c>
      <c r="L76" s="296"/>
      <c r="M76" s="296"/>
      <c r="N76" s="296"/>
      <c r="O76" s="296"/>
      <c r="P76" s="296">
        <v>12</v>
      </c>
      <c r="S76" s="126">
        <v>-991819.01</v>
      </c>
      <c r="T76" s="126">
        <v>1423307.83</v>
      </c>
      <c r="V76" s="33">
        <v>1230108.33</v>
      </c>
      <c r="X76" s="33">
        <v>789.29</v>
      </c>
      <c r="Y76" s="33">
        <v>1823830</v>
      </c>
      <c r="AA76" s="292">
        <v>2622019.5</v>
      </c>
      <c r="AB76" s="292">
        <v>17960</v>
      </c>
      <c r="AD76" s="292">
        <v>365188.57</v>
      </c>
      <c r="AE76" s="292">
        <v>119315.28</v>
      </c>
    </row>
    <row r="77" spans="1:31" x14ac:dyDescent="0.2">
      <c r="A77" s="126" t="s">
        <v>1027</v>
      </c>
      <c r="B77" s="126" t="s">
        <v>1028</v>
      </c>
      <c r="C77" s="126">
        <v>1937</v>
      </c>
      <c r="D77" s="126" t="s">
        <v>1036</v>
      </c>
      <c r="E77" s="126" t="s">
        <v>1036</v>
      </c>
      <c r="F77" s="36">
        <v>140848.57</v>
      </c>
      <c r="G77" s="36">
        <v>0</v>
      </c>
      <c r="H77" s="36">
        <v>192276.46</v>
      </c>
      <c r="J77" s="126">
        <v>219880.19</v>
      </c>
      <c r="K77" s="126">
        <v>99792.45</v>
      </c>
      <c r="P77" s="278">
        <v>0</v>
      </c>
      <c r="S77" s="126">
        <v>-1402706.24</v>
      </c>
      <c r="T77" s="126">
        <v>2051654.89</v>
      </c>
      <c r="U77" s="33">
        <v>263.25</v>
      </c>
      <c r="V77" s="33">
        <v>1611716.7</v>
      </c>
      <c r="X77" s="33">
        <v>430.09</v>
      </c>
      <c r="Y77" s="33">
        <v>1757340</v>
      </c>
      <c r="AA77" s="292">
        <v>2593772</v>
      </c>
      <c r="AB77" s="292">
        <v>22480</v>
      </c>
      <c r="AC77" s="292">
        <v>5440</v>
      </c>
      <c r="AD77" s="292">
        <v>574205.02</v>
      </c>
      <c r="AE77" s="292">
        <v>170004</v>
      </c>
    </row>
    <row r="78" spans="1:31" x14ac:dyDescent="0.2">
      <c r="A78" s="126" t="s">
        <v>1038</v>
      </c>
      <c r="B78" s="126" t="s">
        <v>1039</v>
      </c>
      <c r="C78" s="126">
        <v>3712</v>
      </c>
      <c r="D78" s="126" t="s">
        <v>1041</v>
      </c>
      <c r="E78" s="126" t="s">
        <v>1041</v>
      </c>
      <c r="F78" s="36">
        <v>281479.82</v>
      </c>
      <c r="G78" s="36">
        <v>0</v>
      </c>
      <c r="H78" s="36">
        <v>105123.2</v>
      </c>
      <c r="J78" s="126">
        <v>880299.2</v>
      </c>
      <c r="K78" s="126">
        <v>72952.789999999994</v>
      </c>
      <c r="M78" s="278">
        <v>31361.89</v>
      </c>
      <c r="P78" s="278">
        <v>105</v>
      </c>
      <c r="S78" s="126">
        <v>-172720.4</v>
      </c>
      <c r="T78" s="126">
        <v>1625943.2</v>
      </c>
      <c r="V78" s="33">
        <v>1515837.22</v>
      </c>
      <c r="X78" s="33">
        <v>1326.96</v>
      </c>
      <c r="Y78" s="33">
        <v>1305720</v>
      </c>
      <c r="AA78" s="292">
        <v>2086684</v>
      </c>
      <c r="AD78" s="292">
        <v>636792.09</v>
      </c>
      <c r="AE78" s="292">
        <v>244242.77</v>
      </c>
    </row>
    <row r="79" spans="1:31" x14ac:dyDescent="0.2">
      <c r="A79" s="126" t="s">
        <v>1038</v>
      </c>
      <c r="B79" s="126" t="s">
        <v>1039</v>
      </c>
      <c r="C79" s="126">
        <v>3845</v>
      </c>
      <c r="D79" s="126" t="s">
        <v>1042</v>
      </c>
      <c r="E79" s="126" t="s">
        <v>1042</v>
      </c>
      <c r="F79" s="36">
        <v>77710.149999999994</v>
      </c>
      <c r="G79" s="36">
        <v>0</v>
      </c>
      <c r="H79" s="36">
        <v>92305.54</v>
      </c>
      <c r="J79" s="126">
        <v>448962.82</v>
      </c>
      <c r="K79" s="126">
        <v>96012.25</v>
      </c>
      <c r="P79" s="278">
        <v>0</v>
      </c>
      <c r="S79" s="126">
        <v>-913991.55</v>
      </c>
      <c r="T79" s="126">
        <v>1700209.39</v>
      </c>
      <c r="V79" s="33">
        <v>2090747.28</v>
      </c>
      <c r="X79" s="33">
        <v>800.69</v>
      </c>
      <c r="Y79" s="33">
        <v>961560</v>
      </c>
      <c r="Z79" s="33">
        <v>285</v>
      </c>
      <c r="AA79" s="292">
        <v>1976582.5</v>
      </c>
      <c r="AB79" s="292">
        <v>7960</v>
      </c>
      <c r="AD79" s="292">
        <v>974523.75</v>
      </c>
      <c r="AE79" s="292">
        <v>165553.79999999999</v>
      </c>
    </row>
    <row r="80" spans="1:31" x14ac:dyDescent="0.2">
      <c r="A80" s="126" t="s">
        <v>1038</v>
      </c>
      <c r="B80" s="126" t="s">
        <v>1039</v>
      </c>
      <c r="C80" s="126">
        <v>3190</v>
      </c>
      <c r="D80" s="126" t="s">
        <v>1043</v>
      </c>
      <c r="E80" s="126" t="s">
        <v>1043</v>
      </c>
      <c r="F80" s="36">
        <v>205927.29</v>
      </c>
      <c r="G80" s="36">
        <v>0</v>
      </c>
      <c r="H80" s="36">
        <v>56720.17</v>
      </c>
      <c r="J80" s="126">
        <v>483437.72</v>
      </c>
      <c r="K80" s="126">
        <v>107869.6</v>
      </c>
      <c r="P80" s="278">
        <v>200</v>
      </c>
      <c r="S80" s="126">
        <v>-547304.16</v>
      </c>
      <c r="T80" s="126">
        <v>1448416.88</v>
      </c>
      <c r="V80" s="33">
        <v>1409387.46</v>
      </c>
      <c r="X80" s="33">
        <v>1028.05</v>
      </c>
      <c r="Y80" s="33">
        <v>1205520</v>
      </c>
      <c r="AA80" s="292">
        <v>1921626</v>
      </c>
      <c r="AB80" s="292">
        <v>11648</v>
      </c>
      <c r="AD80" s="292">
        <v>543402.65</v>
      </c>
      <c r="AE80" s="292">
        <v>186616.8</v>
      </c>
    </row>
    <row r="81" spans="1:31" x14ac:dyDescent="0.2">
      <c r="A81" s="126" t="s">
        <v>1038</v>
      </c>
      <c r="B81" s="126" t="s">
        <v>1039</v>
      </c>
      <c r="C81" s="126">
        <v>1536</v>
      </c>
      <c r="D81" s="126" t="s">
        <v>1044</v>
      </c>
      <c r="E81" s="126" t="s">
        <v>1044</v>
      </c>
      <c r="F81" s="36">
        <v>157494.23000000001</v>
      </c>
      <c r="G81" s="36">
        <v>0</v>
      </c>
      <c r="H81" s="36">
        <v>22153.279999999999</v>
      </c>
      <c r="J81" s="126">
        <v>537074.24</v>
      </c>
      <c r="K81" s="126">
        <v>475074.18</v>
      </c>
      <c r="M81" s="278">
        <v>38933.980000000003</v>
      </c>
      <c r="P81" s="278">
        <v>0</v>
      </c>
      <c r="S81" s="126">
        <v>-727238.81</v>
      </c>
      <c r="T81" s="126">
        <v>2079850.72</v>
      </c>
      <c r="V81" s="33">
        <v>1468028.8</v>
      </c>
      <c r="X81" s="33">
        <v>885.39</v>
      </c>
      <c r="Y81" s="33">
        <v>1689030</v>
      </c>
      <c r="AA81" s="292">
        <v>2547112</v>
      </c>
      <c r="AD81" s="292">
        <v>558118.14</v>
      </c>
      <c r="AE81" s="292">
        <v>252464.01</v>
      </c>
    </row>
    <row r="82" spans="1:31" x14ac:dyDescent="0.2">
      <c r="A82" s="126" t="s">
        <v>1038</v>
      </c>
      <c r="B82" s="126" t="s">
        <v>1039</v>
      </c>
      <c r="C82" s="126">
        <v>4034</v>
      </c>
      <c r="D82" s="126" t="s">
        <v>1045</v>
      </c>
      <c r="E82" s="126" t="s">
        <v>1045</v>
      </c>
      <c r="F82" s="36">
        <v>58771.86</v>
      </c>
      <c r="G82" s="36">
        <v>0</v>
      </c>
      <c r="H82" s="36">
        <v>32607</v>
      </c>
      <c r="J82" s="126">
        <v>488985.05</v>
      </c>
      <c r="K82" s="126">
        <v>141430.48000000001</v>
      </c>
      <c r="M82" s="278">
        <v>2336.88</v>
      </c>
      <c r="P82" s="278">
        <v>0</v>
      </c>
      <c r="S82" s="126">
        <v>-675635.07</v>
      </c>
      <c r="T82" s="126">
        <v>1478004.6</v>
      </c>
      <c r="V82" s="33">
        <v>1665839.76</v>
      </c>
      <c r="X82" s="33">
        <v>704.35</v>
      </c>
      <c r="Y82" s="33">
        <v>931060</v>
      </c>
      <c r="AA82" s="292">
        <v>1676912</v>
      </c>
      <c r="AB82" s="292">
        <v>2990</v>
      </c>
      <c r="AD82" s="292">
        <v>833187.32</v>
      </c>
      <c r="AE82" s="292">
        <v>167426.81</v>
      </c>
    </row>
    <row r="83" spans="1:31" x14ac:dyDescent="0.2">
      <c r="A83" s="126" t="s">
        <v>1038</v>
      </c>
      <c r="B83" s="126" t="s">
        <v>1039</v>
      </c>
      <c r="C83" s="126">
        <v>6213</v>
      </c>
      <c r="D83" s="126" t="s">
        <v>1046</v>
      </c>
      <c r="E83" s="126" t="s">
        <v>1046</v>
      </c>
      <c r="F83" s="36">
        <v>228855.85</v>
      </c>
      <c r="G83" s="36">
        <v>0</v>
      </c>
      <c r="H83" s="36">
        <v>102463.7</v>
      </c>
      <c r="J83" s="126">
        <v>352364.66</v>
      </c>
      <c r="K83" s="126">
        <v>76314.78</v>
      </c>
      <c r="P83" s="278">
        <v>0</v>
      </c>
      <c r="S83" s="126">
        <v>-911526.19</v>
      </c>
      <c r="T83" s="126">
        <v>1774409.19</v>
      </c>
      <c r="V83" s="33">
        <v>2118522.92</v>
      </c>
      <c r="X83" s="33">
        <v>1441.38</v>
      </c>
      <c r="Y83" s="33">
        <v>2824520</v>
      </c>
      <c r="AA83" s="292">
        <v>3894293.5</v>
      </c>
      <c r="AB83" s="292">
        <v>18000</v>
      </c>
      <c r="AD83" s="292">
        <v>944991.6</v>
      </c>
      <c r="AE83" s="292">
        <v>190083.21</v>
      </c>
    </row>
    <row r="84" spans="1:31" x14ac:dyDescent="0.2">
      <c r="A84" s="126" t="s">
        <v>1038</v>
      </c>
      <c r="B84" s="126" t="s">
        <v>1039</v>
      </c>
      <c r="C84" s="126">
        <v>4054</v>
      </c>
      <c r="D84" s="126" t="s">
        <v>1047</v>
      </c>
      <c r="E84" s="126" t="s">
        <v>1047</v>
      </c>
      <c r="F84" s="36">
        <v>210952.93</v>
      </c>
      <c r="G84" s="36">
        <v>0</v>
      </c>
      <c r="H84" s="36">
        <v>37136</v>
      </c>
      <c r="J84" s="126">
        <v>586666.21</v>
      </c>
      <c r="K84" s="126">
        <v>59272.56</v>
      </c>
      <c r="M84" s="278">
        <v>41934.89</v>
      </c>
      <c r="P84" s="278">
        <v>0</v>
      </c>
      <c r="S84" s="126">
        <v>-605842.42000000004</v>
      </c>
      <c r="T84" s="126">
        <v>1568940.19</v>
      </c>
      <c r="V84" s="33">
        <v>1458087.79</v>
      </c>
      <c r="X84" s="33">
        <v>1106.29</v>
      </c>
      <c r="Y84" s="33">
        <v>849050</v>
      </c>
      <c r="AA84" s="292">
        <v>1376796</v>
      </c>
      <c r="AB84" s="292">
        <v>11500</v>
      </c>
      <c r="AD84" s="292">
        <v>869745.13</v>
      </c>
      <c r="AE84" s="292">
        <v>161207.91</v>
      </c>
    </row>
    <row r="85" spans="1:31" x14ac:dyDescent="0.2">
      <c r="A85" s="126" t="s">
        <v>1038</v>
      </c>
      <c r="B85" s="126" t="s">
        <v>1039</v>
      </c>
      <c r="C85" s="126">
        <v>3457</v>
      </c>
      <c r="D85" s="126" t="s">
        <v>1048</v>
      </c>
      <c r="E85" s="126" t="s">
        <v>1048</v>
      </c>
      <c r="F85" s="36">
        <v>293179.53000000003</v>
      </c>
      <c r="G85" s="36">
        <v>0</v>
      </c>
      <c r="H85" s="36">
        <v>17021.82</v>
      </c>
      <c r="J85" s="126">
        <v>663291.99</v>
      </c>
      <c r="K85" s="126">
        <v>105770.66</v>
      </c>
      <c r="P85" s="278">
        <v>0</v>
      </c>
      <c r="S85" s="126">
        <v>-275636.25</v>
      </c>
      <c r="T85" s="126">
        <v>1499346.49</v>
      </c>
      <c r="V85" s="33">
        <v>1884065.79</v>
      </c>
      <c r="X85" s="33">
        <v>550.69000000000005</v>
      </c>
      <c r="Y85" s="33">
        <v>922200</v>
      </c>
      <c r="AA85" s="292">
        <v>1678511</v>
      </c>
      <c r="AD85" s="292">
        <v>986152.31</v>
      </c>
      <c r="AE85" s="292">
        <v>286599.40999999997</v>
      </c>
    </row>
    <row r="86" spans="1:31" x14ac:dyDescent="0.2">
      <c r="A86" s="126" t="s">
        <v>1038</v>
      </c>
      <c r="B86" s="126" t="s">
        <v>1039</v>
      </c>
      <c r="C86" s="126">
        <v>1347</v>
      </c>
      <c r="D86" s="126" t="s">
        <v>1049</v>
      </c>
      <c r="E86" s="126" t="s">
        <v>1049</v>
      </c>
      <c r="F86" s="36">
        <v>165047.32</v>
      </c>
      <c r="G86" s="36">
        <v>0</v>
      </c>
      <c r="H86" s="36">
        <v>48105.99</v>
      </c>
      <c r="J86" s="126">
        <v>577590.43000000005</v>
      </c>
      <c r="K86" s="126">
        <v>68816.34</v>
      </c>
      <c r="M86" s="278">
        <v>21025.83</v>
      </c>
      <c r="P86" s="278">
        <v>0</v>
      </c>
      <c r="S86" s="126">
        <v>-1398864.88</v>
      </c>
      <c r="T86" s="126">
        <v>2293429.0699999998</v>
      </c>
      <c r="V86" s="33">
        <v>952126.79</v>
      </c>
      <c r="X86" s="33">
        <v>1482.34</v>
      </c>
      <c r="Y86" s="33">
        <v>1522560</v>
      </c>
      <c r="AA86" s="292">
        <v>1974455.09</v>
      </c>
      <c r="AD86" s="292">
        <v>426879.69</v>
      </c>
      <c r="AE86" s="292">
        <v>130864.29</v>
      </c>
    </row>
    <row r="87" spans="1:31" x14ac:dyDescent="0.2">
      <c r="A87" s="126" t="s">
        <v>1051</v>
      </c>
      <c r="B87" s="126" t="s">
        <v>1052</v>
      </c>
      <c r="C87" s="126">
        <v>2097</v>
      </c>
      <c r="D87" s="126" t="s">
        <v>1054</v>
      </c>
      <c r="E87" s="126" t="s">
        <v>1054</v>
      </c>
      <c r="F87" s="36">
        <v>387098.05</v>
      </c>
      <c r="G87" s="36">
        <v>0</v>
      </c>
      <c r="H87" s="36">
        <v>42303.66</v>
      </c>
      <c r="J87" s="126">
        <v>865957.92</v>
      </c>
      <c r="K87" s="126">
        <v>27716.33</v>
      </c>
      <c r="O87" s="278">
        <v>98000</v>
      </c>
      <c r="P87" s="278">
        <v>0</v>
      </c>
      <c r="S87" s="126">
        <v>510125.19</v>
      </c>
      <c r="T87" s="126">
        <v>1525529.54</v>
      </c>
      <c r="V87" s="33">
        <v>826269.82</v>
      </c>
      <c r="X87" s="33">
        <v>1540.32</v>
      </c>
      <c r="Y87" s="33">
        <v>781340</v>
      </c>
      <c r="Z87" s="33">
        <v>4828.74</v>
      </c>
      <c r="AA87" s="292">
        <v>1023680</v>
      </c>
      <c r="AC87" s="292">
        <v>25202</v>
      </c>
      <c r="AD87" s="292">
        <v>512956.45</v>
      </c>
      <c r="AE87" s="292">
        <v>862719.2</v>
      </c>
    </row>
    <row r="88" spans="1:31" x14ac:dyDescent="0.2">
      <c r="A88" s="126" t="s">
        <v>1051</v>
      </c>
      <c r="B88" s="126" t="s">
        <v>1052</v>
      </c>
      <c r="C88" s="126">
        <v>1298</v>
      </c>
      <c r="D88" s="126" t="s">
        <v>1055</v>
      </c>
      <c r="E88" s="126" t="s">
        <v>1055</v>
      </c>
      <c r="F88" s="36">
        <v>227902.5</v>
      </c>
      <c r="G88" s="36">
        <v>0</v>
      </c>
      <c r="H88" s="36">
        <v>37545.15</v>
      </c>
      <c r="J88" s="126">
        <v>453789.13</v>
      </c>
      <c r="K88" s="126">
        <v>117511.81</v>
      </c>
      <c r="O88" s="278">
        <v>37000</v>
      </c>
      <c r="P88" s="278">
        <v>0</v>
      </c>
      <c r="Q88" s="264"/>
      <c r="R88" s="264"/>
      <c r="S88" s="264">
        <v>-587281.05000000005</v>
      </c>
      <c r="T88" s="264">
        <v>1451545.03</v>
      </c>
      <c r="V88" s="33">
        <v>670306.46</v>
      </c>
      <c r="X88" s="33">
        <v>938.18</v>
      </c>
      <c r="Y88" s="33">
        <v>922549</v>
      </c>
      <c r="AA88" s="292">
        <v>1172755</v>
      </c>
      <c r="AC88" s="292">
        <v>17880</v>
      </c>
      <c r="AD88" s="292">
        <v>370160.31</v>
      </c>
      <c r="AE88" s="292">
        <v>97513.72</v>
      </c>
    </row>
    <row r="89" spans="1:31" x14ac:dyDescent="0.2">
      <c r="A89" s="126" t="s">
        <v>1051</v>
      </c>
      <c r="B89" s="126" t="s">
        <v>1052</v>
      </c>
      <c r="C89" s="126">
        <v>2787</v>
      </c>
      <c r="D89" s="126" t="s">
        <v>1056</v>
      </c>
      <c r="E89" s="126" t="s">
        <v>1056</v>
      </c>
      <c r="F89" s="36">
        <v>436691</v>
      </c>
      <c r="G89" s="36">
        <v>0</v>
      </c>
      <c r="H89" s="36">
        <v>53820.52</v>
      </c>
      <c r="J89" s="126">
        <v>2457440.7799999998</v>
      </c>
      <c r="K89" s="126">
        <v>36823.03</v>
      </c>
      <c r="O89" s="278">
        <v>70000</v>
      </c>
      <c r="P89" s="278">
        <v>0</v>
      </c>
      <c r="R89" s="126">
        <v>2725092.07</v>
      </c>
      <c r="S89" s="126">
        <v>-18693.61</v>
      </c>
      <c r="T89" s="126">
        <v>328050.34000000003</v>
      </c>
      <c r="V89" s="33">
        <v>935307.9</v>
      </c>
      <c r="X89" s="33">
        <v>1900.51</v>
      </c>
      <c r="Y89" s="33">
        <v>1275330</v>
      </c>
      <c r="AA89" s="292">
        <v>1405102</v>
      </c>
      <c r="AC89" s="292">
        <v>17812</v>
      </c>
      <c r="AD89" s="292">
        <v>729323.98</v>
      </c>
      <c r="AE89" s="292">
        <v>179973.9</v>
      </c>
    </row>
    <row r="90" spans="1:31" x14ac:dyDescent="0.2">
      <c r="A90" s="126" t="s">
        <v>1051</v>
      </c>
      <c r="B90" s="126" t="s">
        <v>1052</v>
      </c>
      <c r="C90" s="126">
        <v>1798</v>
      </c>
      <c r="D90" s="126" t="s">
        <v>1057</v>
      </c>
      <c r="E90" s="126" t="s">
        <v>1057</v>
      </c>
      <c r="F90" s="36">
        <v>235703.79</v>
      </c>
      <c r="G90" s="36">
        <v>0</v>
      </c>
      <c r="H90" s="36">
        <v>21896.71</v>
      </c>
      <c r="J90" s="126">
        <v>344599.69</v>
      </c>
      <c r="K90" s="126">
        <v>86631.360000000001</v>
      </c>
      <c r="O90" s="278">
        <v>66750</v>
      </c>
      <c r="P90" s="278">
        <v>0</v>
      </c>
      <c r="S90" s="126">
        <v>-1155659.27</v>
      </c>
      <c r="T90" s="126">
        <v>1852229.71</v>
      </c>
      <c r="V90" s="33">
        <v>670585.43000000005</v>
      </c>
      <c r="X90" s="33">
        <v>1218.0999999999999</v>
      </c>
      <c r="Y90" s="33">
        <v>1606030</v>
      </c>
      <c r="Z90" s="33">
        <v>15205.03</v>
      </c>
      <c r="AA90" s="292">
        <v>1855536</v>
      </c>
      <c r="AC90" s="292">
        <v>19480</v>
      </c>
      <c r="AD90" s="292">
        <v>470758.94</v>
      </c>
      <c r="AE90" s="292">
        <v>21752.51</v>
      </c>
    </row>
    <row r="91" spans="1:31" x14ac:dyDescent="0.2">
      <c r="A91" s="126" t="s">
        <v>1059</v>
      </c>
      <c r="B91" s="126" t="s">
        <v>1060</v>
      </c>
      <c r="C91" s="126">
        <v>5840</v>
      </c>
      <c r="D91" s="126" t="s">
        <v>1062</v>
      </c>
      <c r="E91" s="126" t="s">
        <v>1062</v>
      </c>
      <c r="F91" s="36">
        <v>92183.02</v>
      </c>
      <c r="G91" s="36">
        <v>0</v>
      </c>
      <c r="H91" s="36">
        <v>131735.10999999999</v>
      </c>
      <c r="J91" s="126">
        <v>444537.96</v>
      </c>
      <c r="K91" s="126">
        <v>22678.240000000002</v>
      </c>
      <c r="M91" s="278">
        <v>4650</v>
      </c>
      <c r="P91" s="278">
        <v>13</v>
      </c>
      <c r="S91" s="126">
        <v>-1557637.94</v>
      </c>
      <c r="T91" s="126">
        <v>2483113.87</v>
      </c>
      <c r="V91" s="33">
        <v>1454269.92</v>
      </c>
      <c r="W91" s="33">
        <v>145950</v>
      </c>
      <c r="X91" s="33">
        <v>1741.83</v>
      </c>
      <c r="Y91" s="33">
        <v>1571280</v>
      </c>
      <c r="Z91" s="33">
        <v>18000</v>
      </c>
      <c r="AA91" s="292">
        <v>1903569</v>
      </c>
      <c r="AC91" s="292">
        <v>41048</v>
      </c>
      <c r="AD91" s="292">
        <v>1393094</v>
      </c>
      <c r="AE91" s="292">
        <v>92535.35</v>
      </c>
    </row>
    <row r="92" spans="1:31" x14ac:dyDescent="0.2">
      <c r="A92" s="126" t="s">
        <v>1059</v>
      </c>
      <c r="B92" s="126" t="s">
        <v>1060</v>
      </c>
      <c r="C92" s="126">
        <v>2523</v>
      </c>
      <c r="D92" s="126" t="s">
        <v>1063</v>
      </c>
      <c r="E92" s="126" t="s">
        <v>1063</v>
      </c>
      <c r="F92" s="36">
        <v>31893.87</v>
      </c>
      <c r="G92" s="36">
        <v>0</v>
      </c>
      <c r="H92" s="36">
        <v>72808.2</v>
      </c>
      <c r="J92" s="126">
        <v>181823.16</v>
      </c>
      <c r="K92" s="126">
        <v>56984.93</v>
      </c>
      <c r="M92" s="278">
        <v>3750</v>
      </c>
      <c r="P92" s="278">
        <v>0</v>
      </c>
      <c r="S92" s="126">
        <v>-1540545.6</v>
      </c>
      <c r="T92" s="126">
        <v>1997915.47</v>
      </c>
      <c r="V92" s="33">
        <v>881844.39</v>
      </c>
      <c r="W92" s="33">
        <v>121500</v>
      </c>
      <c r="X92" s="33">
        <v>415.95</v>
      </c>
      <c r="Y92" s="33">
        <v>658200</v>
      </c>
      <c r="Z92" s="33">
        <v>18000</v>
      </c>
      <c r="AA92" s="292">
        <v>881690</v>
      </c>
      <c r="AC92" s="292">
        <v>29746</v>
      </c>
      <c r="AD92" s="292">
        <v>773366.4</v>
      </c>
      <c r="AE92" s="292">
        <v>112767.65</v>
      </c>
    </row>
    <row r="93" spans="1:31" x14ac:dyDescent="0.2">
      <c r="A93" s="126" t="s">
        <v>1059</v>
      </c>
      <c r="B93" s="126" t="s">
        <v>1060</v>
      </c>
      <c r="C93" s="126">
        <v>3532</v>
      </c>
      <c r="D93" s="126" t="s">
        <v>1064</v>
      </c>
      <c r="E93" s="126" t="s">
        <v>1064</v>
      </c>
      <c r="F93" s="36">
        <v>88922.45</v>
      </c>
      <c r="G93" s="36">
        <v>15000</v>
      </c>
      <c r="H93" s="36">
        <v>96438.71</v>
      </c>
      <c r="J93" s="126">
        <v>280852.78000000003</v>
      </c>
      <c r="K93" s="126">
        <v>33467.94</v>
      </c>
      <c r="M93" s="278">
        <v>24720</v>
      </c>
      <c r="P93" s="278">
        <v>170</v>
      </c>
      <c r="S93" s="126">
        <v>-1702158.39</v>
      </c>
      <c r="T93" s="126">
        <v>2356721.7400000002</v>
      </c>
      <c r="V93" s="33">
        <v>1294618.4099999999</v>
      </c>
      <c r="W93" s="33">
        <v>77886.5</v>
      </c>
      <c r="X93" s="33">
        <v>836.98</v>
      </c>
      <c r="Y93" s="33">
        <v>945480</v>
      </c>
      <c r="Z93" s="33">
        <v>18000</v>
      </c>
      <c r="AA93" s="292">
        <v>1260497</v>
      </c>
      <c r="AC93" s="292">
        <v>32254</v>
      </c>
      <c r="AD93" s="292">
        <v>1066454.58</v>
      </c>
      <c r="AE93" s="292">
        <v>142387.78</v>
      </c>
    </row>
    <row r="94" spans="1:31" x14ac:dyDescent="0.2">
      <c r="A94" s="126" t="s">
        <v>1059</v>
      </c>
      <c r="B94" s="126" t="s">
        <v>1060</v>
      </c>
      <c r="C94" s="126">
        <v>6043</v>
      </c>
      <c r="D94" s="126" t="s">
        <v>1065</v>
      </c>
      <c r="E94" s="126" t="s">
        <v>1065</v>
      </c>
      <c r="F94" s="36">
        <v>169189.38</v>
      </c>
      <c r="G94" s="36">
        <v>0</v>
      </c>
      <c r="H94" s="36">
        <v>109762.26</v>
      </c>
      <c r="J94" s="126">
        <v>95291.04</v>
      </c>
      <c r="K94" s="126">
        <v>2757.12</v>
      </c>
      <c r="M94" s="278">
        <v>2400</v>
      </c>
      <c r="P94" s="278">
        <v>500</v>
      </c>
      <c r="S94" s="126">
        <v>-325289.21000000002</v>
      </c>
      <c r="T94" s="126">
        <v>679279.9</v>
      </c>
      <c r="V94" s="33">
        <v>1601289.45</v>
      </c>
      <c r="W94" s="33">
        <v>120000</v>
      </c>
      <c r="X94" s="33">
        <v>994.04</v>
      </c>
      <c r="Y94" s="33">
        <v>1035000</v>
      </c>
      <c r="Z94" s="33">
        <v>36000</v>
      </c>
      <c r="AA94" s="292">
        <v>1471860</v>
      </c>
      <c r="AC94" s="292">
        <v>36946</v>
      </c>
      <c r="AD94" s="292">
        <v>1212541.02</v>
      </c>
      <c r="AE94" s="292">
        <v>51827.360000000001</v>
      </c>
    </row>
    <row r="95" spans="1:31" x14ac:dyDescent="0.2">
      <c r="A95" s="126" t="s">
        <v>1059</v>
      </c>
      <c r="B95" s="126" t="s">
        <v>1060</v>
      </c>
      <c r="C95" s="126">
        <v>3905</v>
      </c>
      <c r="D95" s="126" t="s">
        <v>1066</v>
      </c>
      <c r="E95" s="126" t="s">
        <v>1066</v>
      </c>
      <c r="F95" s="36">
        <v>204601.12</v>
      </c>
      <c r="G95" s="36">
        <v>0</v>
      </c>
      <c r="H95" s="36">
        <v>170600.11</v>
      </c>
      <c r="J95" s="126">
        <v>648402.21</v>
      </c>
      <c r="K95" s="126">
        <v>66668.02</v>
      </c>
      <c r="M95" s="278">
        <v>2550</v>
      </c>
      <c r="P95" s="278">
        <v>0</v>
      </c>
      <c r="S95" s="126">
        <v>-1988846.67</v>
      </c>
      <c r="T95" s="126">
        <v>3020527.22</v>
      </c>
      <c r="V95" s="33">
        <v>1123775.55</v>
      </c>
      <c r="W95" s="33">
        <v>122281</v>
      </c>
      <c r="X95" s="33">
        <v>952.76</v>
      </c>
      <c r="Y95" s="33">
        <v>850320</v>
      </c>
      <c r="Z95" s="33">
        <v>24000</v>
      </c>
      <c r="AA95" s="292">
        <v>1139222</v>
      </c>
      <c r="AC95" s="292">
        <v>40638</v>
      </c>
      <c r="AD95" s="292">
        <v>752943.78</v>
      </c>
      <c r="AE95" s="292">
        <v>132484.62</v>
      </c>
    </row>
    <row r="96" spans="1:31" x14ac:dyDescent="0.2">
      <c r="A96" s="126" t="s">
        <v>1059</v>
      </c>
      <c r="B96" s="126" t="s">
        <v>1060</v>
      </c>
      <c r="C96" s="126">
        <v>4288</v>
      </c>
      <c r="D96" s="126" t="s">
        <v>1067</v>
      </c>
      <c r="E96" s="126" t="s">
        <v>1067</v>
      </c>
      <c r="F96" s="36">
        <v>55587.44</v>
      </c>
      <c r="G96" s="36">
        <v>0</v>
      </c>
      <c r="H96" s="36">
        <v>52675.89</v>
      </c>
      <c r="J96" s="126">
        <v>4</v>
      </c>
      <c r="K96" s="126">
        <v>79018.759999999995</v>
      </c>
      <c r="M96" s="278">
        <v>2812.5</v>
      </c>
      <c r="P96" s="278">
        <v>175</v>
      </c>
      <c r="S96" s="126">
        <v>-15381.42</v>
      </c>
      <c r="T96" s="126">
        <v>266818</v>
      </c>
      <c r="U96" s="300"/>
      <c r="V96" s="300">
        <v>1377855.15</v>
      </c>
      <c r="W96" s="300">
        <v>50000</v>
      </c>
      <c r="X96" s="300">
        <v>391.66</v>
      </c>
      <c r="Y96" s="33">
        <v>845343</v>
      </c>
      <c r="Z96" s="33">
        <v>18000</v>
      </c>
      <c r="AA96" s="292">
        <v>1138240</v>
      </c>
      <c r="AC96" s="292">
        <v>24661</v>
      </c>
      <c r="AD96" s="292">
        <v>1147703.73</v>
      </c>
      <c r="AE96" s="292">
        <v>48123.07</v>
      </c>
    </row>
    <row r="97" spans="1:33" x14ac:dyDescent="0.2">
      <c r="A97" s="126" t="s">
        <v>1059</v>
      </c>
      <c r="B97" s="126" t="s">
        <v>1060</v>
      </c>
      <c r="C97" s="126">
        <v>3437</v>
      </c>
      <c r="D97" s="126" t="s">
        <v>1068</v>
      </c>
      <c r="E97" s="126" t="s">
        <v>1068</v>
      </c>
      <c r="F97" s="36">
        <v>65219.32</v>
      </c>
      <c r="G97" s="36">
        <v>0</v>
      </c>
      <c r="H97" s="36">
        <v>138247.42000000001</v>
      </c>
      <c r="J97" s="126">
        <v>5</v>
      </c>
      <c r="K97" s="126">
        <v>43612.46</v>
      </c>
      <c r="M97" s="278">
        <v>4800</v>
      </c>
      <c r="P97" s="278">
        <v>870</v>
      </c>
      <c r="S97" s="126">
        <v>-1615824.63</v>
      </c>
      <c r="T97" s="126">
        <v>1863128.3</v>
      </c>
      <c r="V97" s="33">
        <v>907680.84</v>
      </c>
      <c r="W97" s="33">
        <v>175560</v>
      </c>
      <c r="X97" s="33">
        <v>800.12</v>
      </c>
      <c r="Y97" s="33">
        <v>1280040</v>
      </c>
      <c r="Z97" s="33">
        <v>36000</v>
      </c>
      <c r="AA97" s="292">
        <v>1509164</v>
      </c>
      <c r="AC97" s="292">
        <v>32648</v>
      </c>
      <c r="AD97" s="292">
        <v>800160.43</v>
      </c>
      <c r="AE97" s="292">
        <v>63998</v>
      </c>
    </row>
    <row r="98" spans="1:33" x14ac:dyDescent="0.2">
      <c r="A98" s="126" t="s">
        <v>1059</v>
      </c>
      <c r="B98" s="126" t="s">
        <v>1060</v>
      </c>
      <c r="C98" s="126">
        <v>6940</v>
      </c>
      <c r="D98" s="126" t="s">
        <v>1069</v>
      </c>
      <c r="E98" s="126" t="s">
        <v>1069</v>
      </c>
      <c r="F98" s="36">
        <v>17126.939999999999</v>
      </c>
      <c r="G98" s="36">
        <v>21410</v>
      </c>
      <c r="H98" s="36">
        <v>171572.05</v>
      </c>
      <c r="J98" s="126">
        <v>874572.12</v>
      </c>
      <c r="K98" s="126">
        <v>39928.18</v>
      </c>
      <c r="M98" s="278">
        <v>2400</v>
      </c>
      <c r="P98" s="278">
        <v>859.68</v>
      </c>
      <c r="S98" s="126">
        <v>17853.13</v>
      </c>
      <c r="T98" s="126">
        <v>1170515.6499999999</v>
      </c>
      <c r="V98" s="33">
        <v>1524873.65</v>
      </c>
      <c r="W98" s="33">
        <v>284591</v>
      </c>
      <c r="X98" s="33">
        <v>424.89</v>
      </c>
      <c r="Y98" s="33">
        <v>593160</v>
      </c>
      <c r="Z98" s="33">
        <v>12000</v>
      </c>
      <c r="AA98" s="292">
        <v>935877</v>
      </c>
      <c r="AC98" s="292">
        <v>18426</v>
      </c>
      <c r="AD98" s="292">
        <v>1422275.03</v>
      </c>
      <c r="AE98" s="292">
        <v>105490.68</v>
      </c>
    </row>
    <row r="99" spans="1:33" x14ac:dyDescent="0.2">
      <c r="A99" s="126" t="s">
        <v>1059</v>
      </c>
      <c r="B99" s="126" t="s">
        <v>1060</v>
      </c>
      <c r="C99" s="126">
        <v>3709</v>
      </c>
      <c r="D99" s="126" t="s">
        <v>1070</v>
      </c>
      <c r="E99" s="126" t="s">
        <v>1070</v>
      </c>
      <c r="F99" s="36">
        <v>161086.65</v>
      </c>
      <c r="G99" s="36">
        <v>0</v>
      </c>
      <c r="H99" s="36">
        <v>60617.03</v>
      </c>
      <c r="J99" s="126">
        <v>169607.33</v>
      </c>
      <c r="K99" s="126">
        <v>5698.44</v>
      </c>
      <c r="P99" s="278">
        <v>0</v>
      </c>
      <c r="S99" s="126">
        <v>-1710284.56</v>
      </c>
      <c r="T99" s="126">
        <v>2174004.7799999998</v>
      </c>
      <c r="V99" s="33">
        <v>1128217.49</v>
      </c>
      <c r="W99" s="33">
        <v>48450</v>
      </c>
      <c r="X99" s="33">
        <v>705.29</v>
      </c>
      <c r="Y99" s="33">
        <v>708120</v>
      </c>
      <c r="AA99" s="292">
        <v>939235</v>
      </c>
      <c r="AC99" s="292">
        <v>28976</v>
      </c>
      <c r="AD99" s="292">
        <v>851117.97</v>
      </c>
      <c r="AE99" s="292">
        <v>132874.57999999999</v>
      </c>
    </row>
    <row r="100" spans="1:33" x14ac:dyDescent="0.2">
      <c r="A100" s="126" t="s">
        <v>1059</v>
      </c>
      <c r="B100" s="126" t="s">
        <v>1060</v>
      </c>
      <c r="C100" s="126">
        <v>6836</v>
      </c>
      <c r="D100" s="126" t="s">
        <v>1071</v>
      </c>
      <c r="E100" s="126" t="s">
        <v>1071</v>
      </c>
      <c r="F100" s="36">
        <v>145211.4</v>
      </c>
      <c r="G100" s="36">
        <v>0</v>
      </c>
      <c r="H100" s="36">
        <v>132803.67000000001</v>
      </c>
      <c r="J100" s="126">
        <v>322002.23</v>
      </c>
      <c r="K100" s="126">
        <v>9802.34</v>
      </c>
      <c r="M100" s="278">
        <v>4500</v>
      </c>
      <c r="P100" s="278">
        <v>103</v>
      </c>
      <c r="S100" s="126">
        <v>-1025037.41</v>
      </c>
      <c r="T100" s="126">
        <v>1708771</v>
      </c>
      <c r="V100" s="33">
        <v>1529674.58</v>
      </c>
      <c r="W100" s="33">
        <v>149000</v>
      </c>
      <c r="X100" s="33">
        <v>1130.45</v>
      </c>
      <c r="Y100" s="33">
        <v>1424760</v>
      </c>
      <c r="Z100" s="33">
        <v>18000</v>
      </c>
      <c r="AA100" s="292">
        <v>1782718</v>
      </c>
      <c r="AC100" s="292">
        <v>27870</v>
      </c>
      <c r="AD100" s="292">
        <v>1304811.57</v>
      </c>
      <c r="AE100" s="292">
        <v>85682.41</v>
      </c>
    </row>
    <row r="101" spans="1:33" x14ac:dyDescent="0.2">
      <c r="A101" s="126" t="s">
        <v>1059</v>
      </c>
      <c r="B101" s="126" t="s">
        <v>1060</v>
      </c>
      <c r="C101" s="126">
        <v>5080</v>
      </c>
      <c r="D101" s="126" t="s">
        <v>1072</v>
      </c>
      <c r="E101" s="126" t="s">
        <v>1072</v>
      </c>
      <c r="F101" s="36">
        <v>247611.96</v>
      </c>
      <c r="G101" s="36">
        <v>0</v>
      </c>
      <c r="H101" s="36">
        <v>250158</v>
      </c>
      <c r="J101" s="126">
        <v>381346.47</v>
      </c>
      <c r="K101" s="126">
        <v>15608.36</v>
      </c>
      <c r="M101" s="278">
        <v>4200</v>
      </c>
      <c r="P101" s="278">
        <v>683</v>
      </c>
      <c r="S101" s="126">
        <v>-1392678.08</v>
      </c>
      <c r="T101" s="126">
        <v>2266060.31</v>
      </c>
      <c r="V101" s="33">
        <v>1355195.33</v>
      </c>
      <c r="W101" s="33">
        <v>184300</v>
      </c>
      <c r="X101" s="33">
        <v>1224.57</v>
      </c>
      <c r="Y101" s="33">
        <v>1489320</v>
      </c>
      <c r="Z101" s="33">
        <v>36000</v>
      </c>
      <c r="AA101" s="292">
        <v>1758051</v>
      </c>
      <c r="AC101" s="292">
        <v>27346</v>
      </c>
      <c r="AD101" s="292">
        <v>1150213.28</v>
      </c>
      <c r="AE101" s="292">
        <v>113970.06</v>
      </c>
    </row>
    <row r="102" spans="1:33" x14ac:dyDescent="0.2">
      <c r="A102" s="126" t="s">
        <v>1059</v>
      </c>
      <c r="B102" s="126" t="s">
        <v>1060</v>
      </c>
      <c r="C102" s="126">
        <v>3095</v>
      </c>
      <c r="D102" s="126" t="s">
        <v>1073</v>
      </c>
      <c r="E102" s="126" t="s">
        <v>1073</v>
      </c>
      <c r="F102" s="36">
        <v>3681.36</v>
      </c>
      <c r="G102" s="36">
        <v>0</v>
      </c>
      <c r="H102" s="36">
        <v>94682.13</v>
      </c>
      <c r="J102" s="126">
        <v>47812.52</v>
      </c>
      <c r="K102" s="126">
        <v>36308.97</v>
      </c>
      <c r="M102" s="278">
        <v>4200</v>
      </c>
      <c r="P102" s="278">
        <v>0</v>
      </c>
      <c r="S102" s="126">
        <v>-634284.74</v>
      </c>
      <c r="T102" s="126">
        <v>855883.42</v>
      </c>
      <c r="V102" s="33">
        <v>918884.2</v>
      </c>
      <c r="W102" s="33">
        <v>80000</v>
      </c>
      <c r="X102" s="33">
        <v>363.21</v>
      </c>
      <c r="Y102" s="33">
        <v>1325760</v>
      </c>
      <c r="Z102" s="33">
        <v>18000</v>
      </c>
      <c r="AA102" s="292">
        <v>1558865.96</v>
      </c>
      <c r="AC102" s="292">
        <v>32280.01</v>
      </c>
      <c r="AD102" s="292">
        <v>764418.96</v>
      </c>
      <c r="AE102" s="292">
        <v>30756.18</v>
      </c>
    </row>
    <row r="103" spans="1:33" x14ac:dyDescent="0.2">
      <c r="A103" s="126" t="s">
        <v>1059</v>
      </c>
      <c r="B103" s="126" t="s">
        <v>1060</v>
      </c>
      <c r="C103" s="126">
        <v>3465</v>
      </c>
      <c r="D103" s="126" t="s">
        <v>1074</v>
      </c>
      <c r="E103" s="126" t="s">
        <v>1074</v>
      </c>
      <c r="F103" s="36">
        <v>27877.02</v>
      </c>
      <c r="G103" s="36">
        <v>0</v>
      </c>
      <c r="H103" s="36">
        <v>107496.2</v>
      </c>
      <c r="J103" s="126">
        <v>1607550.21</v>
      </c>
      <c r="K103" s="126">
        <v>12862.71</v>
      </c>
      <c r="P103" s="278">
        <v>0</v>
      </c>
      <c r="S103" s="126">
        <v>-1123327.27</v>
      </c>
      <c r="T103" s="126">
        <v>2982456.62</v>
      </c>
      <c r="V103" s="33">
        <v>989532.31</v>
      </c>
      <c r="W103" s="33">
        <v>28300</v>
      </c>
      <c r="X103" s="33">
        <v>218.03</v>
      </c>
      <c r="Y103" s="33">
        <v>753840</v>
      </c>
      <c r="AA103" s="292">
        <v>976227</v>
      </c>
      <c r="AB103" s="292">
        <v>15000</v>
      </c>
      <c r="AC103" s="292">
        <v>15689</v>
      </c>
      <c r="AD103" s="292">
        <v>762405.79</v>
      </c>
      <c r="AE103" s="292">
        <v>105911.76</v>
      </c>
    </row>
    <row r="104" spans="1:33" x14ac:dyDescent="0.2">
      <c r="A104" s="126" t="s">
        <v>1059</v>
      </c>
      <c r="B104" s="126" t="s">
        <v>1060</v>
      </c>
      <c r="C104" s="126">
        <v>4221</v>
      </c>
      <c r="D104" s="126" t="s">
        <v>1075</v>
      </c>
      <c r="E104" s="126" t="s">
        <v>1075</v>
      </c>
      <c r="F104" s="36">
        <v>583034.31999999995</v>
      </c>
      <c r="G104" s="36">
        <v>0</v>
      </c>
      <c r="H104" s="36">
        <v>208068.52</v>
      </c>
      <c r="J104" s="126">
        <v>225537.61</v>
      </c>
      <c r="K104" s="126">
        <v>80597.36</v>
      </c>
      <c r="M104" s="278">
        <v>10537.5</v>
      </c>
      <c r="P104" s="278">
        <v>46.09</v>
      </c>
      <c r="S104" s="126">
        <v>-2676620.89</v>
      </c>
      <c r="T104" s="126">
        <v>4193008</v>
      </c>
      <c r="V104" s="33">
        <v>1564281.39</v>
      </c>
      <c r="W104" s="33">
        <v>168722</v>
      </c>
      <c r="X104" s="33">
        <v>787.29</v>
      </c>
      <c r="Y104" s="300">
        <v>704760</v>
      </c>
      <c r="Z104" s="300">
        <v>19500</v>
      </c>
      <c r="AA104" s="302">
        <v>965154</v>
      </c>
      <c r="AB104" s="302"/>
      <c r="AC104" s="292">
        <v>40668</v>
      </c>
      <c r="AD104" s="292">
        <v>1557587.65</v>
      </c>
      <c r="AE104" s="292">
        <v>324373.92</v>
      </c>
    </row>
    <row r="105" spans="1:33" x14ac:dyDescent="0.2">
      <c r="A105" s="126" t="s">
        <v>1059</v>
      </c>
      <c r="B105" s="126" t="s">
        <v>1060</v>
      </c>
      <c r="C105" s="126">
        <v>5006</v>
      </c>
      <c r="D105" s="126" t="s">
        <v>1076</v>
      </c>
      <c r="E105" s="126" t="s">
        <v>1076</v>
      </c>
      <c r="F105" s="36">
        <v>315423.84000000003</v>
      </c>
      <c r="G105" s="36">
        <v>0</v>
      </c>
      <c r="H105" s="36">
        <v>112777.9</v>
      </c>
      <c r="J105" s="126">
        <v>757955.53</v>
      </c>
      <c r="K105" s="126">
        <v>21529.77</v>
      </c>
      <c r="P105" s="278">
        <v>101736.12</v>
      </c>
      <c r="S105" s="126">
        <v>-3176289.73</v>
      </c>
      <c r="T105" s="126">
        <v>4349913</v>
      </c>
      <c r="V105" s="33">
        <v>1551894.22</v>
      </c>
      <c r="W105" s="33">
        <v>110950</v>
      </c>
      <c r="X105" s="33">
        <v>1895.37</v>
      </c>
      <c r="Y105" s="33">
        <v>667150</v>
      </c>
      <c r="Z105" s="33">
        <v>18000</v>
      </c>
      <c r="AA105" s="292">
        <v>1075911</v>
      </c>
      <c r="AC105" s="292">
        <v>16256</v>
      </c>
      <c r="AD105" s="292">
        <v>1232950.7</v>
      </c>
      <c r="AE105" s="292">
        <v>92444.24</v>
      </c>
    </row>
    <row r="106" spans="1:33" x14ac:dyDescent="0.2">
      <c r="A106" s="126" t="s">
        <v>1059</v>
      </c>
      <c r="B106" s="126" t="s">
        <v>1060</v>
      </c>
      <c r="C106" s="126">
        <v>4619</v>
      </c>
      <c r="D106" s="126" t="s">
        <v>1077</v>
      </c>
      <c r="E106" s="126" t="s">
        <v>1077</v>
      </c>
      <c r="F106" s="36">
        <v>312802.99</v>
      </c>
      <c r="G106" s="36">
        <v>0</v>
      </c>
      <c r="H106" s="36">
        <v>153749.48000000001</v>
      </c>
      <c r="J106" s="126">
        <v>387161.05</v>
      </c>
      <c r="K106" s="126">
        <v>53929.08</v>
      </c>
      <c r="M106" s="278">
        <v>6675</v>
      </c>
      <c r="P106" s="278">
        <v>0</v>
      </c>
      <c r="S106" s="126">
        <v>-832295.96</v>
      </c>
      <c r="T106" s="126">
        <v>1615889.77</v>
      </c>
      <c r="V106" s="33">
        <v>1233508.3999999999</v>
      </c>
      <c r="W106" s="33">
        <v>292405</v>
      </c>
      <c r="X106" s="33">
        <v>1529.28</v>
      </c>
      <c r="Y106" s="33">
        <v>550800</v>
      </c>
      <c r="Z106" s="33">
        <v>18000</v>
      </c>
      <c r="AA106" s="292">
        <v>847268</v>
      </c>
      <c r="AC106" s="292">
        <v>36791</v>
      </c>
      <c r="AD106" s="292">
        <v>1041064.8</v>
      </c>
      <c r="AE106" s="292">
        <v>53745.09</v>
      </c>
    </row>
    <row r="107" spans="1:33" x14ac:dyDescent="0.2">
      <c r="A107" s="126" t="s">
        <v>1059</v>
      </c>
      <c r="B107" s="126" t="s">
        <v>1060</v>
      </c>
      <c r="C107" s="126">
        <v>2910</v>
      </c>
      <c r="D107" s="126" t="s">
        <v>1078</v>
      </c>
      <c r="E107" s="126" t="s">
        <v>1078</v>
      </c>
      <c r="F107" s="36">
        <v>264059.55</v>
      </c>
      <c r="G107" s="36">
        <v>0</v>
      </c>
      <c r="H107" s="36">
        <v>42176.46</v>
      </c>
      <c r="J107" s="126">
        <v>469389.34</v>
      </c>
      <c r="K107" s="126">
        <v>72248.7</v>
      </c>
      <c r="M107" s="278">
        <v>3650</v>
      </c>
      <c r="P107" s="278">
        <v>0</v>
      </c>
      <c r="S107" s="126">
        <v>-1436980.28</v>
      </c>
      <c r="T107" s="126">
        <v>2389700.83</v>
      </c>
      <c r="V107" s="33">
        <v>962303.39</v>
      </c>
      <c r="W107" s="33">
        <v>50000</v>
      </c>
      <c r="X107" s="33">
        <v>808.24</v>
      </c>
      <c r="Y107" s="33">
        <v>1210080</v>
      </c>
      <c r="Z107" s="33">
        <v>36000</v>
      </c>
      <c r="AA107" s="292">
        <v>1465078</v>
      </c>
      <c r="AC107" s="292">
        <v>40228</v>
      </c>
      <c r="AD107" s="292">
        <v>718287.87</v>
      </c>
      <c r="AE107" s="292">
        <v>144094.26</v>
      </c>
    </row>
    <row r="108" spans="1:33" x14ac:dyDescent="0.2">
      <c r="A108" s="126" t="s">
        <v>1059</v>
      </c>
      <c r="B108" s="126" t="s">
        <v>1060</v>
      </c>
      <c r="C108" s="126">
        <v>3086</v>
      </c>
      <c r="D108" s="126" t="s">
        <v>1079</v>
      </c>
      <c r="E108" s="126" t="s">
        <v>1079</v>
      </c>
      <c r="F108" s="36">
        <v>113619.74</v>
      </c>
      <c r="G108" s="36">
        <v>0</v>
      </c>
      <c r="H108" s="36">
        <v>156757.53</v>
      </c>
      <c r="J108" s="126">
        <v>467163.99</v>
      </c>
      <c r="K108" s="126">
        <v>3506.13</v>
      </c>
      <c r="M108" s="278">
        <v>3000</v>
      </c>
      <c r="P108" s="278">
        <v>0</v>
      </c>
      <c r="S108" s="126">
        <v>-4588323.63</v>
      </c>
      <c r="T108" s="126">
        <v>5385590.1100000003</v>
      </c>
      <c r="V108" s="33">
        <v>859689.36</v>
      </c>
      <c r="W108" s="33">
        <v>265750</v>
      </c>
      <c r="X108" s="33">
        <v>671.25</v>
      </c>
      <c r="Y108" s="33">
        <v>280800</v>
      </c>
      <c r="AA108" s="292">
        <v>500236</v>
      </c>
      <c r="AC108" s="292">
        <v>40116</v>
      </c>
      <c r="AD108" s="292">
        <v>811692.1</v>
      </c>
      <c r="AE108" s="292">
        <v>114085.6</v>
      </c>
    </row>
    <row r="109" spans="1:33" s="244" customFormat="1" x14ac:dyDescent="0.2">
      <c r="A109" s="244" t="s">
        <v>1081</v>
      </c>
      <c r="B109" s="244" t="s">
        <v>1082</v>
      </c>
      <c r="C109" s="244">
        <v>2784</v>
      </c>
      <c r="D109" s="244" t="s">
        <v>1084</v>
      </c>
      <c r="E109" s="244" t="s">
        <v>1084</v>
      </c>
      <c r="F109" s="243">
        <v>211488.23</v>
      </c>
      <c r="G109" s="243">
        <v>0</v>
      </c>
      <c r="H109" s="243">
        <v>27495.85</v>
      </c>
      <c r="I109" s="243"/>
      <c r="J109" s="244">
        <v>357134.65</v>
      </c>
      <c r="K109" s="244">
        <v>138122.26</v>
      </c>
      <c r="L109" s="299"/>
      <c r="M109" s="299"/>
      <c r="N109" s="299"/>
      <c r="O109" s="299"/>
      <c r="P109" s="299">
        <v>0</v>
      </c>
      <c r="S109" s="244">
        <v>-1025353.09</v>
      </c>
      <c r="T109" s="244">
        <v>1851650.31</v>
      </c>
      <c r="U109" s="248"/>
      <c r="V109" s="248">
        <v>905943.12</v>
      </c>
      <c r="W109" s="248">
        <v>65000</v>
      </c>
      <c r="X109" s="248">
        <v>801.63</v>
      </c>
      <c r="Y109" s="248">
        <v>1032390</v>
      </c>
      <c r="Z109" s="248">
        <v>135955</v>
      </c>
      <c r="AA109" s="293">
        <v>1495171</v>
      </c>
      <c r="AB109" s="293"/>
      <c r="AC109" s="293"/>
      <c r="AD109" s="293">
        <v>600843.5</v>
      </c>
      <c r="AE109" s="293">
        <v>136131.48000000001</v>
      </c>
      <c r="AF109" s="293"/>
      <c r="AG109" s="293"/>
    </row>
    <row r="110" spans="1:33" x14ac:dyDescent="0.2">
      <c r="A110" s="126" t="s">
        <v>1081</v>
      </c>
      <c r="B110" s="126" t="s">
        <v>1082</v>
      </c>
      <c r="C110" s="126">
        <v>3919</v>
      </c>
      <c r="D110" s="126" t="s">
        <v>1085</v>
      </c>
      <c r="E110" s="126" t="s">
        <v>1085</v>
      </c>
      <c r="F110" s="36">
        <v>278594.03999999998</v>
      </c>
      <c r="G110" s="36">
        <v>0</v>
      </c>
      <c r="H110" s="36">
        <v>32652.9</v>
      </c>
      <c r="J110" s="126">
        <v>803536.83</v>
      </c>
      <c r="K110" s="126">
        <v>102497.46</v>
      </c>
      <c r="P110" s="278">
        <v>11700.72</v>
      </c>
      <c r="S110" s="126">
        <v>-101733.18</v>
      </c>
      <c r="T110" s="126">
        <v>1448584.45</v>
      </c>
      <c r="V110" s="33">
        <v>1242275.8999999999</v>
      </c>
      <c r="W110" s="33">
        <v>36000</v>
      </c>
      <c r="X110" s="33">
        <v>763.59</v>
      </c>
      <c r="Y110" s="33">
        <v>1306500</v>
      </c>
      <c r="Z110" s="33">
        <v>179577</v>
      </c>
      <c r="AA110" s="292">
        <v>2005961</v>
      </c>
      <c r="AD110" s="292">
        <v>699348.36</v>
      </c>
      <c r="AE110" s="292">
        <v>201077.89</v>
      </c>
    </row>
    <row r="111" spans="1:33" x14ac:dyDescent="0.2">
      <c r="A111" s="126" t="s">
        <v>1081</v>
      </c>
      <c r="B111" s="126" t="s">
        <v>1082</v>
      </c>
      <c r="C111" s="126">
        <v>4437</v>
      </c>
      <c r="D111" s="126" t="s">
        <v>1086</v>
      </c>
      <c r="E111" s="126" t="s">
        <v>1086</v>
      </c>
      <c r="F111" s="36">
        <v>286779.59000000003</v>
      </c>
      <c r="G111" s="36">
        <v>0</v>
      </c>
      <c r="H111" s="36">
        <v>35027.65</v>
      </c>
      <c r="J111" s="126">
        <v>237109.14</v>
      </c>
      <c r="K111" s="126">
        <v>98089.34</v>
      </c>
      <c r="P111" s="278">
        <v>0</v>
      </c>
      <c r="S111" s="126">
        <v>-1532961.21</v>
      </c>
      <c r="T111" s="126">
        <v>2294612.94</v>
      </c>
      <c r="V111" s="33">
        <v>1196533.46</v>
      </c>
      <c r="W111" s="33">
        <v>216940</v>
      </c>
      <c r="X111" s="33">
        <v>646.47</v>
      </c>
      <c r="Y111" s="33">
        <v>1592430</v>
      </c>
      <c r="Z111" s="33">
        <v>111628</v>
      </c>
      <c r="AA111" s="292">
        <v>2242747</v>
      </c>
      <c r="AD111" s="292">
        <v>729987.31</v>
      </c>
      <c r="AE111" s="292">
        <v>250089.63</v>
      </c>
    </row>
    <row r="112" spans="1:33" x14ac:dyDescent="0.2">
      <c r="A112" s="126" t="s">
        <v>1081</v>
      </c>
      <c r="B112" s="126" t="s">
        <v>1082</v>
      </c>
      <c r="C112" s="126">
        <v>1951</v>
      </c>
      <c r="D112" s="126" t="s">
        <v>1087</v>
      </c>
      <c r="E112" s="126" t="s">
        <v>1087</v>
      </c>
      <c r="F112" s="36">
        <v>146720.97</v>
      </c>
      <c r="G112" s="36">
        <v>0</v>
      </c>
      <c r="H112" s="36">
        <v>55192.05</v>
      </c>
      <c r="J112" s="126">
        <v>255366.67</v>
      </c>
      <c r="K112" s="126">
        <v>85405.65</v>
      </c>
      <c r="P112" s="278">
        <v>1301.5</v>
      </c>
      <c r="S112" s="126">
        <v>-1025953.57</v>
      </c>
      <c r="T112" s="126">
        <v>1767292.42</v>
      </c>
      <c r="V112" s="33">
        <v>894907.53</v>
      </c>
      <c r="W112" s="33">
        <v>251850</v>
      </c>
      <c r="X112" s="33">
        <v>1493.43</v>
      </c>
      <c r="Y112" s="33">
        <v>1145160</v>
      </c>
      <c r="Z112" s="33">
        <v>44261</v>
      </c>
      <c r="AA112" s="292">
        <v>1495181</v>
      </c>
      <c r="AD112" s="292">
        <v>921900.55</v>
      </c>
      <c r="AE112" s="292">
        <v>120545.42</v>
      </c>
    </row>
    <row r="113" spans="1:33" x14ac:dyDescent="0.2">
      <c r="A113" s="126" t="s">
        <v>1081</v>
      </c>
      <c r="B113" s="126" t="s">
        <v>1082</v>
      </c>
      <c r="C113" s="126">
        <v>4335</v>
      </c>
      <c r="D113" s="126" t="s">
        <v>1088</v>
      </c>
      <c r="E113" s="126" t="s">
        <v>1088</v>
      </c>
      <c r="F113" s="36">
        <v>112219.43</v>
      </c>
      <c r="G113" s="36">
        <v>56000</v>
      </c>
      <c r="H113" s="36">
        <v>19094.21</v>
      </c>
      <c r="J113" s="126">
        <v>781184.36</v>
      </c>
      <c r="K113" s="126">
        <v>89081.53</v>
      </c>
      <c r="P113" s="278">
        <v>0</v>
      </c>
      <c r="S113" s="126">
        <v>-432988</v>
      </c>
      <c r="T113" s="126">
        <v>1775492.61</v>
      </c>
      <c r="V113" s="33">
        <v>1332511.2</v>
      </c>
      <c r="W113" s="33">
        <v>18000</v>
      </c>
      <c r="X113" s="33">
        <v>883.78</v>
      </c>
      <c r="Y113" s="33">
        <v>861500</v>
      </c>
      <c r="Z113" s="33">
        <v>203132.12</v>
      </c>
      <c r="AA113" s="292">
        <v>1585000</v>
      </c>
      <c r="AC113" s="292">
        <v>5652</v>
      </c>
      <c r="AD113" s="292">
        <v>950024.79</v>
      </c>
      <c r="AE113" s="292">
        <v>160275.39000000001</v>
      </c>
    </row>
    <row r="114" spans="1:33" x14ac:dyDescent="0.2">
      <c r="A114" s="126" t="s">
        <v>1081</v>
      </c>
      <c r="B114" s="126" t="s">
        <v>1082</v>
      </c>
      <c r="C114" s="126">
        <v>2998</v>
      </c>
      <c r="D114" s="126" t="s">
        <v>1089</v>
      </c>
      <c r="E114" s="126" t="s">
        <v>1089</v>
      </c>
      <c r="F114" s="36">
        <v>249983.04</v>
      </c>
      <c r="G114" s="36">
        <v>0</v>
      </c>
      <c r="H114" s="36">
        <v>26717.89</v>
      </c>
      <c r="J114" s="126">
        <v>192390.87</v>
      </c>
      <c r="K114" s="126">
        <v>110597.02</v>
      </c>
      <c r="P114" s="278">
        <v>2846</v>
      </c>
      <c r="S114" s="126">
        <v>-1629346.87</v>
      </c>
      <c r="T114" s="126">
        <v>2441491.2400000002</v>
      </c>
      <c r="V114" s="33">
        <v>1072518.8899999999</v>
      </c>
      <c r="W114" s="33">
        <v>87600</v>
      </c>
      <c r="X114" s="33">
        <v>1022.26</v>
      </c>
      <c r="Y114" s="33">
        <v>794770</v>
      </c>
      <c r="Z114" s="33">
        <v>85950</v>
      </c>
      <c r="AA114" s="292">
        <v>1254084</v>
      </c>
      <c r="AD114" s="292">
        <v>806623.3</v>
      </c>
      <c r="AE114" s="292">
        <v>216455.4</v>
      </c>
    </row>
    <row r="115" spans="1:33" x14ac:dyDescent="0.2">
      <c r="A115" s="126" t="s">
        <v>1091</v>
      </c>
      <c r="B115" s="126" t="s">
        <v>1092</v>
      </c>
      <c r="C115" s="126">
        <v>4456</v>
      </c>
      <c r="D115" s="126" t="s">
        <v>1094</v>
      </c>
      <c r="E115" s="126" t="s">
        <v>1094</v>
      </c>
      <c r="F115" s="36">
        <v>271467.07</v>
      </c>
      <c r="G115" s="36">
        <v>0</v>
      </c>
      <c r="H115" s="36">
        <v>40955.019999999997</v>
      </c>
      <c r="J115" s="126">
        <v>193307.73</v>
      </c>
      <c r="K115" s="126">
        <v>45282.21</v>
      </c>
      <c r="M115" s="278">
        <v>35040</v>
      </c>
      <c r="P115" s="278">
        <v>276.17</v>
      </c>
      <c r="S115" s="126">
        <v>-1037062.48</v>
      </c>
      <c r="T115" s="126">
        <v>1753510.53</v>
      </c>
      <c r="V115" s="33">
        <v>1459560.56</v>
      </c>
      <c r="W115" s="33">
        <v>217950</v>
      </c>
      <c r="X115" s="33">
        <v>1557.79</v>
      </c>
      <c r="Y115" s="33">
        <v>1779780</v>
      </c>
      <c r="Z115" s="33">
        <v>9317.23</v>
      </c>
      <c r="AA115" s="292">
        <v>2738858.5</v>
      </c>
      <c r="AB115" s="292">
        <v>19044</v>
      </c>
      <c r="AD115" s="292">
        <v>811954.71</v>
      </c>
      <c r="AE115" s="292">
        <v>99060.56</v>
      </c>
    </row>
    <row r="116" spans="1:33" x14ac:dyDescent="0.2">
      <c r="A116" s="126" t="s">
        <v>1091</v>
      </c>
      <c r="B116" s="126" t="s">
        <v>1092</v>
      </c>
      <c r="C116" s="126">
        <v>5370</v>
      </c>
      <c r="D116" s="126" t="s">
        <v>1095</v>
      </c>
      <c r="E116" s="126" t="s">
        <v>1095</v>
      </c>
      <c r="F116" s="36">
        <v>465171.01</v>
      </c>
      <c r="G116" s="36">
        <v>0</v>
      </c>
      <c r="H116" s="36">
        <v>34607.43</v>
      </c>
      <c r="J116" s="126">
        <v>357276.37</v>
      </c>
      <c r="K116" s="126">
        <v>69750.61</v>
      </c>
      <c r="M116" s="278">
        <v>75926</v>
      </c>
      <c r="P116" s="278">
        <v>382</v>
      </c>
      <c r="S116" s="126">
        <v>-1365692.75</v>
      </c>
      <c r="T116" s="126">
        <v>2570940.36</v>
      </c>
      <c r="V116" s="33">
        <v>1729864.19</v>
      </c>
      <c r="W116" s="33">
        <v>309925</v>
      </c>
      <c r="X116" s="33">
        <v>2199.56</v>
      </c>
      <c r="Y116" s="33">
        <v>1458491.45</v>
      </c>
      <c r="Z116" s="33">
        <v>1435</v>
      </c>
      <c r="AA116" s="292">
        <v>2639069.4500000002</v>
      </c>
      <c r="AC116" s="302"/>
      <c r="AD116" s="302">
        <v>984176.58</v>
      </c>
      <c r="AE116" s="302">
        <v>233416.36</v>
      </c>
      <c r="AF116" s="302"/>
      <c r="AG116" s="292">
        <v>3</v>
      </c>
    </row>
    <row r="117" spans="1:33" x14ac:dyDescent="0.2">
      <c r="A117" s="126" t="s">
        <v>1091</v>
      </c>
      <c r="B117" s="126" t="s">
        <v>1092</v>
      </c>
      <c r="C117" s="126">
        <v>5199</v>
      </c>
      <c r="D117" s="126" t="s">
        <v>1096</v>
      </c>
      <c r="E117" s="126" t="s">
        <v>1096</v>
      </c>
      <c r="F117" s="36">
        <v>673493.92</v>
      </c>
      <c r="G117" s="36">
        <v>0</v>
      </c>
      <c r="H117" s="36">
        <v>32587.85</v>
      </c>
      <c r="J117" s="126">
        <v>1153220.31</v>
      </c>
      <c r="K117" s="126">
        <v>190660.38</v>
      </c>
      <c r="M117" s="278">
        <v>42337.5</v>
      </c>
      <c r="P117" s="278">
        <v>0</v>
      </c>
      <c r="S117" s="126">
        <v>84482.37</v>
      </c>
      <c r="T117" s="126">
        <v>2193906.69</v>
      </c>
      <c r="V117" s="33">
        <v>1511423.53</v>
      </c>
      <c r="W117" s="33">
        <v>300314</v>
      </c>
      <c r="X117" s="33">
        <v>2579.0100000000002</v>
      </c>
      <c r="Y117" s="33">
        <v>1779477.42</v>
      </c>
      <c r="Z117" s="33">
        <v>1350</v>
      </c>
      <c r="AA117" s="292">
        <v>2697384.42</v>
      </c>
      <c r="AD117" s="292">
        <v>765129.53</v>
      </c>
      <c r="AE117" s="292">
        <v>403394.11</v>
      </c>
    </row>
    <row r="118" spans="1:33" x14ac:dyDescent="0.2">
      <c r="A118" s="126" t="s">
        <v>1091</v>
      </c>
      <c r="B118" s="126" t="s">
        <v>1092</v>
      </c>
      <c r="C118" s="126">
        <v>3155</v>
      </c>
      <c r="D118" s="126" t="s">
        <v>1097</v>
      </c>
      <c r="E118" s="126" t="s">
        <v>1097</v>
      </c>
      <c r="F118" s="36">
        <v>594013.26</v>
      </c>
      <c r="G118" s="36">
        <v>0</v>
      </c>
      <c r="H118" s="36">
        <v>39351.75</v>
      </c>
      <c r="J118" s="126">
        <v>600185.38</v>
      </c>
      <c r="K118" s="126">
        <v>21071.43</v>
      </c>
      <c r="M118" s="278">
        <v>59362.5</v>
      </c>
      <c r="P118" s="278">
        <v>0</v>
      </c>
      <c r="S118" s="126">
        <v>-777659.71</v>
      </c>
      <c r="T118" s="126">
        <v>2140701.11</v>
      </c>
      <c r="V118" s="33">
        <v>1406039.64</v>
      </c>
      <c r="W118" s="33">
        <v>100400</v>
      </c>
      <c r="X118" s="33">
        <v>2392.59</v>
      </c>
      <c r="Y118" s="33">
        <v>1435240</v>
      </c>
      <c r="AA118" s="292">
        <v>2355169</v>
      </c>
      <c r="AB118" s="292">
        <v>4170</v>
      </c>
      <c r="AD118" s="292">
        <v>599999.31999999995</v>
      </c>
      <c r="AE118" s="292">
        <v>152515.99</v>
      </c>
    </row>
    <row r="119" spans="1:33" x14ac:dyDescent="0.2">
      <c r="A119" s="126" t="s">
        <v>1091</v>
      </c>
      <c r="B119" s="126" t="s">
        <v>1092</v>
      </c>
      <c r="C119" s="126">
        <v>5515</v>
      </c>
      <c r="D119" s="126" t="s">
        <v>1098</v>
      </c>
      <c r="E119" s="126" t="s">
        <v>1098</v>
      </c>
      <c r="F119" s="36">
        <v>688184.36</v>
      </c>
      <c r="G119" s="36">
        <v>0</v>
      </c>
      <c r="H119" s="36">
        <v>34125.58</v>
      </c>
      <c r="J119" s="126">
        <v>675365.26</v>
      </c>
      <c r="K119" s="126">
        <v>74782.880000000005</v>
      </c>
      <c r="M119" s="278">
        <v>53647.12</v>
      </c>
      <c r="P119" s="278">
        <v>0</v>
      </c>
      <c r="S119" s="126">
        <v>-1305167.46</v>
      </c>
      <c r="T119" s="126">
        <v>2916966.34</v>
      </c>
      <c r="V119" s="33">
        <v>1575056.44</v>
      </c>
      <c r="W119" s="33">
        <v>337100</v>
      </c>
      <c r="X119" s="33">
        <v>3213.75</v>
      </c>
      <c r="Y119" s="33">
        <v>1671765.97</v>
      </c>
      <c r="Z119" s="33">
        <v>4243</v>
      </c>
      <c r="AA119" s="292">
        <v>2618227.9700000002</v>
      </c>
      <c r="AD119" s="292">
        <v>922115.42</v>
      </c>
      <c r="AE119" s="292">
        <v>244023.69</v>
      </c>
    </row>
    <row r="120" spans="1:33" x14ac:dyDescent="0.2">
      <c r="A120" s="126" t="s">
        <v>1091</v>
      </c>
      <c r="B120" s="126" t="s">
        <v>1092</v>
      </c>
      <c r="C120" s="126">
        <v>4200</v>
      </c>
      <c r="D120" s="126" t="s">
        <v>1099</v>
      </c>
      <c r="E120" s="126" t="s">
        <v>1099</v>
      </c>
      <c r="F120" s="36">
        <v>952559.49</v>
      </c>
      <c r="G120" s="36">
        <v>0</v>
      </c>
      <c r="H120" s="36">
        <v>38713.980000000003</v>
      </c>
      <c r="J120" s="126">
        <v>2537630.4900000002</v>
      </c>
      <c r="K120" s="126">
        <v>113102.79</v>
      </c>
      <c r="M120" s="278">
        <v>40703.760000000002</v>
      </c>
      <c r="P120" s="278">
        <v>297</v>
      </c>
      <c r="S120" s="126">
        <v>2443148.63</v>
      </c>
      <c r="T120" s="126">
        <v>1273796.02</v>
      </c>
      <c r="V120" s="33">
        <v>1371640.25</v>
      </c>
      <c r="W120" s="33">
        <v>340575</v>
      </c>
      <c r="X120" s="33">
        <v>3793.44</v>
      </c>
      <c r="Y120" s="33">
        <v>1513142.9</v>
      </c>
      <c r="Z120" s="33">
        <v>453</v>
      </c>
      <c r="AA120" s="292">
        <v>2337923.9</v>
      </c>
      <c r="AB120" s="292">
        <v>14000</v>
      </c>
      <c r="AD120" s="292">
        <v>742520.6</v>
      </c>
      <c r="AE120" s="292">
        <v>251098.75</v>
      </c>
    </row>
    <row r="121" spans="1:33" x14ac:dyDescent="0.2">
      <c r="A121" s="126" t="s">
        <v>1091</v>
      </c>
      <c r="B121" s="126" t="s">
        <v>1092</v>
      </c>
      <c r="C121" s="126">
        <v>7007</v>
      </c>
      <c r="D121" s="126" t="s">
        <v>1100</v>
      </c>
      <c r="E121" s="126" t="s">
        <v>1100</v>
      </c>
      <c r="F121" s="36">
        <v>311858.78000000003</v>
      </c>
      <c r="G121" s="36">
        <v>0</v>
      </c>
      <c r="H121" s="36">
        <v>24728.639999999999</v>
      </c>
      <c r="J121" s="126">
        <v>1196726.32</v>
      </c>
      <c r="K121" s="126">
        <v>171514.16</v>
      </c>
      <c r="M121" s="278">
        <v>108037.5</v>
      </c>
      <c r="P121" s="278">
        <v>24.45</v>
      </c>
      <c r="S121" s="126">
        <v>468034.18</v>
      </c>
      <c r="T121" s="126">
        <v>1503797.2</v>
      </c>
      <c r="V121" s="33">
        <v>2374528.08</v>
      </c>
      <c r="W121" s="33">
        <v>240975</v>
      </c>
      <c r="X121" s="33">
        <v>2069.98</v>
      </c>
      <c r="Y121" s="33">
        <v>1665060</v>
      </c>
      <c r="Z121" s="33">
        <v>81</v>
      </c>
      <c r="AA121" s="292">
        <v>3429263</v>
      </c>
      <c r="AD121" s="292">
        <v>1057047.21</v>
      </c>
      <c r="AE121" s="292">
        <v>171469.28</v>
      </c>
    </row>
    <row r="122" spans="1:33" x14ac:dyDescent="0.2">
      <c r="A122" s="126" t="s">
        <v>1091</v>
      </c>
      <c r="B122" s="126" t="s">
        <v>1092</v>
      </c>
      <c r="C122" s="126">
        <v>4278</v>
      </c>
      <c r="D122" s="126" t="s">
        <v>1101</v>
      </c>
      <c r="E122" s="126" t="s">
        <v>1101</v>
      </c>
      <c r="F122" s="36">
        <v>563384.84</v>
      </c>
      <c r="G122" s="36">
        <v>0</v>
      </c>
      <c r="H122" s="36">
        <v>33170.89</v>
      </c>
      <c r="J122" s="126">
        <v>550543.63</v>
      </c>
      <c r="K122" s="126">
        <v>36455.33</v>
      </c>
      <c r="M122" s="278">
        <v>61118</v>
      </c>
      <c r="P122" s="278">
        <v>0</v>
      </c>
      <c r="S122" s="126">
        <v>-195868.01</v>
      </c>
      <c r="T122" s="126">
        <v>1567499.51</v>
      </c>
      <c r="V122" s="33">
        <v>1275539.97</v>
      </c>
      <c r="W122" s="33">
        <v>171590</v>
      </c>
      <c r="X122" s="33">
        <v>2655.69</v>
      </c>
      <c r="Y122" s="33">
        <v>1610460</v>
      </c>
      <c r="Z122" s="33">
        <v>16815.91</v>
      </c>
      <c r="AA122" s="292">
        <v>2339924</v>
      </c>
      <c r="AD122" s="292">
        <v>798621.69</v>
      </c>
      <c r="AE122" s="292">
        <v>187710.69</v>
      </c>
    </row>
    <row r="123" spans="1:33" x14ac:dyDescent="0.2">
      <c r="A123" s="126" t="s">
        <v>1091</v>
      </c>
      <c r="B123" s="126" t="s">
        <v>1092</v>
      </c>
      <c r="C123" s="126">
        <v>3054</v>
      </c>
      <c r="D123" s="126" t="s">
        <v>1102</v>
      </c>
      <c r="E123" s="126" t="s">
        <v>1102</v>
      </c>
      <c r="F123" s="36">
        <v>430774.27</v>
      </c>
      <c r="G123" s="36">
        <v>0</v>
      </c>
      <c r="H123" s="36">
        <v>35183.699999999997</v>
      </c>
      <c r="J123" s="126">
        <v>838922.95</v>
      </c>
      <c r="K123" s="126">
        <v>37408.21</v>
      </c>
      <c r="M123" s="278">
        <v>59962</v>
      </c>
      <c r="P123" s="278">
        <v>879.84</v>
      </c>
      <c r="S123" s="126">
        <v>-978519.94</v>
      </c>
      <c r="T123" s="126">
        <v>2486417.9700000002</v>
      </c>
      <c r="V123" s="33">
        <v>1294057.28</v>
      </c>
      <c r="W123" s="33">
        <v>105200</v>
      </c>
      <c r="X123" s="33">
        <v>2133.58</v>
      </c>
      <c r="Y123" s="33">
        <v>755040</v>
      </c>
      <c r="Z123" s="33">
        <v>4486.1499999999996</v>
      </c>
      <c r="AA123" s="292">
        <v>1603712</v>
      </c>
      <c r="AC123" s="292">
        <v>3600</v>
      </c>
      <c r="AD123" s="292">
        <v>608012.80000000005</v>
      </c>
      <c r="AE123" s="292">
        <v>172032.95</v>
      </c>
      <c r="AG123" s="292">
        <v>10</v>
      </c>
    </row>
    <row r="124" spans="1:33" x14ac:dyDescent="0.2">
      <c r="A124" s="126" t="s">
        <v>1091</v>
      </c>
      <c r="B124" s="126" t="s">
        <v>1092</v>
      </c>
      <c r="C124" s="126">
        <v>3343</v>
      </c>
      <c r="D124" s="126" t="s">
        <v>1103</v>
      </c>
      <c r="E124" s="126" t="s">
        <v>1103</v>
      </c>
      <c r="F124" s="36">
        <v>462966.17</v>
      </c>
      <c r="G124" s="36">
        <v>0</v>
      </c>
      <c r="H124" s="36">
        <v>36713.26</v>
      </c>
      <c r="J124" s="126">
        <v>516086.67</v>
      </c>
      <c r="K124" s="126">
        <v>121939.37</v>
      </c>
      <c r="M124" s="278">
        <v>48787.5</v>
      </c>
      <c r="P124" s="278">
        <v>0</v>
      </c>
      <c r="S124" s="126">
        <v>-1235537.1499999999</v>
      </c>
      <c r="T124" s="126">
        <v>2517902.33</v>
      </c>
      <c r="V124" s="33">
        <v>1635610.91</v>
      </c>
      <c r="W124" s="33">
        <v>88100</v>
      </c>
      <c r="X124" s="33">
        <v>1860.34</v>
      </c>
      <c r="Y124" s="33">
        <v>746960</v>
      </c>
      <c r="Z124" s="33">
        <v>27</v>
      </c>
      <c r="AA124" s="292">
        <v>1798354</v>
      </c>
      <c r="AB124" s="292">
        <v>2370</v>
      </c>
      <c r="AC124" s="292">
        <v>5320</v>
      </c>
      <c r="AD124" s="292">
        <v>598274.05000000005</v>
      </c>
      <c r="AE124" s="292">
        <v>261687.41</v>
      </c>
    </row>
    <row r="125" spans="1:33" x14ac:dyDescent="0.2">
      <c r="A125" s="126" t="s">
        <v>1105</v>
      </c>
      <c r="B125" s="126" t="s">
        <v>1106</v>
      </c>
      <c r="C125" s="126">
        <v>2276</v>
      </c>
      <c r="D125" s="126" t="s">
        <v>1108</v>
      </c>
      <c r="E125" s="126" t="s">
        <v>1108</v>
      </c>
      <c r="F125" s="36">
        <v>149382.22</v>
      </c>
      <c r="G125" s="36">
        <v>0</v>
      </c>
      <c r="H125" s="36">
        <v>31824.69</v>
      </c>
      <c r="J125" s="126">
        <v>321476.17</v>
      </c>
      <c r="K125" s="126">
        <v>69019.83</v>
      </c>
      <c r="P125" s="278">
        <v>0</v>
      </c>
      <c r="S125" s="126">
        <v>-1589847.25</v>
      </c>
      <c r="T125" s="126">
        <v>2171633.4300000002</v>
      </c>
      <c r="V125" s="33">
        <v>841194.61</v>
      </c>
      <c r="W125" s="33">
        <v>186600</v>
      </c>
      <c r="X125" s="33">
        <v>1031.22</v>
      </c>
      <c r="Y125" s="33">
        <v>1155474</v>
      </c>
      <c r="Z125" s="33">
        <v>42713</v>
      </c>
      <c r="AA125" s="292">
        <v>1404411</v>
      </c>
      <c r="AC125" s="292">
        <v>2200</v>
      </c>
      <c r="AD125" s="292">
        <v>644521.38</v>
      </c>
      <c r="AE125" s="292">
        <v>185963.72</v>
      </c>
    </row>
    <row r="126" spans="1:33" x14ac:dyDescent="0.2">
      <c r="A126" s="126" t="s">
        <v>1105</v>
      </c>
      <c r="B126" s="126" t="s">
        <v>1106</v>
      </c>
      <c r="C126" s="126">
        <v>7056</v>
      </c>
      <c r="D126" s="126" t="s">
        <v>1109</v>
      </c>
      <c r="E126" s="126" t="s">
        <v>1109</v>
      </c>
      <c r="F126" s="36">
        <v>71889.08</v>
      </c>
      <c r="G126" s="36">
        <v>0</v>
      </c>
      <c r="H126" s="36">
        <v>111990.41</v>
      </c>
      <c r="J126" s="126">
        <v>48166</v>
      </c>
      <c r="K126" s="126">
        <v>90717.32</v>
      </c>
      <c r="M126" s="278">
        <v>25061.119999999999</v>
      </c>
      <c r="P126" s="278">
        <v>456</v>
      </c>
      <c r="S126" s="126">
        <v>-1547531.31</v>
      </c>
      <c r="T126" s="126">
        <v>1977387.82</v>
      </c>
      <c r="V126" s="33">
        <v>2307931.19</v>
      </c>
      <c r="W126" s="33">
        <v>200000</v>
      </c>
      <c r="X126" s="33">
        <v>2124.91</v>
      </c>
      <c r="Y126" s="33">
        <v>2042619</v>
      </c>
      <c r="Z126" s="33">
        <v>46000</v>
      </c>
      <c r="AA126" s="292">
        <v>3379973</v>
      </c>
      <c r="AB126" s="292">
        <v>2200</v>
      </c>
      <c r="AD126" s="292">
        <v>1232036.96</v>
      </c>
      <c r="AE126" s="292">
        <v>117075.96</v>
      </c>
    </row>
    <row r="127" spans="1:33" x14ac:dyDescent="0.2">
      <c r="A127" s="126" t="s">
        <v>1105</v>
      </c>
      <c r="B127" s="126" t="s">
        <v>1106</v>
      </c>
      <c r="C127" s="126">
        <v>2303</v>
      </c>
      <c r="D127" s="126" t="s">
        <v>1110</v>
      </c>
      <c r="E127" s="126" t="s">
        <v>1110</v>
      </c>
      <c r="F127" s="36">
        <v>139454.98000000001</v>
      </c>
      <c r="G127" s="36">
        <v>0</v>
      </c>
      <c r="H127" s="36">
        <v>15207</v>
      </c>
      <c r="J127" s="126">
        <v>315872.21999999997</v>
      </c>
      <c r="K127" s="126">
        <v>28120.44</v>
      </c>
      <c r="M127" s="278">
        <v>61675</v>
      </c>
      <c r="P127" s="278">
        <v>1017.92</v>
      </c>
      <c r="S127" s="126">
        <v>-1190839</v>
      </c>
      <c r="T127" s="126">
        <v>1774116.27</v>
      </c>
      <c r="V127" s="33">
        <v>782702.5</v>
      </c>
      <c r="W127" s="33">
        <v>102200</v>
      </c>
      <c r="X127" s="33">
        <v>997.93</v>
      </c>
      <c r="Y127" s="33">
        <v>1057044</v>
      </c>
      <c r="Z127" s="33">
        <v>31813</v>
      </c>
      <c r="AA127" s="292">
        <v>1400616.5</v>
      </c>
      <c r="AD127" s="292">
        <v>563672.4</v>
      </c>
      <c r="AE127" s="292">
        <v>157784.07999999999</v>
      </c>
    </row>
    <row r="128" spans="1:33" x14ac:dyDescent="0.2">
      <c r="A128" s="126" t="s">
        <v>1105</v>
      </c>
      <c r="B128" s="126" t="s">
        <v>1106</v>
      </c>
      <c r="C128" s="126">
        <v>4554</v>
      </c>
      <c r="D128" s="126" t="s">
        <v>1111</v>
      </c>
      <c r="E128" s="126" t="s">
        <v>1111</v>
      </c>
      <c r="F128" s="36">
        <v>274706.87</v>
      </c>
      <c r="G128" s="36">
        <v>0</v>
      </c>
      <c r="H128" s="36">
        <v>65706.289999999994</v>
      </c>
      <c r="J128" s="126">
        <v>147569.04</v>
      </c>
      <c r="K128" s="126">
        <v>98083.34</v>
      </c>
      <c r="P128" s="278">
        <v>455.24</v>
      </c>
      <c r="S128" s="126">
        <v>-856411.33</v>
      </c>
      <c r="T128" s="126">
        <v>1520211.94</v>
      </c>
      <c r="V128" s="33">
        <v>1262517.46</v>
      </c>
      <c r="W128" s="33">
        <v>187400</v>
      </c>
      <c r="X128" s="33">
        <v>1856.19</v>
      </c>
      <c r="Y128" s="33">
        <v>2324028.66</v>
      </c>
      <c r="Z128" s="33">
        <v>37015</v>
      </c>
      <c r="AA128" s="292">
        <v>2838548.66</v>
      </c>
      <c r="AB128" s="292">
        <v>2860</v>
      </c>
      <c r="AD128" s="292">
        <v>962830.96</v>
      </c>
      <c r="AE128" s="292">
        <v>86768</v>
      </c>
    </row>
    <row r="129" spans="1:33" x14ac:dyDescent="0.2">
      <c r="A129" s="126" t="s">
        <v>1105</v>
      </c>
      <c r="B129" s="126" t="s">
        <v>1106</v>
      </c>
      <c r="C129" s="126">
        <v>6488</v>
      </c>
      <c r="D129" s="126" t="s">
        <v>1112</v>
      </c>
      <c r="E129" s="126" t="s">
        <v>1112</v>
      </c>
      <c r="F129" s="36">
        <v>752000.14</v>
      </c>
      <c r="G129" s="36">
        <v>0</v>
      </c>
      <c r="H129" s="36">
        <v>37561.980000000003</v>
      </c>
      <c r="J129" s="126">
        <v>212772.48000000001</v>
      </c>
      <c r="K129" s="126">
        <v>116257.28</v>
      </c>
      <c r="M129" s="278">
        <v>47175</v>
      </c>
      <c r="P129" s="278">
        <v>0</v>
      </c>
      <c r="S129" s="126">
        <v>-1453964.21</v>
      </c>
      <c r="T129" s="126">
        <v>2436322.09</v>
      </c>
      <c r="V129" s="33">
        <v>2410134.0699999998</v>
      </c>
      <c r="W129" s="33">
        <v>270550</v>
      </c>
      <c r="X129" s="33">
        <v>3859.25</v>
      </c>
      <c r="Y129" s="33">
        <v>1641711</v>
      </c>
      <c r="Z129" s="33">
        <v>36769</v>
      </c>
      <c r="AA129" s="292">
        <v>2853019</v>
      </c>
      <c r="AC129" s="292">
        <v>2090</v>
      </c>
      <c r="AD129" s="292">
        <v>1185700.3799999999</v>
      </c>
      <c r="AE129" s="292">
        <v>233154.94</v>
      </c>
    </row>
    <row r="130" spans="1:33" x14ac:dyDescent="0.2">
      <c r="A130" s="126" t="s">
        <v>1105</v>
      </c>
      <c r="B130" s="126" t="s">
        <v>1106</v>
      </c>
      <c r="C130" s="126">
        <v>1686</v>
      </c>
      <c r="D130" s="126" t="s">
        <v>1113</v>
      </c>
      <c r="E130" s="126" t="s">
        <v>1113</v>
      </c>
      <c r="F130" s="36">
        <v>91470.98</v>
      </c>
      <c r="G130" s="36">
        <v>0</v>
      </c>
      <c r="H130" s="36">
        <v>45008.02</v>
      </c>
      <c r="J130" s="126">
        <v>466820.39</v>
      </c>
      <c r="K130" s="126">
        <v>73880.67</v>
      </c>
      <c r="M130" s="278">
        <v>49522.44</v>
      </c>
      <c r="P130" s="278">
        <v>0</v>
      </c>
      <c r="S130" s="126">
        <v>-953598.89</v>
      </c>
      <c r="T130" s="126">
        <v>1752442.7</v>
      </c>
      <c r="V130" s="33">
        <v>1064756.49</v>
      </c>
      <c r="W130" s="33">
        <v>122400</v>
      </c>
      <c r="X130" s="33">
        <v>964.12</v>
      </c>
      <c r="Y130" s="33">
        <v>998547</v>
      </c>
      <c r="Z130" s="33">
        <v>32255</v>
      </c>
      <c r="AA130" s="292">
        <v>1496661</v>
      </c>
      <c r="AC130" s="292">
        <v>2400</v>
      </c>
      <c r="AD130" s="292">
        <v>717348.08</v>
      </c>
      <c r="AE130" s="292">
        <v>173699.72</v>
      </c>
    </row>
    <row r="131" spans="1:33" s="130" customFormat="1" x14ac:dyDescent="0.2">
      <c r="A131" s="126" t="s">
        <v>1105</v>
      </c>
      <c r="B131" s="126" t="s">
        <v>1106</v>
      </c>
      <c r="C131" s="126">
        <v>1945</v>
      </c>
      <c r="D131" s="126" t="s">
        <v>1114</v>
      </c>
      <c r="E131" s="126" t="s">
        <v>1114</v>
      </c>
      <c r="F131" s="36">
        <v>185831.58</v>
      </c>
      <c r="G131" s="36">
        <v>0</v>
      </c>
      <c r="H131" s="36">
        <v>41037.980000000003</v>
      </c>
      <c r="I131" s="36"/>
      <c r="J131" s="126">
        <v>490884.28</v>
      </c>
      <c r="K131" s="126">
        <v>57383.16</v>
      </c>
      <c r="L131" s="278"/>
      <c r="M131" s="278">
        <v>20444.54</v>
      </c>
      <c r="N131" s="278"/>
      <c r="O131" s="278"/>
      <c r="P131" s="278">
        <v>346</v>
      </c>
      <c r="Q131" s="126"/>
      <c r="R131" s="126"/>
      <c r="S131" s="126">
        <v>-1576632.73</v>
      </c>
      <c r="T131" s="126">
        <v>2586652.75</v>
      </c>
      <c r="U131" s="33"/>
      <c r="V131" s="33">
        <v>834251.84</v>
      </c>
      <c r="W131" s="33">
        <v>74400</v>
      </c>
      <c r="X131" s="33">
        <v>1128.76</v>
      </c>
      <c r="Y131" s="33">
        <v>1093308</v>
      </c>
      <c r="Z131" s="33">
        <v>14587</v>
      </c>
      <c r="AA131" s="292">
        <v>1391843</v>
      </c>
      <c r="AB131" s="292"/>
      <c r="AC131" s="297"/>
      <c r="AD131" s="297">
        <v>608091.15</v>
      </c>
      <c r="AE131" s="297">
        <v>273415.01</v>
      </c>
      <c r="AF131" s="297"/>
      <c r="AG131" s="297"/>
    </row>
    <row r="132" spans="1:33" x14ac:dyDescent="0.2">
      <c r="A132" s="126" t="s">
        <v>1105</v>
      </c>
      <c r="B132" s="126" t="s">
        <v>1106</v>
      </c>
      <c r="C132" s="126">
        <v>4275</v>
      </c>
      <c r="D132" s="126" t="s">
        <v>1115</v>
      </c>
      <c r="E132" s="126" t="s">
        <v>1115</v>
      </c>
      <c r="F132" s="36">
        <v>270476.38</v>
      </c>
      <c r="G132" s="36">
        <v>0</v>
      </c>
      <c r="H132" s="36">
        <v>94550.45</v>
      </c>
      <c r="J132" s="126">
        <v>91922.5</v>
      </c>
      <c r="K132" s="126">
        <v>109506.12</v>
      </c>
      <c r="M132" s="278">
        <v>87635</v>
      </c>
      <c r="P132" s="278">
        <v>5472</v>
      </c>
      <c r="S132" s="126">
        <v>-1387191.58</v>
      </c>
      <c r="T132" s="126">
        <v>1898238.82</v>
      </c>
      <c r="V132" s="33">
        <v>1789398.33</v>
      </c>
      <c r="W132" s="33">
        <v>162800</v>
      </c>
      <c r="X132" s="33">
        <v>2152.63</v>
      </c>
      <c r="Y132" s="33">
        <v>1405026</v>
      </c>
      <c r="Z132" s="33">
        <v>21500</v>
      </c>
      <c r="AA132" s="292">
        <v>2181533</v>
      </c>
      <c r="AB132" s="292">
        <v>10720</v>
      </c>
      <c r="AD132" s="292">
        <v>1102253.67</v>
      </c>
      <c r="AE132" s="292">
        <v>124069.08</v>
      </c>
    </row>
    <row r="133" spans="1:33" x14ac:dyDescent="0.2">
      <c r="A133" s="126" t="s">
        <v>1105</v>
      </c>
      <c r="B133" s="126" t="s">
        <v>1106</v>
      </c>
      <c r="C133" s="126">
        <v>5014</v>
      </c>
      <c r="D133" s="126" t="s">
        <v>1116</v>
      </c>
      <c r="E133" s="126" t="s">
        <v>1116</v>
      </c>
      <c r="F133" s="36">
        <v>469077.96</v>
      </c>
      <c r="G133" s="36">
        <v>0</v>
      </c>
      <c r="H133" s="36">
        <v>96691.71</v>
      </c>
      <c r="J133" s="126">
        <v>537631.31000000006</v>
      </c>
      <c r="K133" s="126">
        <v>146384.82</v>
      </c>
      <c r="P133" s="278">
        <v>0</v>
      </c>
      <c r="S133" s="126">
        <v>-905399.13</v>
      </c>
      <c r="T133" s="126">
        <v>2434424.27</v>
      </c>
      <c r="V133" s="33">
        <v>1601354.64</v>
      </c>
      <c r="W133" s="33">
        <v>287310</v>
      </c>
      <c r="X133" s="33">
        <v>1480.6</v>
      </c>
      <c r="Y133" s="33">
        <v>1682901</v>
      </c>
      <c r="Z133" s="33">
        <v>25000</v>
      </c>
      <c r="AA133" s="292">
        <v>2356933</v>
      </c>
      <c r="AD133" s="292">
        <v>1205885.05</v>
      </c>
      <c r="AE133" s="292">
        <v>314467.53000000003</v>
      </c>
    </row>
    <row r="134" spans="1:33" x14ac:dyDescent="0.2">
      <c r="A134" s="126" t="s">
        <v>1105</v>
      </c>
      <c r="B134" s="126" t="s">
        <v>1106</v>
      </c>
      <c r="C134" s="126">
        <v>6515</v>
      </c>
      <c r="D134" s="126" t="s">
        <v>1117</v>
      </c>
      <c r="E134" s="126" t="s">
        <v>1117</v>
      </c>
      <c r="F134" s="36">
        <v>357169.43</v>
      </c>
      <c r="G134" s="36">
        <v>0</v>
      </c>
      <c r="H134" s="36">
        <v>100589.83</v>
      </c>
      <c r="J134" s="126">
        <v>572520.57999999996</v>
      </c>
      <c r="K134" s="126">
        <v>187482.59</v>
      </c>
      <c r="M134" s="278">
        <v>20550</v>
      </c>
      <c r="P134" s="278">
        <v>3406</v>
      </c>
      <c r="S134" s="126">
        <v>-1054139.27</v>
      </c>
      <c r="T134" s="126">
        <v>2150215.54</v>
      </c>
      <c r="V134" s="33">
        <v>2515240.17</v>
      </c>
      <c r="W134" s="33">
        <v>227800</v>
      </c>
      <c r="X134" s="33">
        <v>1025.08</v>
      </c>
      <c r="Y134" s="33">
        <v>842448.2</v>
      </c>
      <c r="Z134" s="33">
        <v>51500</v>
      </c>
      <c r="AA134" s="292">
        <v>2062674.5</v>
      </c>
      <c r="AD134" s="292">
        <v>1142158.29</v>
      </c>
      <c r="AE134" s="292">
        <v>335450.5</v>
      </c>
    </row>
    <row r="135" spans="1:33" x14ac:dyDescent="0.2">
      <c r="A135" s="126" t="s">
        <v>1105</v>
      </c>
      <c r="B135" s="126" t="s">
        <v>1106</v>
      </c>
      <c r="C135" s="126">
        <v>807</v>
      </c>
      <c r="D135" s="126" t="s">
        <v>1118</v>
      </c>
      <c r="E135" s="126" t="s">
        <v>1118</v>
      </c>
      <c r="F135" s="36">
        <v>27918.35</v>
      </c>
      <c r="G135" s="36">
        <v>0</v>
      </c>
      <c r="H135" s="36">
        <v>11703.43</v>
      </c>
      <c r="J135" s="126">
        <v>433629.12</v>
      </c>
      <c r="K135" s="126">
        <v>71059.899999999994</v>
      </c>
      <c r="M135" s="278">
        <v>36800</v>
      </c>
      <c r="P135" s="278">
        <v>1720</v>
      </c>
      <c r="S135" s="126">
        <v>-975985.45</v>
      </c>
      <c r="T135" s="126">
        <v>1699412.19</v>
      </c>
      <c r="V135" s="33">
        <v>739417.05</v>
      </c>
      <c r="W135" s="33">
        <v>54300</v>
      </c>
      <c r="X135" s="33">
        <v>480.39</v>
      </c>
      <c r="Y135" s="33">
        <v>1115310.5</v>
      </c>
      <c r="Z135" s="33">
        <v>68500</v>
      </c>
      <c r="AA135" s="292">
        <v>1415702.5</v>
      </c>
      <c r="AB135" s="292">
        <v>2400</v>
      </c>
      <c r="AD135" s="292">
        <v>633157.76</v>
      </c>
      <c r="AE135" s="292">
        <v>144383.62</v>
      </c>
    </row>
    <row r="136" spans="1:33" x14ac:dyDescent="0.2">
      <c r="A136" s="126" t="s">
        <v>1120</v>
      </c>
      <c r="B136" s="126" t="s">
        <v>1121</v>
      </c>
      <c r="C136" s="126">
        <v>8422</v>
      </c>
      <c r="D136" s="126" t="s">
        <v>1123</v>
      </c>
      <c r="E136" s="126" t="s">
        <v>1123</v>
      </c>
      <c r="F136" s="36">
        <v>378027.67</v>
      </c>
      <c r="G136" s="36">
        <v>0</v>
      </c>
      <c r="H136" s="36">
        <v>85444.11</v>
      </c>
      <c r="J136" s="126">
        <v>927468.84</v>
      </c>
      <c r="K136" s="126">
        <v>81236.570000000007</v>
      </c>
      <c r="M136" s="278">
        <v>7875</v>
      </c>
      <c r="N136" s="278">
        <v>0</v>
      </c>
      <c r="P136" s="278">
        <v>120</v>
      </c>
      <c r="S136" s="126">
        <v>-1740533.64</v>
      </c>
      <c r="T136" s="126">
        <v>3628521.74</v>
      </c>
      <c r="V136" s="33">
        <v>3186868.25</v>
      </c>
      <c r="W136" s="33">
        <v>181925</v>
      </c>
      <c r="X136" s="33">
        <v>2580.4499999999998</v>
      </c>
      <c r="Y136" s="33">
        <v>2313872</v>
      </c>
      <c r="Z136" s="33">
        <v>53000</v>
      </c>
      <c r="AA136" s="292">
        <v>3872739</v>
      </c>
      <c r="AB136" s="292">
        <v>43820</v>
      </c>
      <c r="AD136" s="292">
        <v>1973113.93</v>
      </c>
      <c r="AE136" s="292">
        <v>271188.33</v>
      </c>
      <c r="AF136" s="292">
        <v>8</v>
      </c>
      <c r="AG136" s="292">
        <v>1182.3499999999999</v>
      </c>
    </row>
    <row r="137" spans="1:33" x14ac:dyDescent="0.2">
      <c r="A137" s="126" t="s">
        <v>1120</v>
      </c>
      <c r="B137" s="126" t="s">
        <v>1121</v>
      </c>
      <c r="C137" s="126">
        <v>4910</v>
      </c>
      <c r="D137" s="126" t="s">
        <v>1124</v>
      </c>
      <c r="E137" s="126" t="s">
        <v>1124</v>
      </c>
      <c r="F137" s="36">
        <v>171212.72</v>
      </c>
      <c r="G137" s="36">
        <v>0</v>
      </c>
      <c r="H137" s="36">
        <v>158244.87</v>
      </c>
      <c r="J137" s="126">
        <v>1167900.1399999999</v>
      </c>
      <c r="K137" s="126">
        <v>28707.54</v>
      </c>
      <c r="M137" s="278">
        <v>7875</v>
      </c>
      <c r="N137" s="278">
        <v>0</v>
      </c>
      <c r="P137" s="278">
        <v>1362</v>
      </c>
      <c r="S137" s="126">
        <v>2067360.47</v>
      </c>
      <c r="T137" s="126">
        <v>365872.84</v>
      </c>
      <c r="V137" s="33">
        <v>1741177.26</v>
      </c>
      <c r="W137" s="33">
        <v>108660</v>
      </c>
      <c r="X137" s="33">
        <v>2122.5</v>
      </c>
      <c r="Y137" s="33">
        <v>2184947.2799999998</v>
      </c>
      <c r="Z137" s="33">
        <v>36000</v>
      </c>
      <c r="AA137" s="292">
        <v>2758571.28</v>
      </c>
      <c r="AB137" s="292">
        <v>47446.5</v>
      </c>
      <c r="AD137" s="292">
        <v>2058874.61</v>
      </c>
      <c r="AE137" s="292">
        <v>123449.41</v>
      </c>
      <c r="AF137" s="292">
        <v>3</v>
      </c>
      <c r="AG137" s="292">
        <v>967.28</v>
      </c>
    </row>
    <row r="138" spans="1:33" x14ac:dyDescent="0.2">
      <c r="A138" s="126" t="s">
        <v>1120</v>
      </c>
      <c r="B138" s="126" t="s">
        <v>1121</v>
      </c>
      <c r="C138" s="126">
        <v>4412</v>
      </c>
      <c r="D138" s="126" t="s">
        <v>1125</v>
      </c>
      <c r="E138" s="126" t="s">
        <v>1125</v>
      </c>
      <c r="F138" s="36">
        <v>377073.44</v>
      </c>
      <c r="G138" s="36">
        <v>10000</v>
      </c>
      <c r="H138" s="36">
        <v>203826.86</v>
      </c>
      <c r="J138" s="126">
        <v>146861.54</v>
      </c>
      <c r="K138" s="126">
        <v>70238.77</v>
      </c>
      <c r="M138" s="278">
        <v>14835</v>
      </c>
      <c r="N138" s="278">
        <v>0</v>
      </c>
      <c r="P138" s="278">
        <v>1304.25</v>
      </c>
      <c r="S138" s="126">
        <v>-992780.05</v>
      </c>
      <c r="T138" s="126">
        <v>2122751.4700000002</v>
      </c>
      <c r="V138" s="33">
        <v>1539940.76</v>
      </c>
      <c r="W138" s="33">
        <v>286320</v>
      </c>
      <c r="X138" s="33">
        <v>2009.92</v>
      </c>
      <c r="Y138" s="33">
        <v>1896909</v>
      </c>
      <c r="Z138" s="33">
        <v>18000</v>
      </c>
      <c r="AA138" s="292">
        <v>2530033</v>
      </c>
      <c r="AB138" s="292">
        <v>73650</v>
      </c>
      <c r="AD138" s="292">
        <v>1284754.3</v>
      </c>
      <c r="AE138" s="292">
        <v>192852.44</v>
      </c>
    </row>
    <row r="139" spans="1:33" x14ac:dyDescent="0.2">
      <c r="A139" s="126" t="s">
        <v>1120</v>
      </c>
      <c r="B139" s="126" t="s">
        <v>1121</v>
      </c>
      <c r="C139" s="126">
        <v>4626</v>
      </c>
      <c r="D139" s="126" t="s">
        <v>1126</v>
      </c>
      <c r="E139" s="126" t="s">
        <v>1126</v>
      </c>
      <c r="F139" s="36">
        <v>365211.24</v>
      </c>
      <c r="G139" s="36">
        <v>0</v>
      </c>
      <c r="H139" s="36">
        <v>126288.81</v>
      </c>
      <c r="J139" s="126">
        <v>1587156.83</v>
      </c>
      <c r="K139" s="126">
        <v>99029.48</v>
      </c>
      <c r="M139" s="278">
        <v>15188</v>
      </c>
      <c r="N139" s="278">
        <v>0</v>
      </c>
      <c r="P139" s="278">
        <v>159.32</v>
      </c>
      <c r="S139" s="126">
        <v>1840718.67</v>
      </c>
      <c r="T139" s="126">
        <v>765116.2</v>
      </c>
      <c r="V139" s="33">
        <v>1845436.95</v>
      </c>
      <c r="W139" s="33">
        <v>132425</v>
      </c>
      <c r="X139" s="33">
        <v>2618.9699999999998</v>
      </c>
      <c r="Y139" s="33">
        <v>464793.28</v>
      </c>
      <c r="Z139" s="33">
        <v>3000</v>
      </c>
      <c r="AA139" s="292">
        <v>1447488.28</v>
      </c>
      <c r="AB139" s="292">
        <v>30942</v>
      </c>
      <c r="AD139" s="292">
        <v>1235023.55</v>
      </c>
      <c r="AE139" s="292">
        <v>177348.92</v>
      </c>
      <c r="AG139" s="292">
        <v>967.28</v>
      </c>
    </row>
    <row r="140" spans="1:33" x14ac:dyDescent="0.2">
      <c r="A140" s="126" t="s">
        <v>1120</v>
      </c>
      <c r="B140" s="126" t="s">
        <v>1121</v>
      </c>
      <c r="C140" s="126">
        <v>5170</v>
      </c>
      <c r="D140" s="126" t="s">
        <v>1127</v>
      </c>
      <c r="E140" s="126" t="s">
        <v>1127</v>
      </c>
      <c r="F140" s="36">
        <v>118299.72</v>
      </c>
      <c r="G140" s="36">
        <v>124600</v>
      </c>
      <c r="H140" s="36">
        <v>181181.72</v>
      </c>
      <c r="J140" s="126">
        <v>464994.77</v>
      </c>
      <c r="K140" s="126">
        <v>21088.31</v>
      </c>
      <c r="M140" s="278">
        <v>7875</v>
      </c>
      <c r="N140" s="278">
        <v>0</v>
      </c>
      <c r="P140" s="278">
        <v>1860</v>
      </c>
      <c r="S140" s="126">
        <v>-2272861.9700000002</v>
      </c>
      <c r="T140" s="126">
        <v>3234091.19</v>
      </c>
      <c r="V140" s="33">
        <v>2404154.2200000002</v>
      </c>
      <c r="W140" s="33">
        <v>186400</v>
      </c>
      <c r="X140" s="33">
        <v>1416.89</v>
      </c>
      <c r="Y140" s="33">
        <v>1346499</v>
      </c>
      <c r="Z140" s="33">
        <v>27000</v>
      </c>
      <c r="AA140" s="292">
        <v>2175981</v>
      </c>
      <c r="AD140" s="292">
        <v>1692426.66</v>
      </c>
      <c r="AE140" s="292">
        <v>156679.79999999999</v>
      </c>
      <c r="AG140" s="292">
        <v>1182.3499999999999</v>
      </c>
    </row>
    <row r="141" spans="1:33" x14ac:dyDescent="0.2">
      <c r="A141" s="126" t="s">
        <v>1120</v>
      </c>
      <c r="B141" s="126" t="s">
        <v>1121</v>
      </c>
      <c r="C141" s="126">
        <v>3453</v>
      </c>
      <c r="D141" s="126" t="s">
        <v>1128</v>
      </c>
      <c r="E141" s="126" t="s">
        <v>1128</v>
      </c>
      <c r="F141" s="36">
        <v>132446.22</v>
      </c>
      <c r="G141" s="36">
        <v>19000</v>
      </c>
      <c r="H141" s="36">
        <v>75906.62</v>
      </c>
      <c r="J141" s="126">
        <v>240059.93</v>
      </c>
      <c r="K141" s="126">
        <v>144066.43</v>
      </c>
      <c r="M141" s="278">
        <v>17081.68</v>
      </c>
      <c r="N141" s="278">
        <v>0</v>
      </c>
      <c r="P141" s="278">
        <v>0</v>
      </c>
      <c r="S141" s="126">
        <v>-1062160.3400000001</v>
      </c>
      <c r="T141" s="126">
        <v>1809525.85</v>
      </c>
      <c r="V141" s="33">
        <v>1871250.13</v>
      </c>
      <c r="X141" s="33">
        <v>1133.29</v>
      </c>
      <c r="Y141" s="33">
        <v>1223388</v>
      </c>
      <c r="Z141" s="33">
        <v>18000</v>
      </c>
      <c r="AA141" s="292">
        <v>1994940</v>
      </c>
      <c r="AB141" s="292">
        <v>20590</v>
      </c>
      <c r="AD141" s="292">
        <v>1152754.25</v>
      </c>
      <c r="AE141" s="292">
        <v>97484.88</v>
      </c>
      <c r="AF141" s="292">
        <v>3</v>
      </c>
      <c r="AG141" s="292">
        <v>967.28</v>
      </c>
    </row>
    <row r="142" spans="1:33" x14ac:dyDescent="0.2">
      <c r="A142" s="126" t="s">
        <v>1120</v>
      </c>
      <c r="B142" s="126" t="s">
        <v>1121</v>
      </c>
      <c r="C142" s="126">
        <v>6990</v>
      </c>
      <c r="D142" s="126" t="s">
        <v>1129</v>
      </c>
      <c r="E142" s="126" t="s">
        <v>1129</v>
      </c>
      <c r="F142" s="36">
        <v>313447.38</v>
      </c>
      <c r="G142" s="36">
        <v>0</v>
      </c>
      <c r="H142" s="36">
        <v>5571.11</v>
      </c>
      <c r="J142" s="126">
        <v>1255456.51</v>
      </c>
      <c r="K142" s="126">
        <v>288631.07</v>
      </c>
      <c r="M142" s="278">
        <v>26748</v>
      </c>
      <c r="N142" s="278">
        <v>0</v>
      </c>
      <c r="P142" s="278">
        <v>0</v>
      </c>
      <c r="S142" s="126">
        <v>1309739.6499999999</v>
      </c>
      <c r="T142" s="126">
        <v>1034850.95</v>
      </c>
      <c r="V142" s="33">
        <v>2593711.9500000002</v>
      </c>
      <c r="W142" s="33">
        <v>337080</v>
      </c>
      <c r="X142" s="33">
        <v>3172.85</v>
      </c>
      <c r="Y142" s="33">
        <v>1045509</v>
      </c>
      <c r="Z142" s="33">
        <v>18000</v>
      </c>
      <c r="AA142" s="292">
        <v>1894394</v>
      </c>
      <c r="AB142" s="292">
        <v>46104</v>
      </c>
      <c r="AD142" s="292">
        <v>2323586.65</v>
      </c>
      <c r="AE142" s="292">
        <v>240439.33</v>
      </c>
      <c r="AG142" s="292">
        <v>1182.3499999999999</v>
      </c>
    </row>
    <row r="143" spans="1:33" x14ac:dyDescent="0.2">
      <c r="A143" s="126" t="s">
        <v>1120</v>
      </c>
      <c r="B143" s="126" t="s">
        <v>1121</v>
      </c>
      <c r="C143" s="126">
        <v>4098</v>
      </c>
      <c r="D143" s="126" t="s">
        <v>1130</v>
      </c>
      <c r="E143" s="126" t="s">
        <v>1130</v>
      </c>
      <c r="F143" s="36">
        <v>279878.71000000002</v>
      </c>
      <c r="G143" s="36">
        <v>0</v>
      </c>
      <c r="H143" s="36">
        <v>71928.100000000006</v>
      </c>
      <c r="J143" s="126">
        <v>287945.78999999998</v>
      </c>
      <c r="K143" s="126">
        <v>81792.990000000005</v>
      </c>
      <c r="M143" s="278">
        <v>7875</v>
      </c>
      <c r="N143" s="278">
        <v>0</v>
      </c>
      <c r="P143" s="278">
        <v>0</v>
      </c>
      <c r="S143" s="126">
        <v>-931222.32</v>
      </c>
      <c r="T143" s="126">
        <v>1778360.15</v>
      </c>
      <c r="V143" s="33">
        <v>1804755.03</v>
      </c>
      <c r="W143" s="33">
        <v>155569</v>
      </c>
      <c r="X143" s="33">
        <v>1536.09</v>
      </c>
      <c r="Y143" s="33">
        <v>1034313</v>
      </c>
      <c r="Z143" s="33">
        <v>18000</v>
      </c>
      <c r="AA143" s="292">
        <v>1870726</v>
      </c>
      <c r="AB143" s="292">
        <v>53944</v>
      </c>
      <c r="AD143" s="292">
        <v>1020598.99</v>
      </c>
      <c r="AE143" s="292">
        <v>201184.02</v>
      </c>
      <c r="AF143" s="292">
        <v>5</v>
      </c>
      <c r="AG143" s="292">
        <v>1182.3499999999999</v>
      </c>
    </row>
    <row r="144" spans="1:33" x14ac:dyDescent="0.2">
      <c r="A144" s="126" t="s">
        <v>1120</v>
      </c>
      <c r="B144" s="126" t="s">
        <v>1121</v>
      </c>
      <c r="C144" s="126">
        <v>3182</v>
      </c>
      <c r="D144" s="126" t="s">
        <v>1131</v>
      </c>
      <c r="E144" s="126" t="s">
        <v>1131</v>
      </c>
      <c r="F144" s="36">
        <v>261471.7</v>
      </c>
      <c r="G144" s="36">
        <v>19795</v>
      </c>
      <c r="H144" s="36">
        <v>12398.32</v>
      </c>
      <c r="J144" s="126">
        <v>503175.03</v>
      </c>
      <c r="K144" s="126">
        <v>67592.990000000005</v>
      </c>
      <c r="M144" s="278">
        <v>12975</v>
      </c>
      <c r="N144" s="278">
        <v>0</v>
      </c>
      <c r="P144" s="278">
        <v>0</v>
      </c>
      <c r="S144" s="126">
        <v>-1395983.38</v>
      </c>
      <c r="T144" s="126">
        <v>2463401.71</v>
      </c>
      <c r="V144" s="33">
        <v>1602521.73</v>
      </c>
      <c r="W144" s="33">
        <v>45000</v>
      </c>
      <c r="X144" s="33">
        <v>1519.47</v>
      </c>
      <c r="Y144" s="33">
        <v>1579893</v>
      </c>
      <c r="Z144" s="33">
        <v>18000</v>
      </c>
      <c r="AA144" s="292">
        <v>2287089</v>
      </c>
      <c r="AB144" s="292">
        <v>20140</v>
      </c>
      <c r="AD144" s="292">
        <v>993826.33</v>
      </c>
      <c r="AE144" s="292">
        <v>160868.88</v>
      </c>
      <c r="AF144" s="292">
        <v>3</v>
      </c>
      <c r="AG144" s="292">
        <v>967.28</v>
      </c>
    </row>
    <row r="145" spans="1:33" x14ac:dyDescent="0.2">
      <c r="A145" s="126" t="s">
        <v>1120</v>
      </c>
      <c r="B145" s="126" t="s">
        <v>1121</v>
      </c>
      <c r="C145" s="126">
        <v>5111</v>
      </c>
      <c r="D145" s="126" t="s">
        <v>1132</v>
      </c>
      <c r="E145" s="126" t="s">
        <v>1132</v>
      </c>
      <c r="F145" s="36">
        <v>42929.47</v>
      </c>
      <c r="G145" s="36">
        <v>0</v>
      </c>
      <c r="H145" s="36">
        <v>128789.62</v>
      </c>
      <c r="J145" s="126">
        <v>138940.70000000001</v>
      </c>
      <c r="K145" s="126">
        <v>47220.74</v>
      </c>
      <c r="M145" s="278">
        <v>7875</v>
      </c>
      <c r="N145" s="278">
        <v>0</v>
      </c>
      <c r="P145" s="278">
        <v>4113.1499999999996</v>
      </c>
      <c r="S145" s="126">
        <v>-767961</v>
      </c>
      <c r="T145" s="126">
        <v>1748544.54</v>
      </c>
      <c r="V145" s="33">
        <v>2460091.79</v>
      </c>
      <c r="W145" s="33">
        <v>233111</v>
      </c>
      <c r="X145" s="33">
        <v>1276.92</v>
      </c>
      <c r="Y145" s="33">
        <v>1794661.4</v>
      </c>
      <c r="Z145" s="33">
        <v>16500</v>
      </c>
      <c r="AA145" s="292">
        <v>2870868.4</v>
      </c>
      <c r="AB145" s="292">
        <v>75880.100000000006</v>
      </c>
      <c r="AD145" s="292">
        <v>2011808.58</v>
      </c>
      <c r="AE145" s="292">
        <v>180588.84</v>
      </c>
      <c r="AF145" s="292">
        <v>4</v>
      </c>
      <c r="AG145" s="292">
        <v>1182.3499999999999</v>
      </c>
    </row>
    <row r="146" spans="1:33" x14ac:dyDescent="0.2">
      <c r="A146" s="126" t="s">
        <v>1120</v>
      </c>
      <c r="B146" s="126" t="s">
        <v>1121</v>
      </c>
      <c r="C146" s="126">
        <v>4890</v>
      </c>
      <c r="D146" s="126" t="s">
        <v>1133</v>
      </c>
      <c r="E146" s="126" t="s">
        <v>1133</v>
      </c>
      <c r="F146" s="36">
        <v>114418.13</v>
      </c>
      <c r="G146" s="36">
        <v>0</v>
      </c>
      <c r="H146" s="36">
        <v>171734.76</v>
      </c>
      <c r="J146" s="126">
        <v>1435219.04</v>
      </c>
      <c r="K146" s="126">
        <v>147551.94</v>
      </c>
      <c r="M146" s="278">
        <v>7875</v>
      </c>
      <c r="N146" s="278">
        <v>0</v>
      </c>
      <c r="P146" s="278">
        <v>4000</v>
      </c>
      <c r="S146" s="126">
        <v>1518625.79</v>
      </c>
      <c r="T146" s="126">
        <v>577706.88</v>
      </c>
      <c r="V146" s="33">
        <v>2712977.07</v>
      </c>
      <c r="W146" s="33">
        <v>80230</v>
      </c>
      <c r="X146" s="33">
        <v>1241.56</v>
      </c>
      <c r="Y146" s="33">
        <v>2039604</v>
      </c>
      <c r="Z146" s="33">
        <v>30000</v>
      </c>
      <c r="AA146" s="292">
        <v>3047215</v>
      </c>
      <c r="AB146" s="292">
        <v>82416</v>
      </c>
      <c r="AD146" s="292">
        <v>1799789.75</v>
      </c>
      <c r="AE146" s="292">
        <v>172948.4</v>
      </c>
      <c r="AG146" s="292">
        <v>967.28</v>
      </c>
    </row>
    <row r="147" spans="1:33" x14ac:dyDescent="0.2">
      <c r="A147" s="126" t="s">
        <v>1120</v>
      </c>
      <c r="B147" s="126" t="s">
        <v>1121</v>
      </c>
      <c r="C147" s="126">
        <v>7134</v>
      </c>
      <c r="D147" s="126" t="s">
        <v>1134</v>
      </c>
      <c r="E147" s="126" t="s">
        <v>1134</v>
      </c>
      <c r="F147" s="36">
        <v>236128.22</v>
      </c>
      <c r="G147" s="36">
        <v>0</v>
      </c>
      <c r="H147" s="36">
        <v>179271.67999999999</v>
      </c>
      <c r="J147" s="126">
        <v>121209.66</v>
      </c>
      <c r="K147" s="126">
        <v>116669.69</v>
      </c>
      <c r="M147" s="278">
        <v>18675</v>
      </c>
      <c r="N147" s="278">
        <v>0</v>
      </c>
      <c r="P147" s="278">
        <v>830.38</v>
      </c>
      <c r="S147" s="126">
        <v>-2630891.2000000002</v>
      </c>
      <c r="T147" s="126">
        <v>3628551.99</v>
      </c>
      <c r="V147" s="33">
        <v>2731788.12</v>
      </c>
      <c r="W147" s="33">
        <v>30000</v>
      </c>
      <c r="X147" s="33">
        <v>1926.3</v>
      </c>
      <c r="Y147" s="33">
        <v>940402.45</v>
      </c>
      <c r="Z147" s="33">
        <v>21000</v>
      </c>
      <c r="AA147" s="292">
        <v>1776049.45</v>
      </c>
      <c r="AB147" s="292">
        <v>61910</v>
      </c>
      <c r="AD147" s="292">
        <v>2038566.41</v>
      </c>
      <c r="AE147" s="292">
        <v>210693.02</v>
      </c>
      <c r="AF147" s="292">
        <v>602.55999999999995</v>
      </c>
      <c r="AG147" s="292">
        <v>1182.3499999999999</v>
      </c>
    </row>
    <row r="148" spans="1:33" x14ac:dyDescent="0.2">
      <c r="A148" s="126" t="s">
        <v>1120</v>
      </c>
      <c r="B148" s="126" t="s">
        <v>1121</v>
      </c>
      <c r="C148" s="126">
        <v>5117</v>
      </c>
      <c r="D148" s="126" t="s">
        <v>1135</v>
      </c>
      <c r="E148" s="126" t="s">
        <v>1135</v>
      </c>
      <c r="F148" s="36">
        <v>264620.88</v>
      </c>
      <c r="G148" s="36">
        <v>0</v>
      </c>
      <c r="H148" s="36">
        <v>124993.05</v>
      </c>
      <c r="J148" s="126">
        <v>463670.66</v>
      </c>
      <c r="K148" s="126">
        <v>102939.91</v>
      </c>
      <c r="M148" s="278">
        <v>7875</v>
      </c>
      <c r="N148" s="278">
        <v>0</v>
      </c>
      <c r="P148" s="278">
        <v>0</v>
      </c>
      <c r="S148" s="126">
        <v>-971272.87</v>
      </c>
      <c r="T148" s="126">
        <v>2252597.11</v>
      </c>
      <c r="V148" s="33">
        <v>2256817.4900000002</v>
      </c>
      <c r="W148" s="33">
        <v>85600</v>
      </c>
      <c r="X148" s="33">
        <v>1699.18</v>
      </c>
      <c r="Y148" s="33">
        <v>1610637</v>
      </c>
      <c r="Z148" s="33">
        <v>36000</v>
      </c>
      <c r="AA148" s="292">
        <v>2355956</v>
      </c>
      <c r="AB148" s="292">
        <v>48660</v>
      </c>
      <c r="AD148" s="292">
        <v>1689968.41</v>
      </c>
      <c r="AE148" s="292">
        <v>224496.72</v>
      </c>
      <c r="AF148" s="292">
        <v>10</v>
      </c>
      <c r="AG148" s="292">
        <v>4637.28</v>
      </c>
    </row>
    <row r="149" spans="1:33" x14ac:dyDescent="0.2">
      <c r="A149" s="126" t="s">
        <v>1120</v>
      </c>
      <c r="B149" s="126" t="s">
        <v>1121</v>
      </c>
      <c r="C149" s="126">
        <v>2386</v>
      </c>
      <c r="D149" s="126" t="s">
        <v>1136</v>
      </c>
      <c r="E149" s="126" t="s">
        <v>1136</v>
      </c>
      <c r="F149" s="36">
        <v>86481.31</v>
      </c>
      <c r="G149" s="36">
        <v>0</v>
      </c>
      <c r="H149" s="36">
        <v>40789.660000000003</v>
      </c>
      <c r="J149" s="126">
        <v>1637940.93</v>
      </c>
      <c r="K149" s="126">
        <v>114758.61</v>
      </c>
      <c r="M149" s="278">
        <v>7875</v>
      </c>
      <c r="N149" s="278">
        <v>0</v>
      </c>
      <c r="P149" s="278">
        <v>0</v>
      </c>
      <c r="S149" s="126">
        <v>1457200.91</v>
      </c>
      <c r="T149" s="126">
        <v>605433.22</v>
      </c>
      <c r="V149" s="33">
        <v>1685718.01</v>
      </c>
      <c r="W149" s="33">
        <v>51225</v>
      </c>
      <c r="X149" s="33">
        <v>1079.21</v>
      </c>
      <c r="Y149" s="33">
        <v>625497</v>
      </c>
      <c r="Z149" s="33">
        <v>3000</v>
      </c>
      <c r="AA149" s="292">
        <v>1101202</v>
      </c>
      <c r="AB149" s="292">
        <v>20920</v>
      </c>
      <c r="AD149" s="292">
        <v>1232667.28</v>
      </c>
      <c r="AE149" s="292">
        <v>201299.28</v>
      </c>
      <c r="AF149" s="292">
        <v>2</v>
      </c>
      <c r="AG149" s="292">
        <v>967.28</v>
      </c>
    </row>
    <row r="150" spans="1:33" x14ac:dyDescent="0.2">
      <c r="A150" s="126" t="s">
        <v>1120</v>
      </c>
      <c r="B150" s="126" t="s">
        <v>1121</v>
      </c>
      <c r="C150" s="126">
        <v>1917</v>
      </c>
      <c r="D150" s="126" t="s">
        <v>1137</v>
      </c>
      <c r="E150" s="126" t="s">
        <v>1137</v>
      </c>
      <c r="F150" s="36">
        <v>183853.91</v>
      </c>
      <c r="G150" s="36">
        <v>0</v>
      </c>
      <c r="H150" s="36">
        <v>59094.55</v>
      </c>
      <c r="J150" s="126">
        <v>1139178.76</v>
      </c>
      <c r="K150" s="126">
        <v>75574.100000000006</v>
      </c>
      <c r="M150" s="278">
        <v>12675</v>
      </c>
      <c r="N150" s="278">
        <v>0</v>
      </c>
      <c r="P150" s="278">
        <v>0</v>
      </c>
      <c r="S150" s="126">
        <v>958389.12</v>
      </c>
      <c r="T150" s="126">
        <v>698047.3</v>
      </c>
      <c r="V150" s="33">
        <v>1043809.67</v>
      </c>
      <c r="W150" s="33">
        <v>51970</v>
      </c>
      <c r="X150" s="33">
        <v>1062.24</v>
      </c>
      <c r="Y150" s="33">
        <v>1501799.81</v>
      </c>
      <c r="Z150" s="33">
        <v>36000</v>
      </c>
      <c r="AA150" s="292">
        <v>1926035.31</v>
      </c>
      <c r="AB150" s="292">
        <v>15700</v>
      </c>
      <c r="AD150" s="292">
        <v>757585.03</v>
      </c>
      <c r="AE150" s="292">
        <v>145547.16</v>
      </c>
      <c r="AF150" s="292">
        <v>2</v>
      </c>
      <c r="AG150" s="292">
        <v>1182.32</v>
      </c>
    </row>
    <row r="151" spans="1:33" x14ac:dyDescent="0.2">
      <c r="A151" s="126" t="s">
        <v>1120</v>
      </c>
      <c r="B151" s="126" t="s">
        <v>1121</v>
      </c>
      <c r="C151" s="126">
        <v>1607</v>
      </c>
      <c r="D151" s="126" t="s">
        <v>1138</v>
      </c>
      <c r="E151" s="126" t="s">
        <v>1138</v>
      </c>
      <c r="F151" s="36">
        <v>147206.97</v>
      </c>
      <c r="G151" s="36">
        <v>0</v>
      </c>
      <c r="H151" s="36">
        <v>55515.35</v>
      </c>
      <c r="J151" s="126">
        <v>1151735.58</v>
      </c>
      <c r="K151" s="126">
        <v>108126.76</v>
      </c>
      <c r="M151" s="278">
        <v>7875</v>
      </c>
      <c r="N151" s="278">
        <v>0</v>
      </c>
      <c r="P151" s="278">
        <v>354.81</v>
      </c>
      <c r="S151" s="126">
        <v>1372693.32</v>
      </c>
      <c r="T151" s="126">
        <v>399608.02</v>
      </c>
      <c r="V151" s="33">
        <v>968721.13</v>
      </c>
      <c r="W151" s="33">
        <v>40000</v>
      </c>
      <c r="X151" s="33">
        <v>1281.5</v>
      </c>
      <c r="Y151" s="33">
        <v>385497</v>
      </c>
      <c r="Z151" s="33">
        <v>36000</v>
      </c>
      <c r="AA151" s="292">
        <v>811081</v>
      </c>
      <c r="AB151" s="292">
        <v>37985</v>
      </c>
      <c r="AD151" s="292">
        <v>732994.76</v>
      </c>
      <c r="AE151" s="292">
        <v>166415.07999999999</v>
      </c>
      <c r="AF151" s="292">
        <v>3</v>
      </c>
      <c r="AG151" s="292">
        <v>967.28</v>
      </c>
    </row>
    <row r="152" spans="1:33" x14ac:dyDescent="0.2">
      <c r="A152" s="126" t="s">
        <v>1120</v>
      </c>
      <c r="B152" s="126" t="s">
        <v>1121</v>
      </c>
      <c r="C152" s="126">
        <v>1656</v>
      </c>
      <c r="D152" s="126" t="s">
        <v>1139</v>
      </c>
      <c r="E152" s="126" t="s">
        <v>1139</v>
      </c>
      <c r="F152" s="36">
        <v>64490.21</v>
      </c>
      <c r="G152" s="36">
        <v>10000</v>
      </c>
      <c r="H152" s="36">
        <v>66012.52</v>
      </c>
      <c r="J152" s="126">
        <v>126644.45</v>
      </c>
      <c r="K152" s="126">
        <v>113933.81</v>
      </c>
      <c r="M152" s="278">
        <v>7875</v>
      </c>
      <c r="N152" s="278">
        <v>0</v>
      </c>
      <c r="P152" s="278">
        <v>164820.74</v>
      </c>
      <c r="S152" s="126">
        <v>-1161813.04</v>
      </c>
      <c r="T152" s="126">
        <v>1677902.08</v>
      </c>
      <c r="V152" s="33">
        <v>1337620.49</v>
      </c>
      <c r="W152" s="33">
        <v>40000</v>
      </c>
      <c r="X152" s="33">
        <v>531.95000000000005</v>
      </c>
      <c r="Y152" s="33">
        <v>822208.5</v>
      </c>
      <c r="Z152" s="33">
        <v>18000</v>
      </c>
      <c r="AA152" s="292">
        <v>1639204.5</v>
      </c>
      <c r="AB152" s="292">
        <v>46022</v>
      </c>
      <c r="AD152" s="292">
        <v>725879.98</v>
      </c>
      <c r="AE152" s="292">
        <v>113765.88</v>
      </c>
      <c r="AF152" s="292">
        <v>10</v>
      </c>
      <c r="AG152" s="292">
        <v>1182.3699999999999</v>
      </c>
    </row>
    <row r="153" spans="1:33" x14ac:dyDescent="0.2">
      <c r="A153" s="126" t="s">
        <v>1120</v>
      </c>
      <c r="B153" s="126" t="s">
        <v>1121</v>
      </c>
      <c r="C153" s="126">
        <v>4118</v>
      </c>
      <c r="D153" s="126" t="s">
        <v>1140</v>
      </c>
      <c r="E153" s="126" t="s">
        <v>1140</v>
      </c>
      <c r="F153" s="36">
        <v>125193.31</v>
      </c>
      <c r="G153" s="36">
        <v>0</v>
      </c>
      <c r="H153" s="36">
        <v>139876.48000000001</v>
      </c>
      <c r="J153" s="126">
        <v>826096.37</v>
      </c>
      <c r="K153" s="126">
        <v>111895.84</v>
      </c>
      <c r="M153" s="278">
        <v>19820.439999999999</v>
      </c>
      <c r="N153" s="278">
        <v>0</v>
      </c>
      <c r="P153" s="278">
        <v>0</v>
      </c>
      <c r="S153" s="126">
        <v>790583.56</v>
      </c>
      <c r="T153" s="126">
        <v>511906.95</v>
      </c>
      <c r="V153" s="33">
        <v>1931865.72</v>
      </c>
      <c r="W153" s="33">
        <v>144300</v>
      </c>
      <c r="X153" s="33">
        <v>726.67</v>
      </c>
      <c r="Y153" s="33">
        <v>1744357.61</v>
      </c>
      <c r="Z153" s="33">
        <v>45000</v>
      </c>
      <c r="AA153" s="292">
        <v>2593224.61</v>
      </c>
      <c r="AB153" s="292">
        <v>45330</v>
      </c>
      <c r="AD153" s="292">
        <v>1178329.51</v>
      </c>
      <c r="AE153" s="292">
        <v>167430.48000000001</v>
      </c>
      <c r="AF153" s="292">
        <v>2</v>
      </c>
      <c r="AG153" s="292">
        <v>1182.3499999999999</v>
      </c>
    </row>
    <row r="154" spans="1:33" x14ac:dyDescent="0.2">
      <c r="A154" s="126" t="s">
        <v>1120</v>
      </c>
      <c r="B154" s="126" t="s">
        <v>1121</v>
      </c>
      <c r="C154" s="126">
        <v>5989</v>
      </c>
      <c r="D154" s="126" t="s">
        <v>1141</v>
      </c>
      <c r="E154" s="126" t="s">
        <v>1141</v>
      </c>
      <c r="F154" s="36">
        <v>487276.46</v>
      </c>
      <c r="G154" s="36">
        <v>36850</v>
      </c>
      <c r="H154" s="36">
        <v>101988.61</v>
      </c>
      <c r="J154" s="126">
        <v>812134.19</v>
      </c>
      <c r="K154" s="126">
        <v>202786.21</v>
      </c>
      <c r="M154" s="278">
        <v>7875</v>
      </c>
      <c r="N154" s="278">
        <v>0</v>
      </c>
      <c r="P154" s="278">
        <v>1265</v>
      </c>
      <c r="S154" s="126">
        <v>-1485066.58</v>
      </c>
      <c r="T154" s="126">
        <v>3252587.34</v>
      </c>
      <c r="V154" s="33">
        <v>1873844.18</v>
      </c>
      <c r="W154" s="33">
        <v>204150</v>
      </c>
      <c r="X154" s="33">
        <v>2253.54</v>
      </c>
      <c r="Y154" s="33">
        <v>1462140</v>
      </c>
      <c r="Z154" s="33">
        <v>50900</v>
      </c>
      <c r="AA154" s="292">
        <v>2217688</v>
      </c>
      <c r="AB154" s="292">
        <v>11530</v>
      </c>
      <c r="AD154" s="292">
        <v>1248113.77</v>
      </c>
      <c r="AE154" s="292">
        <v>251571.24</v>
      </c>
      <c r="AF154" s="292">
        <v>10</v>
      </c>
    </row>
    <row r="155" spans="1:33" x14ac:dyDescent="0.2">
      <c r="A155" s="126" t="s">
        <v>1120</v>
      </c>
      <c r="B155" s="126" t="s">
        <v>1121</v>
      </c>
      <c r="C155" s="126">
        <v>3336</v>
      </c>
      <c r="D155" s="126" t="s">
        <v>1142</v>
      </c>
      <c r="E155" s="126" t="s">
        <v>1142</v>
      </c>
      <c r="F155" s="36">
        <v>580876.55000000005</v>
      </c>
      <c r="G155" s="36">
        <v>0</v>
      </c>
      <c r="H155" s="36">
        <v>151227.79999999999</v>
      </c>
      <c r="J155" s="126">
        <v>1606222.11</v>
      </c>
      <c r="K155" s="126">
        <v>31105.09</v>
      </c>
      <c r="M155" s="278">
        <v>13875</v>
      </c>
      <c r="N155" s="278">
        <v>0</v>
      </c>
      <c r="P155" s="278">
        <v>0</v>
      </c>
      <c r="S155" s="126">
        <v>17854.22</v>
      </c>
      <c r="T155" s="126">
        <v>2705484.32</v>
      </c>
      <c r="V155" s="33">
        <v>1631357.88</v>
      </c>
      <c r="W155" s="33">
        <v>272908</v>
      </c>
      <c r="X155" s="33">
        <v>2378.0100000000002</v>
      </c>
      <c r="Y155" s="33">
        <v>1323048</v>
      </c>
      <c r="Z155" s="33">
        <v>18000</v>
      </c>
      <c r="AA155" s="292">
        <v>2196634</v>
      </c>
      <c r="AB155" s="292">
        <v>74000</v>
      </c>
      <c r="AD155" s="292">
        <v>1162323.8</v>
      </c>
      <c r="AE155" s="292">
        <v>181540.8</v>
      </c>
      <c r="AF155" s="292">
        <v>8</v>
      </c>
      <c r="AG155" s="292">
        <v>967.28</v>
      </c>
    </row>
    <row r="156" spans="1:33" x14ac:dyDescent="0.2">
      <c r="A156" s="126" t="s">
        <v>1144</v>
      </c>
      <c r="B156" s="126" t="s">
        <v>1145</v>
      </c>
      <c r="C156" s="126">
        <v>3911</v>
      </c>
      <c r="D156" s="126" t="s">
        <v>1147</v>
      </c>
      <c r="E156" s="126" t="s">
        <v>1147</v>
      </c>
      <c r="F156" s="36">
        <v>56127.48</v>
      </c>
      <c r="G156" s="36">
        <v>0</v>
      </c>
      <c r="H156" s="36">
        <v>58199.94</v>
      </c>
      <c r="J156" s="126">
        <v>746238.08</v>
      </c>
      <c r="K156" s="126">
        <v>792058.95</v>
      </c>
      <c r="M156" s="278">
        <v>17595</v>
      </c>
      <c r="P156" s="278">
        <v>3450.4</v>
      </c>
      <c r="S156" s="126">
        <v>-623427.27</v>
      </c>
      <c r="T156" s="126">
        <v>1733406.94</v>
      </c>
      <c r="V156" s="33">
        <v>1774099.29</v>
      </c>
      <c r="W156" s="33">
        <v>123995</v>
      </c>
      <c r="X156" s="33">
        <v>856.77</v>
      </c>
      <c r="Y156" s="33">
        <v>1539540</v>
      </c>
      <c r="Z156" s="33">
        <v>1500</v>
      </c>
      <c r="AA156" s="292">
        <v>1821762</v>
      </c>
      <c r="AC156" s="292">
        <v>12652</v>
      </c>
      <c r="AD156" s="292">
        <v>768084.44</v>
      </c>
      <c r="AE156" s="292">
        <v>315893.24</v>
      </c>
    </row>
    <row r="157" spans="1:33" x14ac:dyDescent="0.2">
      <c r="A157" s="126" t="s">
        <v>1144</v>
      </c>
      <c r="B157" s="126" t="s">
        <v>1145</v>
      </c>
      <c r="C157" s="126">
        <v>4261</v>
      </c>
      <c r="D157" s="126" t="s">
        <v>1148</v>
      </c>
      <c r="E157" s="126" t="s">
        <v>1148</v>
      </c>
      <c r="F157" s="36">
        <v>127324.67</v>
      </c>
      <c r="G157" s="36">
        <v>8624</v>
      </c>
      <c r="H157" s="36">
        <v>30159.79</v>
      </c>
      <c r="J157" s="126">
        <v>437089.96</v>
      </c>
      <c r="K157" s="126">
        <v>51018.71</v>
      </c>
      <c r="M157" s="278">
        <v>16387.5</v>
      </c>
      <c r="P157" s="278">
        <v>1012.5</v>
      </c>
      <c r="S157" s="126">
        <v>-773377.67</v>
      </c>
      <c r="T157" s="126">
        <v>1890457.72</v>
      </c>
      <c r="V157" s="33">
        <v>835861.7</v>
      </c>
      <c r="W157" s="33">
        <v>112490</v>
      </c>
      <c r="X157" s="33">
        <v>1657.63</v>
      </c>
      <c r="Y157" s="33">
        <v>421500</v>
      </c>
      <c r="Z157" s="33">
        <v>2260</v>
      </c>
      <c r="AA157" s="292">
        <v>701579</v>
      </c>
      <c r="AC157" s="292">
        <v>25560</v>
      </c>
      <c r="AD157" s="292">
        <v>952332.1</v>
      </c>
      <c r="AE157" s="292">
        <v>174561.15</v>
      </c>
    </row>
    <row r="158" spans="1:33" x14ac:dyDescent="0.2">
      <c r="A158" s="126" t="s">
        <v>1144</v>
      </c>
      <c r="B158" s="126" t="s">
        <v>1145</v>
      </c>
      <c r="C158" s="126">
        <v>5146</v>
      </c>
      <c r="D158" s="126" t="s">
        <v>1149</v>
      </c>
      <c r="E158" s="126" t="s">
        <v>1149</v>
      </c>
      <c r="F158" s="36">
        <v>428255.28</v>
      </c>
      <c r="G158" s="36">
        <v>0</v>
      </c>
      <c r="H158" s="36">
        <v>89611.41</v>
      </c>
      <c r="J158" s="126">
        <v>2455045.56</v>
      </c>
      <c r="K158" s="126">
        <v>131913.56</v>
      </c>
      <c r="M158" s="278">
        <v>18675</v>
      </c>
      <c r="P158" s="278">
        <v>2636</v>
      </c>
      <c r="S158" s="126">
        <v>2502060.52</v>
      </c>
      <c r="T158" s="126">
        <v>715300.29</v>
      </c>
      <c r="V158" s="33">
        <v>1132336.74</v>
      </c>
      <c r="W158" s="33">
        <v>704680</v>
      </c>
      <c r="X158" s="33">
        <v>3066.83</v>
      </c>
      <c r="Y158" s="33">
        <v>969720</v>
      </c>
      <c r="AA158" s="292">
        <v>1384648</v>
      </c>
      <c r="AC158" s="292">
        <v>19362</v>
      </c>
      <c r="AD158" s="292">
        <v>1259000.33</v>
      </c>
      <c r="AE158" s="292">
        <v>280138.48</v>
      </c>
      <c r="AG158" s="292">
        <v>500.76</v>
      </c>
    </row>
    <row r="159" spans="1:33" x14ac:dyDescent="0.2">
      <c r="A159" s="126" t="s">
        <v>1144</v>
      </c>
      <c r="B159" s="126" t="s">
        <v>1145</v>
      </c>
      <c r="C159" s="126">
        <v>5425</v>
      </c>
      <c r="D159" s="126" t="s">
        <v>1150</v>
      </c>
      <c r="E159" s="126" t="s">
        <v>1150</v>
      </c>
      <c r="F159" s="36">
        <v>367843.72</v>
      </c>
      <c r="G159" s="36">
        <v>0</v>
      </c>
      <c r="H159" s="36">
        <v>43766.78</v>
      </c>
      <c r="J159" s="126">
        <v>462912.08</v>
      </c>
      <c r="K159" s="126">
        <v>28005.95</v>
      </c>
      <c r="M159" s="278">
        <v>15675</v>
      </c>
      <c r="P159" s="278">
        <v>0</v>
      </c>
      <c r="S159" s="126">
        <v>-391557.85</v>
      </c>
      <c r="T159" s="126">
        <v>1595931.52</v>
      </c>
      <c r="V159" s="33">
        <v>1021750.46</v>
      </c>
      <c r="W159" s="33">
        <v>30000</v>
      </c>
      <c r="X159" s="33">
        <v>2551.44</v>
      </c>
      <c r="Y159" s="33">
        <v>779880</v>
      </c>
      <c r="Z159" s="33">
        <v>1272</v>
      </c>
      <c r="AA159" s="292">
        <v>1188187</v>
      </c>
      <c r="AC159" s="292">
        <v>37967</v>
      </c>
      <c r="AD159" s="292">
        <v>793078.1</v>
      </c>
      <c r="AE159" s="292">
        <v>133741.94</v>
      </c>
    </row>
    <row r="160" spans="1:33" x14ac:dyDescent="0.2">
      <c r="A160" s="126" t="s">
        <v>1152</v>
      </c>
      <c r="B160" s="126" t="s">
        <v>1153</v>
      </c>
      <c r="C160" s="126">
        <v>2109</v>
      </c>
      <c r="D160" s="126" t="s">
        <v>1155</v>
      </c>
      <c r="E160" s="126" t="s">
        <v>1155</v>
      </c>
      <c r="F160" s="36">
        <v>283261.34000000003</v>
      </c>
      <c r="G160" s="36">
        <v>0</v>
      </c>
      <c r="H160" s="36">
        <v>33786.65</v>
      </c>
      <c r="J160" s="126">
        <v>100915.53</v>
      </c>
      <c r="K160" s="126">
        <v>123547.72</v>
      </c>
      <c r="M160" s="278">
        <v>129725.5</v>
      </c>
      <c r="P160" s="278">
        <v>2059.94</v>
      </c>
      <c r="S160" s="126">
        <v>-1451750.92</v>
      </c>
      <c r="T160" s="126">
        <v>2218013.29</v>
      </c>
      <c r="V160" s="33">
        <v>825334.53</v>
      </c>
      <c r="W160" s="33">
        <v>148100</v>
      </c>
      <c r="X160" s="33">
        <v>3391.81</v>
      </c>
      <c r="Y160" s="33">
        <v>1896967</v>
      </c>
      <c r="Z160" s="33">
        <v>669</v>
      </c>
      <c r="AA160" s="292">
        <v>2312937</v>
      </c>
      <c r="AB160" s="292">
        <v>8614</v>
      </c>
      <c r="AD160" s="292">
        <v>805954.19</v>
      </c>
      <c r="AE160" s="292">
        <v>103493.72</v>
      </c>
    </row>
    <row r="161" spans="1:33" x14ac:dyDescent="0.2">
      <c r="A161" s="126" t="s">
        <v>1152</v>
      </c>
      <c r="B161" s="126" t="s">
        <v>1153</v>
      </c>
      <c r="C161" s="126">
        <v>3887</v>
      </c>
      <c r="D161" s="126" t="s">
        <v>1156</v>
      </c>
      <c r="E161" s="126" t="s">
        <v>1156</v>
      </c>
      <c r="F161" s="36">
        <v>226408.14</v>
      </c>
      <c r="G161" s="36">
        <v>0</v>
      </c>
      <c r="H161" s="36">
        <v>28811.14</v>
      </c>
      <c r="J161" s="126">
        <v>140283.63</v>
      </c>
      <c r="K161" s="126">
        <v>162282.95000000001</v>
      </c>
      <c r="P161" s="278">
        <v>2947.2</v>
      </c>
      <c r="S161" s="126">
        <v>-1146793.6200000001</v>
      </c>
      <c r="T161" s="126">
        <v>1904185.77</v>
      </c>
      <c r="V161" s="33">
        <v>1228128.29</v>
      </c>
      <c r="W161" s="33">
        <v>212145</v>
      </c>
      <c r="X161" s="33">
        <v>2284.5500000000002</v>
      </c>
      <c r="Y161" s="33">
        <v>1964819</v>
      </c>
      <c r="Z161" s="33">
        <v>684</v>
      </c>
      <c r="AA161" s="292">
        <v>2709442</v>
      </c>
      <c r="AB161" s="292">
        <v>19552</v>
      </c>
      <c r="AD161" s="292">
        <v>802276.77</v>
      </c>
      <c r="AE161" s="292">
        <v>79343.56</v>
      </c>
    </row>
    <row r="162" spans="1:33" x14ac:dyDescent="0.2">
      <c r="A162" s="126" t="s">
        <v>1152</v>
      </c>
      <c r="B162" s="126" t="s">
        <v>1153</v>
      </c>
      <c r="C162" s="126">
        <v>4069</v>
      </c>
      <c r="D162" s="126" t="s">
        <v>1157</v>
      </c>
      <c r="E162" s="126" t="s">
        <v>1157</v>
      </c>
      <c r="F162" s="36">
        <v>135751.31</v>
      </c>
      <c r="G162" s="36">
        <v>0</v>
      </c>
      <c r="H162" s="36">
        <v>23109.87</v>
      </c>
      <c r="J162" s="126">
        <v>166419.89000000001</v>
      </c>
      <c r="K162" s="126">
        <v>157155.39000000001</v>
      </c>
      <c r="P162" s="278">
        <v>6.85</v>
      </c>
      <c r="S162" s="126">
        <v>-1410149.73</v>
      </c>
      <c r="T162" s="126">
        <v>2050038.21</v>
      </c>
      <c r="V162" s="33">
        <v>1101399.8999999999</v>
      </c>
      <c r="W162" s="33">
        <v>252095</v>
      </c>
      <c r="X162" s="33">
        <v>1680.17</v>
      </c>
      <c r="Y162" s="33">
        <v>1413915</v>
      </c>
      <c r="Z162" s="33">
        <v>1134</v>
      </c>
      <c r="AA162" s="292">
        <v>2001033</v>
      </c>
      <c r="AB162" s="292">
        <v>2650</v>
      </c>
      <c r="AD162" s="292">
        <v>835723.92</v>
      </c>
      <c r="AE162" s="292">
        <v>88275.92</v>
      </c>
      <c r="AG162" s="292">
        <v>0.1</v>
      </c>
    </row>
    <row r="163" spans="1:33" x14ac:dyDescent="0.2">
      <c r="A163" s="126" t="s">
        <v>1152</v>
      </c>
      <c r="B163" s="126" t="s">
        <v>1153</v>
      </c>
      <c r="C163" s="126">
        <v>5548</v>
      </c>
      <c r="D163" s="126" t="s">
        <v>1158</v>
      </c>
      <c r="E163" s="126" t="s">
        <v>1158</v>
      </c>
      <c r="F163" s="36">
        <v>449914.84</v>
      </c>
      <c r="G163" s="36">
        <v>0</v>
      </c>
      <c r="H163" s="36">
        <v>25461.97</v>
      </c>
      <c r="J163" s="126">
        <v>2400908.69</v>
      </c>
      <c r="K163" s="126">
        <v>262714.46999999997</v>
      </c>
      <c r="P163" s="278">
        <v>0</v>
      </c>
      <c r="S163" s="126">
        <v>3315327.46</v>
      </c>
      <c r="T163" s="126">
        <v>345682.71</v>
      </c>
      <c r="V163" s="33">
        <v>1509890.56</v>
      </c>
      <c r="W163" s="33">
        <v>292600</v>
      </c>
      <c r="X163" s="33">
        <v>2765.59</v>
      </c>
      <c r="Y163" s="33">
        <v>1941429</v>
      </c>
      <c r="Z163" s="33">
        <v>1830.03</v>
      </c>
      <c r="AA163" s="292">
        <v>2867344</v>
      </c>
      <c r="AB163" s="292">
        <v>25182.55</v>
      </c>
      <c r="AD163" s="292">
        <v>904941.73</v>
      </c>
      <c r="AE163" s="292">
        <v>473057.1</v>
      </c>
    </row>
    <row r="164" spans="1:33" x14ac:dyDescent="0.2">
      <c r="A164" s="126" t="s">
        <v>1160</v>
      </c>
      <c r="B164" s="126" t="s">
        <v>1161</v>
      </c>
      <c r="C164" s="126">
        <v>2504</v>
      </c>
      <c r="D164" s="126" t="s">
        <v>1163</v>
      </c>
      <c r="E164" s="126" t="s">
        <v>1163</v>
      </c>
      <c r="F164" s="36">
        <v>951021.25</v>
      </c>
      <c r="G164" s="36">
        <v>0</v>
      </c>
      <c r="H164" s="36">
        <v>40147.4</v>
      </c>
      <c r="J164" s="126">
        <v>1047201.93</v>
      </c>
      <c r="K164" s="126">
        <v>66515.02</v>
      </c>
      <c r="L164" s="278">
        <v>2400</v>
      </c>
      <c r="M164" s="278">
        <v>32816.79</v>
      </c>
      <c r="P164" s="278">
        <v>1368.31</v>
      </c>
      <c r="S164" s="126">
        <v>1496582.29</v>
      </c>
      <c r="T164" s="126">
        <v>633085.80000000005</v>
      </c>
      <c r="V164" s="33">
        <v>1297997.44</v>
      </c>
      <c r="X164" s="33">
        <v>4201.63</v>
      </c>
      <c r="Y164" s="33">
        <v>1335920</v>
      </c>
      <c r="Z164" s="33">
        <v>30250</v>
      </c>
      <c r="AA164" s="292">
        <v>1871202</v>
      </c>
      <c r="AC164" s="292">
        <v>45263</v>
      </c>
      <c r="AD164" s="292">
        <v>568511.67000000004</v>
      </c>
      <c r="AE164" s="292">
        <v>144759.99</v>
      </c>
      <c r="AG164" s="292">
        <v>100000</v>
      </c>
    </row>
    <row r="165" spans="1:33" x14ac:dyDescent="0.2">
      <c r="A165" s="126" t="s">
        <v>1160</v>
      </c>
      <c r="B165" s="126" t="s">
        <v>1161</v>
      </c>
      <c r="C165" s="126">
        <v>3824</v>
      </c>
      <c r="D165" s="126" t="s">
        <v>1164</v>
      </c>
      <c r="E165" s="126" t="s">
        <v>1164</v>
      </c>
      <c r="F165" s="36">
        <v>1078336.29</v>
      </c>
      <c r="G165" s="36">
        <v>0</v>
      </c>
      <c r="H165" s="36">
        <v>28431.759999999998</v>
      </c>
      <c r="J165" s="126">
        <v>92498.13</v>
      </c>
      <c r="K165" s="126">
        <v>186103.77</v>
      </c>
      <c r="L165" s="278">
        <v>3600</v>
      </c>
      <c r="M165" s="278">
        <v>137231.71</v>
      </c>
      <c r="P165" s="278">
        <v>83.92</v>
      </c>
      <c r="S165" s="126">
        <v>-313334.03000000003</v>
      </c>
      <c r="T165" s="126">
        <v>1315994.6399999999</v>
      </c>
      <c r="V165" s="33">
        <v>1573261.11</v>
      </c>
      <c r="W165" s="33">
        <v>107700</v>
      </c>
      <c r="X165" s="33">
        <v>3640.49</v>
      </c>
      <c r="Y165" s="33">
        <v>1192800</v>
      </c>
      <c r="Z165" s="33">
        <v>40072</v>
      </c>
      <c r="AA165" s="292">
        <v>1826653</v>
      </c>
      <c r="AB165" s="292">
        <v>31044</v>
      </c>
      <c r="AC165" s="292">
        <v>20852.03</v>
      </c>
      <c r="AD165" s="292">
        <v>647650.38</v>
      </c>
      <c r="AE165" s="292">
        <v>149480.48000000001</v>
      </c>
    </row>
    <row r="166" spans="1:33" x14ac:dyDescent="0.2">
      <c r="A166" s="126" t="s">
        <v>1160</v>
      </c>
      <c r="B166" s="126" t="s">
        <v>1161</v>
      </c>
      <c r="C166" s="126">
        <v>5306</v>
      </c>
      <c r="D166" s="126" t="s">
        <v>1165</v>
      </c>
      <c r="E166" s="126" t="s">
        <v>1165</v>
      </c>
      <c r="F166" s="36">
        <v>253652.43</v>
      </c>
      <c r="G166" s="36">
        <v>0</v>
      </c>
      <c r="H166" s="36">
        <v>41386.57</v>
      </c>
      <c r="J166" s="126">
        <v>152001.88</v>
      </c>
      <c r="K166" s="126">
        <v>769602.45</v>
      </c>
      <c r="P166" s="278">
        <v>0</v>
      </c>
      <c r="S166" s="126">
        <v>-1125204.98</v>
      </c>
      <c r="T166" s="126">
        <v>1954472.19</v>
      </c>
      <c r="V166" s="33">
        <v>2446135.92</v>
      </c>
      <c r="W166" s="33">
        <v>135000</v>
      </c>
      <c r="X166" s="33">
        <v>1777.06</v>
      </c>
      <c r="Y166" s="33">
        <v>693420</v>
      </c>
      <c r="Z166" s="33">
        <v>30500</v>
      </c>
      <c r="AA166" s="292">
        <v>1422475</v>
      </c>
      <c r="AB166" s="292">
        <v>57774</v>
      </c>
      <c r="AC166" s="292">
        <v>42981.1</v>
      </c>
      <c r="AD166" s="292">
        <v>1148709</v>
      </c>
      <c r="AE166" s="292">
        <v>247517.76</v>
      </c>
    </row>
    <row r="167" spans="1:33" x14ac:dyDescent="0.2">
      <c r="A167" s="126" t="s">
        <v>1160</v>
      </c>
      <c r="B167" s="126" t="s">
        <v>1161</v>
      </c>
      <c r="C167" s="126">
        <v>2803</v>
      </c>
      <c r="D167" s="126" t="s">
        <v>1166</v>
      </c>
      <c r="E167" s="126" t="s">
        <v>1166</v>
      </c>
      <c r="F167" s="36">
        <v>495689.74</v>
      </c>
      <c r="G167" s="36">
        <v>0</v>
      </c>
      <c r="H167" s="36">
        <v>36293</v>
      </c>
      <c r="J167" s="126">
        <v>647933.04</v>
      </c>
      <c r="K167" s="126">
        <v>78414.37</v>
      </c>
      <c r="L167" s="278">
        <v>4500</v>
      </c>
      <c r="M167" s="278">
        <v>5400</v>
      </c>
      <c r="P167" s="278">
        <v>2122.34</v>
      </c>
      <c r="S167" s="126">
        <v>-331025.5</v>
      </c>
      <c r="T167" s="126">
        <v>1659140.58</v>
      </c>
      <c r="V167" s="33">
        <v>1281424.9099999999</v>
      </c>
      <c r="W167" s="33">
        <v>187100</v>
      </c>
      <c r="X167" s="33">
        <v>2044.18</v>
      </c>
      <c r="Y167" s="33">
        <v>2181594.29</v>
      </c>
      <c r="Z167" s="33">
        <v>11500</v>
      </c>
      <c r="AA167" s="292">
        <v>2663815.29</v>
      </c>
      <c r="AB167" s="292">
        <v>39570</v>
      </c>
      <c r="AC167" s="292">
        <v>52925.06</v>
      </c>
      <c r="AD167" s="292">
        <v>817826.89</v>
      </c>
      <c r="AE167" s="292">
        <v>167483.41</v>
      </c>
      <c r="AG167" s="292">
        <v>3850</v>
      </c>
    </row>
    <row r="168" spans="1:33" x14ac:dyDescent="0.2">
      <c r="A168" s="126" t="s">
        <v>1160</v>
      </c>
      <c r="B168" s="126" t="s">
        <v>1161</v>
      </c>
      <c r="C168" s="126">
        <v>3882</v>
      </c>
      <c r="D168" s="126" t="s">
        <v>1167</v>
      </c>
      <c r="E168" s="126" t="s">
        <v>1167</v>
      </c>
      <c r="F168" s="36">
        <v>352815.55</v>
      </c>
      <c r="G168" s="36">
        <v>0</v>
      </c>
      <c r="H168" s="36">
        <v>56034.12</v>
      </c>
      <c r="J168" s="126">
        <v>696798.36</v>
      </c>
      <c r="K168" s="126">
        <v>150466.85999999999</v>
      </c>
      <c r="M168" s="278">
        <v>7612.5</v>
      </c>
      <c r="P168" s="278">
        <v>2748.34</v>
      </c>
      <c r="S168" s="126">
        <v>-2459782.39</v>
      </c>
      <c r="T168" s="126">
        <v>3430123.36</v>
      </c>
      <c r="V168" s="33">
        <v>1855928.39</v>
      </c>
      <c r="W168" s="33">
        <v>228000</v>
      </c>
      <c r="X168" s="33">
        <v>1790.54</v>
      </c>
      <c r="Y168" s="33">
        <v>2311980</v>
      </c>
      <c r="Z168" s="33">
        <v>32750</v>
      </c>
      <c r="AA168" s="292">
        <v>2983502</v>
      </c>
      <c r="AB168" s="292">
        <v>19821.62</v>
      </c>
      <c r="AC168" s="292">
        <v>20544.509999999998</v>
      </c>
      <c r="AD168" s="292">
        <v>859166.89</v>
      </c>
      <c r="AE168" s="292">
        <v>272000.83</v>
      </c>
    </row>
    <row r="169" spans="1:33" x14ac:dyDescent="0.2">
      <c r="A169" s="126" t="s">
        <v>1169</v>
      </c>
      <c r="B169" s="126" t="s">
        <v>1170</v>
      </c>
      <c r="C169" s="126">
        <v>1005</v>
      </c>
      <c r="D169" s="126" t="s">
        <v>1172</v>
      </c>
      <c r="E169" s="126" t="s">
        <v>1172</v>
      </c>
      <c r="F169" s="36">
        <v>498318</v>
      </c>
      <c r="G169" s="36">
        <v>0</v>
      </c>
      <c r="H169" s="36">
        <v>43945.56</v>
      </c>
      <c r="J169" s="126">
        <v>429097.74</v>
      </c>
      <c r="K169" s="126">
        <v>106851.39</v>
      </c>
      <c r="P169" s="278">
        <v>894.92</v>
      </c>
      <c r="S169" s="126">
        <v>-1106581.3899999999</v>
      </c>
      <c r="T169" s="126">
        <v>2074034.47</v>
      </c>
      <c r="V169" s="33">
        <v>1204435.01</v>
      </c>
      <c r="W169" s="33">
        <v>80700</v>
      </c>
      <c r="X169" s="33">
        <v>2147.5500000000002</v>
      </c>
      <c r="Y169" s="33">
        <v>568020.24</v>
      </c>
      <c r="AA169" s="292">
        <v>1111169</v>
      </c>
      <c r="AD169" s="292">
        <v>478774.77</v>
      </c>
      <c r="AE169" s="292">
        <v>155494.34</v>
      </c>
    </row>
    <row r="170" spans="1:33" x14ac:dyDescent="0.2">
      <c r="A170" s="126" t="s">
        <v>1169</v>
      </c>
      <c r="B170" s="126" t="s">
        <v>1170</v>
      </c>
      <c r="C170" s="126">
        <v>5692</v>
      </c>
      <c r="D170" s="126" t="s">
        <v>1173</v>
      </c>
      <c r="E170" s="126" t="s">
        <v>1173</v>
      </c>
      <c r="F170" s="36">
        <v>277739.57</v>
      </c>
      <c r="G170" s="36">
        <v>0</v>
      </c>
      <c r="H170" s="36">
        <v>64359.07</v>
      </c>
      <c r="J170" s="126">
        <v>340533.75</v>
      </c>
      <c r="K170" s="126">
        <v>71280.710000000006</v>
      </c>
      <c r="P170" s="278">
        <v>150423.18</v>
      </c>
      <c r="S170" s="126">
        <v>-978641.31</v>
      </c>
      <c r="T170" s="126">
        <v>2188176.4900000002</v>
      </c>
      <c r="V170" s="33">
        <v>1753616.73</v>
      </c>
      <c r="X170" s="33">
        <v>1889.88</v>
      </c>
      <c r="Y170" s="33">
        <v>1589400</v>
      </c>
      <c r="Z170" s="33">
        <v>2962</v>
      </c>
      <c r="AA170" s="292">
        <v>2644550</v>
      </c>
      <c r="AD170" s="292">
        <v>1013588.99</v>
      </c>
      <c r="AE170" s="292">
        <v>295774.88</v>
      </c>
    </row>
    <row r="171" spans="1:33" x14ac:dyDescent="0.2">
      <c r="A171" s="126" t="s">
        <v>1169</v>
      </c>
      <c r="B171" s="126" t="s">
        <v>1170</v>
      </c>
      <c r="C171" s="126">
        <v>3347</v>
      </c>
      <c r="D171" s="126" t="s">
        <v>1174</v>
      </c>
      <c r="E171" s="126" t="s">
        <v>1174</v>
      </c>
      <c r="F171" s="36">
        <v>321180.84999999998</v>
      </c>
      <c r="G171" s="36">
        <v>0</v>
      </c>
      <c r="H171" s="36">
        <v>47710.27</v>
      </c>
      <c r="J171" s="126">
        <v>551522.72</v>
      </c>
      <c r="K171" s="126">
        <v>677543.82</v>
      </c>
      <c r="P171" s="278">
        <v>409.56</v>
      </c>
      <c r="S171" s="126">
        <v>-12850.65</v>
      </c>
      <c r="T171" s="126">
        <v>1890317.34</v>
      </c>
      <c r="V171" s="33">
        <v>1324255.1599999999</v>
      </c>
      <c r="W171" s="33">
        <v>110080</v>
      </c>
      <c r="X171" s="33">
        <v>835.56</v>
      </c>
      <c r="Y171" s="33">
        <v>1467173</v>
      </c>
      <c r="AA171" s="292">
        <v>2078322</v>
      </c>
      <c r="AD171" s="292">
        <v>992996.25</v>
      </c>
      <c r="AE171" s="292">
        <v>106245.06</v>
      </c>
      <c r="AG171" s="292">
        <v>4699</v>
      </c>
    </row>
    <row r="172" spans="1:33" x14ac:dyDescent="0.2">
      <c r="A172" s="126" t="s">
        <v>1169</v>
      </c>
      <c r="B172" s="126" t="s">
        <v>1170</v>
      </c>
      <c r="C172" s="126">
        <v>5180</v>
      </c>
      <c r="D172" s="126" t="s">
        <v>1175</v>
      </c>
      <c r="E172" s="126" t="s">
        <v>1175</v>
      </c>
      <c r="F172" s="36">
        <v>430036.16</v>
      </c>
      <c r="G172" s="36">
        <v>0</v>
      </c>
      <c r="H172" s="36">
        <v>38431.22</v>
      </c>
      <c r="J172" s="126">
        <v>406431.95</v>
      </c>
      <c r="K172" s="126">
        <v>250080.77</v>
      </c>
      <c r="P172" s="278">
        <v>186396.13</v>
      </c>
      <c r="S172" s="126">
        <v>-1275749.79</v>
      </c>
      <c r="T172" s="126">
        <v>2400624.13</v>
      </c>
      <c r="V172" s="33">
        <v>1408610.51</v>
      </c>
      <c r="W172" s="33">
        <v>70000</v>
      </c>
      <c r="X172" s="33">
        <v>2316.31</v>
      </c>
      <c r="Y172" s="33">
        <v>1944366</v>
      </c>
      <c r="AA172" s="292">
        <v>2570142</v>
      </c>
      <c r="AD172" s="292">
        <v>813356.78</v>
      </c>
      <c r="AE172" s="292">
        <v>228084.41</v>
      </c>
    </row>
    <row r="173" spans="1:33" ht="13.5" customHeight="1" x14ac:dyDescent="0.2">
      <c r="A173" s="126" t="s">
        <v>1169</v>
      </c>
      <c r="B173" s="126" t="s">
        <v>1170</v>
      </c>
      <c r="C173" s="126">
        <v>3465</v>
      </c>
      <c r="D173" s="126" t="s">
        <v>1176</v>
      </c>
      <c r="E173" s="126" t="s">
        <v>1176</v>
      </c>
      <c r="F173" s="36">
        <v>814985.51</v>
      </c>
      <c r="H173" s="36">
        <v>31733.05</v>
      </c>
      <c r="J173" s="126">
        <v>780723</v>
      </c>
      <c r="K173" s="126">
        <v>613974.72</v>
      </c>
      <c r="P173" s="278">
        <v>24293.77</v>
      </c>
      <c r="S173" s="126">
        <v>518718.13</v>
      </c>
      <c r="T173" s="126">
        <v>1658240.02</v>
      </c>
      <c r="V173" s="33">
        <v>2361789.62</v>
      </c>
      <c r="X173" s="33">
        <v>2775.45</v>
      </c>
      <c r="Y173" s="33">
        <v>1205420</v>
      </c>
      <c r="Z173" s="33">
        <v>518</v>
      </c>
      <c r="AA173" s="292">
        <v>2413483</v>
      </c>
      <c r="AD173" s="292">
        <v>650496.81999999995</v>
      </c>
      <c r="AE173" s="292">
        <v>439017.89</v>
      </c>
      <c r="AG173" s="292">
        <v>27341</v>
      </c>
    </row>
    <row r="174" spans="1:33" x14ac:dyDescent="0.2">
      <c r="A174" s="126" t="s">
        <v>1169</v>
      </c>
      <c r="B174" s="126" t="s">
        <v>1170</v>
      </c>
      <c r="C174" s="126">
        <v>6386</v>
      </c>
      <c r="D174" s="126" t="s">
        <v>1177</v>
      </c>
      <c r="E174" s="126" t="s">
        <v>1177</v>
      </c>
      <c r="F174" s="36">
        <v>92210.59</v>
      </c>
      <c r="G174" s="36">
        <v>0</v>
      </c>
      <c r="H174" s="36">
        <v>22746.240000000002</v>
      </c>
      <c r="J174" s="126">
        <v>489022.52</v>
      </c>
      <c r="K174" s="126">
        <v>69328.320000000007</v>
      </c>
      <c r="P174" s="278">
        <v>2268.9499999999998</v>
      </c>
      <c r="S174" s="126">
        <v>-1114155.03</v>
      </c>
      <c r="T174" s="126">
        <v>2400624.13</v>
      </c>
      <c r="V174" s="33">
        <v>1943775.73</v>
      </c>
      <c r="W174" s="33">
        <v>237725</v>
      </c>
      <c r="X174" s="33">
        <v>3061.4</v>
      </c>
      <c r="Y174" s="33">
        <v>1052216</v>
      </c>
      <c r="AA174" s="292">
        <v>2115125</v>
      </c>
      <c r="AD174" s="292">
        <v>1482634</v>
      </c>
      <c r="AE174" s="292">
        <v>254449.51</v>
      </c>
    </row>
    <row r="175" spans="1:33" x14ac:dyDescent="0.2">
      <c r="A175" s="126" t="s">
        <v>1179</v>
      </c>
      <c r="B175" s="126" t="s">
        <v>1180</v>
      </c>
      <c r="C175" s="126">
        <v>4895</v>
      </c>
      <c r="D175" s="126" t="s">
        <v>1182</v>
      </c>
      <c r="E175" s="126" t="s">
        <v>1182</v>
      </c>
      <c r="F175" s="36">
        <v>613865.43999999994</v>
      </c>
      <c r="G175" s="36">
        <v>0</v>
      </c>
      <c r="H175" s="36">
        <v>23133.16</v>
      </c>
      <c r="J175" s="126">
        <v>223602.93</v>
      </c>
      <c r="K175" s="126">
        <v>156590.39999999999</v>
      </c>
      <c r="L175" s="278">
        <v>7000</v>
      </c>
      <c r="M175" s="278">
        <v>37770</v>
      </c>
      <c r="P175" s="278">
        <v>193.1</v>
      </c>
      <c r="S175" s="126">
        <v>-619174.27</v>
      </c>
      <c r="T175" s="126">
        <v>1908740.29</v>
      </c>
      <c r="V175" s="33">
        <v>2046687.44</v>
      </c>
      <c r="W175" s="33">
        <v>179950</v>
      </c>
      <c r="X175" s="33">
        <v>1312.94</v>
      </c>
      <c r="Y175" s="33">
        <v>1257740</v>
      </c>
      <c r="Z175" s="33">
        <v>10700</v>
      </c>
      <c r="AA175" s="292">
        <v>2237199</v>
      </c>
      <c r="AB175" s="292">
        <v>4000</v>
      </c>
      <c r="AC175" s="292">
        <v>55798</v>
      </c>
      <c r="AD175" s="292">
        <v>1267602.9099999999</v>
      </c>
      <c r="AE175" s="292">
        <v>231529.66</v>
      </c>
      <c r="AG175" s="292">
        <v>17598</v>
      </c>
    </row>
    <row r="176" spans="1:33" x14ac:dyDescent="0.2">
      <c r="A176" s="126" t="s">
        <v>1179</v>
      </c>
      <c r="B176" s="126" t="s">
        <v>1180</v>
      </c>
      <c r="C176" s="126">
        <v>3499</v>
      </c>
      <c r="D176" s="126" t="s">
        <v>1183</v>
      </c>
      <c r="E176" s="126" t="s">
        <v>1183</v>
      </c>
      <c r="F176" s="36">
        <v>607266.84</v>
      </c>
      <c r="G176" s="36">
        <v>0</v>
      </c>
      <c r="H176" s="36">
        <v>29585.41</v>
      </c>
      <c r="J176" s="126">
        <v>635081.03</v>
      </c>
      <c r="K176" s="126">
        <v>278389.07</v>
      </c>
      <c r="L176" s="278">
        <v>5000</v>
      </c>
      <c r="M176" s="278">
        <v>32235</v>
      </c>
      <c r="P176" s="278">
        <v>416.92</v>
      </c>
      <c r="S176" s="126">
        <v>-532801.18999999994</v>
      </c>
      <c r="T176" s="126">
        <v>2036218.61</v>
      </c>
      <c r="V176" s="33">
        <v>2191675.0299999998</v>
      </c>
      <c r="W176" s="33">
        <v>77200</v>
      </c>
      <c r="X176" s="33">
        <v>2316.38</v>
      </c>
      <c r="Y176" s="33">
        <v>1330640</v>
      </c>
      <c r="AA176" s="292">
        <v>2364588</v>
      </c>
      <c r="AB176" s="292">
        <v>94384.75</v>
      </c>
      <c r="AD176" s="292">
        <v>796283.88</v>
      </c>
      <c r="AE176" s="292">
        <v>337321.77</v>
      </c>
    </row>
    <row r="177" spans="1:33" x14ac:dyDescent="0.2">
      <c r="A177" s="126" t="s">
        <v>1179</v>
      </c>
      <c r="B177" s="126" t="s">
        <v>1180</v>
      </c>
      <c r="C177" s="126">
        <v>2136</v>
      </c>
      <c r="D177" s="126" t="s">
        <v>1184</v>
      </c>
      <c r="E177" s="126" t="s">
        <v>1184</v>
      </c>
      <c r="F177" s="36">
        <v>468424.44</v>
      </c>
      <c r="G177" s="36">
        <v>0</v>
      </c>
      <c r="H177" s="36">
        <v>16270.13</v>
      </c>
      <c r="J177" s="126">
        <v>261579.62</v>
      </c>
      <c r="K177" s="126">
        <v>224411.39</v>
      </c>
      <c r="L177" s="278">
        <v>4000</v>
      </c>
      <c r="M177" s="278">
        <v>24675</v>
      </c>
      <c r="P177" s="278">
        <v>2041</v>
      </c>
      <c r="S177" s="126">
        <v>-1595222.01</v>
      </c>
      <c r="T177" s="126">
        <v>2581996.2400000002</v>
      </c>
      <c r="V177" s="33">
        <v>1268916.3500000001</v>
      </c>
      <c r="W177" s="33">
        <v>84300</v>
      </c>
      <c r="X177" s="33">
        <v>2075.34</v>
      </c>
      <c r="Y177" s="33">
        <v>1173860</v>
      </c>
      <c r="AA177" s="292">
        <v>1722895</v>
      </c>
      <c r="AB177" s="292">
        <v>112743</v>
      </c>
      <c r="AD177" s="292">
        <v>535677.77</v>
      </c>
      <c r="AE177" s="292">
        <v>204640.57</v>
      </c>
    </row>
    <row r="178" spans="1:33" x14ac:dyDescent="0.2">
      <c r="A178" s="126" t="s">
        <v>1179</v>
      </c>
      <c r="B178" s="126" t="s">
        <v>1180</v>
      </c>
      <c r="C178" s="126">
        <v>5049</v>
      </c>
      <c r="D178" s="126" t="s">
        <v>1185</v>
      </c>
      <c r="E178" s="126" t="s">
        <v>1185</v>
      </c>
      <c r="F178" s="36">
        <v>629748.43000000005</v>
      </c>
      <c r="G178" s="36">
        <v>0</v>
      </c>
      <c r="H178" s="36">
        <v>36028.720000000001</v>
      </c>
      <c r="J178" s="126">
        <v>335722.37</v>
      </c>
      <c r="K178" s="126">
        <v>223684.59</v>
      </c>
      <c r="L178" s="278">
        <v>7000</v>
      </c>
      <c r="M178" s="278">
        <v>35585.870000000003</v>
      </c>
      <c r="P178" s="278">
        <v>651.41</v>
      </c>
      <c r="S178" s="126">
        <v>-255644.71</v>
      </c>
      <c r="T178" s="126">
        <v>1442473.15</v>
      </c>
      <c r="V178" s="33">
        <v>2115075.31</v>
      </c>
      <c r="W178" s="33">
        <v>129363</v>
      </c>
      <c r="X178" s="33">
        <v>2759.64</v>
      </c>
      <c r="Y178" s="33">
        <v>967060</v>
      </c>
      <c r="AA178" s="292">
        <v>1851729</v>
      </c>
      <c r="AB178" s="292">
        <v>53390</v>
      </c>
      <c r="AC178" s="292">
        <v>44770</v>
      </c>
      <c r="AD178" s="292">
        <v>944484.45</v>
      </c>
      <c r="AE178" s="292">
        <v>210498.11</v>
      </c>
      <c r="AG178" s="292">
        <v>114268</v>
      </c>
    </row>
    <row r="179" spans="1:33" x14ac:dyDescent="0.2">
      <c r="A179" s="126" t="s">
        <v>1179</v>
      </c>
      <c r="B179" s="126" t="s">
        <v>1180</v>
      </c>
      <c r="C179" s="126">
        <v>2299</v>
      </c>
      <c r="D179" s="126" t="s">
        <v>1186</v>
      </c>
      <c r="E179" s="126" t="s">
        <v>1186</v>
      </c>
      <c r="F179" s="36">
        <v>810178.54</v>
      </c>
      <c r="G179" s="36">
        <v>0</v>
      </c>
      <c r="H179" s="36">
        <v>14321.56</v>
      </c>
      <c r="I179" s="36">
        <v>0</v>
      </c>
      <c r="J179" s="126">
        <v>390116</v>
      </c>
      <c r="K179" s="126">
        <v>208385.59</v>
      </c>
      <c r="M179" s="278">
        <v>28873.66</v>
      </c>
      <c r="P179" s="278">
        <v>0</v>
      </c>
      <c r="S179" s="126">
        <v>-535980</v>
      </c>
      <c r="T179" s="126">
        <v>1708773.29</v>
      </c>
      <c r="V179" s="33">
        <v>1678780.45</v>
      </c>
      <c r="W179" s="33">
        <v>129900</v>
      </c>
      <c r="X179" s="33">
        <v>3432.92</v>
      </c>
      <c r="Y179" s="33">
        <v>741160</v>
      </c>
      <c r="AA179" s="292">
        <v>1402072</v>
      </c>
      <c r="AB179" s="292">
        <v>27568</v>
      </c>
      <c r="AD179" s="292">
        <v>676736.56</v>
      </c>
      <c r="AE179" s="292">
        <v>214922.07</v>
      </c>
      <c r="AG179" s="292">
        <v>10640</v>
      </c>
    </row>
    <row r="180" spans="1:33" x14ac:dyDescent="0.2">
      <c r="A180" s="126" t="s">
        <v>1179</v>
      </c>
      <c r="B180" s="126" t="s">
        <v>1180</v>
      </c>
      <c r="C180" s="126">
        <v>3201</v>
      </c>
      <c r="D180" s="126" t="s">
        <v>1187</v>
      </c>
      <c r="E180" s="126" t="s">
        <v>1187</v>
      </c>
      <c r="F180" s="36">
        <v>379022.16</v>
      </c>
      <c r="G180" s="36">
        <v>0</v>
      </c>
      <c r="H180" s="36">
        <v>34517.480000000003</v>
      </c>
      <c r="J180" s="126">
        <v>38075.65</v>
      </c>
      <c r="K180" s="126">
        <v>123144.1</v>
      </c>
      <c r="L180" s="278">
        <v>6000</v>
      </c>
      <c r="M180" s="278">
        <v>27717.25</v>
      </c>
      <c r="P180" s="278">
        <v>3129.64</v>
      </c>
      <c r="S180" s="126">
        <v>-1098759.44</v>
      </c>
      <c r="T180" s="126">
        <v>1572242.02</v>
      </c>
      <c r="V180" s="33">
        <v>1173370.55</v>
      </c>
      <c r="W180" s="33">
        <v>112500</v>
      </c>
      <c r="X180" s="33">
        <v>653.61</v>
      </c>
      <c r="Y180" s="33">
        <v>1063440</v>
      </c>
      <c r="AA180" s="292">
        <v>1463752</v>
      </c>
      <c r="AB180" s="292">
        <v>30658</v>
      </c>
      <c r="AD180" s="292">
        <v>677218.39</v>
      </c>
      <c r="AE180" s="292">
        <v>113905.85</v>
      </c>
    </row>
    <row r="181" spans="1:33" x14ac:dyDescent="0.2">
      <c r="A181" s="126" t="s">
        <v>1179</v>
      </c>
      <c r="B181" s="126" t="s">
        <v>1180</v>
      </c>
      <c r="C181" s="126">
        <v>3710</v>
      </c>
      <c r="D181" s="126" t="s">
        <v>1188</v>
      </c>
      <c r="E181" s="126" t="s">
        <v>1188</v>
      </c>
      <c r="F181" s="36">
        <v>637809.35</v>
      </c>
      <c r="G181" s="36">
        <v>0</v>
      </c>
      <c r="H181" s="36">
        <v>16764.060000000001</v>
      </c>
      <c r="I181" s="36">
        <v>11894</v>
      </c>
      <c r="J181" s="126">
        <v>102918.38</v>
      </c>
      <c r="K181" s="126">
        <v>164971.85999999999</v>
      </c>
      <c r="L181" s="278">
        <v>5000</v>
      </c>
      <c r="M181" s="278">
        <v>36758.949999999997</v>
      </c>
      <c r="P181" s="278">
        <v>739.34</v>
      </c>
      <c r="S181" s="126">
        <v>-486234.54</v>
      </c>
      <c r="T181" s="126">
        <v>1286359.3700000001</v>
      </c>
      <c r="V181" s="33">
        <v>1500189.23</v>
      </c>
      <c r="W181" s="33">
        <v>368270</v>
      </c>
      <c r="X181" s="33">
        <v>2545.02</v>
      </c>
      <c r="Y181" s="33">
        <v>1134040</v>
      </c>
      <c r="AA181" s="292">
        <v>1677645</v>
      </c>
      <c r="AB181" s="292">
        <v>29440</v>
      </c>
      <c r="AC181" s="292">
        <v>30340</v>
      </c>
      <c r="AD181" s="292">
        <v>1019781.91</v>
      </c>
      <c r="AE181" s="292">
        <v>113621.31</v>
      </c>
      <c r="AG181" s="292">
        <v>42481.5</v>
      </c>
    </row>
    <row r="182" spans="1:33" x14ac:dyDescent="0.2">
      <c r="A182" s="126" t="s">
        <v>1190</v>
      </c>
      <c r="B182" s="126" t="s">
        <v>1192</v>
      </c>
      <c r="C182" s="126">
        <v>3132</v>
      </c>
      <c r="D182" s="126" t="s">
        <v>1194</v>
      </c>
      <c r="E182" s="126" t="s">
        <v>1194</v>
      </c>
      <c r="F182" s="36">
        <v>304408.21999999997</v>
      </c>
      <c r="G182" s="36">
        <v>33516.04</v>
      </c>
      <c r="H182" s="36">
        <v>69211.210000000006</v>
      </c>
      <c r="J182" s="126">
        <v>280114.37</v>
      </c>
      <c r="K182" s="126">
        <v>133981.93</v>
      </c>
      <c r="L182" s="278">
        <v>33848.47</v>
      </c>
      <c r="M182" s="278">
        <v>2775.73</v>
      </c>
      <c r="O182" s="278">
        <v>1107</v>
      </c>
      <c r="P182" s="278">
        <v>5572</v>
      </c>
      <c r="S182" s="126">
        <v>-603061.06000000006</v>
      </c>
      <c r="T182" s="126">
        <v>1621669.25</v>
      </c>
      <c r="V182" s="33">
        <v>787920.74</v>
      </c>
      <c r="W182" s="33">
        <v>131460</v>
      </c>
      <c r="X182" s="33">
        <v>1512.73</v>
      </c>
      <c r="Y182" s="33">
        <v>737192.91</v>
      </c>
      <c r="Z182" s="33">
        <v>91000</v>
      </c>
      <c r="AA182" s="292">
        <v>1178280.9099999999</v>
      </c>
      <c r="AD182" s="292">
        <v>607809.81000000006</v>
      </c>
      <c r="AE182" s="292">
        <v>203675.28</v>
      </c>
    </row>
    <row r="183" spans="1:33" x14ac:dyDescent="0.2">
      <c r="A183" s="126" t="s">
        <v>1190</v>
      </c>
      <c r="B183" s="126" t="s">
        <v>1192</v>
      </c>
      <c r="C183" s="126">
        <v>2840</v>
      </c>
      <c r="D183" s="126" t="s">
        <v>1195</v>
      </c>
      <c r="E183" s="126" t="s">
        <v>1195</v>
      </c>
      <c r="F183" s="36">
        <v>66181.179999999993</v>
      </c>
      <c r="G183" s="36">
        <v>10000</v>
      </c>
      <c r="H183" s="36">
        <v>15423</v>
      </c>
      <c r="J183" s="126">
        <v>448864.59</v>
      </c>
      <c r="K183" s="126">
        <v>118624.15</v>
      </c>
      <c r="L183" s="278">
        <v>56360</v>
      </c>
      <c r="P183" s="278">
        <v>0</v>
      </c>
      <c r="S183" s="126">
        <v>-1210065.8799999999</v>
      </c>
      <c r="T183" s="126">
        <v>2143817.25</v>
      </c>
      <c r="V183" s="33">
        <v>1080559</v>
      </c>
      <c r="W183" s="33">
        <v>175000</v>
      </c>
      <c r="X183" s="33">
        <v>771.17</v>
      </c>
      <c r="Y183" s="33">
        <v>1356260</v>
      </c>
      <c r="Z183" s="33">
        <v>147085</v>
      </c>
      <c r="AA183" s="292">
        <v>2046451</v>
      </c>
      <c r="AD183" s="292">
        <v>869900.03</v>
      </c>
      <c r="AE183" s="292">
        <v>174342.59</v>
      </c>
    </row>
    <row r="184" spans="1:33" x14ac:dyDescent="0.2">
      <c r="A184" s="126" t="s">
        <v>1190</v>
      </c>
      <c r="B184" s="126" t="s">
        <v>1192</v>
      </c>
      <c r="C184" s="126">
        <v>2282</v>
      </c>
      <c r="D184" s="126" t="s">
        <v>1196</v>
      </c>
      <c r="E184" s="126" t="s">
        <v>1196</v>
      </c>
      <c r="F184" s="36">
        <v>432384.19</v>
      </c>
      <c r="G184" s="36">
        <v>798</v>
      </c>
      <c r="H184" s="36">
        <v>11323.23</v>
      </c>
      <c r="J184" s="126">
        <v>2489889.9500000002</v>
      </c>
      <c r="K184" s="126">
        <v>86221.27</v>
      </c>
      <c r="L184" s="278">
        <v>8605</v>
      </c>
      <c r="P184" s="278">
        <v>0</v>
      </c>
      <c r="S184" s="126">
        <v>2897110.1</v>
      </c>
      <c r="T184" s="126">
        <v>309335.96999999997</v>
      </c>
      <c r="V184" s="33">
        <v>958358.7</v>
      </c>
      <c r="W184" s="33">
        <v>100900</v>
      </c>
      <c r="X184" s="33">
        <v>1818.89</v>
      </c>
      <c r="Y184" s="33">
        <v>1053184</v>
      </c>
      <c r="Z184" s="33">
        <v>105028</v>
      </c>
      <c r="AA184" s="292">
        <v>1485824</v>
      </c>
      <c r="AD184" s="292">
        <v>727175.41</v>
      </c>
      <c r="AE184" s="292">
        <v>200724.61</v>
      </c>
    </row>
    <row r="185" spans="1:33" x14ac:dyDescent="0.2">
      <c r="A185" s="126" t="s">
        <v>1190</v>
      </c>
      <c r="B185" s="126" t="s">
        <v>1192</v>
      </c>
      <c r="C185" s="126">
        <v>2038</v>
      </c>
      <c r="D185" s="126" t="s">
        <v>1197</v>
      </c>
      <c r="E185" s="126" t="s">
        <v>1197</v>
      </c>
      <c r="F185" s="36">
        <v>250842.45</v>
      </c>
      <c r="G185" s="36">
        <v>39979.46</v>
      </c>
      <c r="H185" s="36">
        <v>33351.26</v>
      </c>
      <c r="J185" s="126">
        <v>189126.37</v>
      </c>
      <c r="K185" s="126">
        <v>99044.82</v>
      </c>
      <c r="L185" s="278">
        <v>12300</v>
      </c>
      <c r="M185" s="278">
        <v>55937</v>
      </c>
      <c r="P185" s="278">
        <v>8329</v>
      </c>
      <c r="S185" s="126">
        <v>-998614.73</v>
      </c>
      <c r="T185" s="126">
        <v>1558084.6</v>
      </c>
      <c r="V185" s="33">
        <v>990866.42</v>
      </c>
      <c r="W185" s="33">
        <v>91075</v>
      </c>
      <c r="X185" s="33">
        <v>577.41999999999996</v>
      </c>
      <c r="Y185" s="33">
        <v>662250</v>
      </c>
      <c r="Z185" s="33">
        <v>320350</v>
      </c>
      <c r="AA185" s="292">
        <v>1225585</v>
      </c>
      <c r="AD185" s="292">
        <v>695391.53</v>
      </c>
      <c r="AE185" s="292">
        <v>167833.82</v>
      </c>
    </row>
    <row r="186" spans="1:33" x14ac:dyDescent="0.2">
      <c r="A186" s="126" t="s">
        <v>1190</v>
      </c>
      <c r="B186" s="126" t="s">
        <v>1192</v>
      </c>
      <c r="C186" s="126">
        <v>3640</v>
      </c>
      <c r="D186" s="126" t="s">
        <v>1198</v>
      </c>
      <c r="E186" s="126" t="s">
        <v>1198</v>
      </c>
      <c r="F186" s="36">
        <v>249036.85</v>
      </c>
      <c r="G186" s="36">
        <v>23434.15</v>
      </c>
      <c r="H186" s="36">
        <v>49358.21</v>
      </c>
      <c r="J186" s="126">
        <v>430461.93</v>
      </c>
      <c r="K186" s="126">
        <v>357669.53</v>
      </c>
      <c r="L186" s="278">
        <v>4800</v>
      </c>
      <c r="P186" s="278">
        <v>0</v>
      </c>
      <c r="S186" s="126">
        <v>-565132.28</v>
      </c>
      <c r="T186" s="126">
        <v>1939631.19</v>
      </c>
      <c r="V186" s="33">
        <v>1522939.61</v>
      </c>
      <c r="W186" s="33">
        <v>197910</v>
      </c>
      <c r="X186" s="33">
        <v>1475.44</v>
      </c>
      <c r="Y186" s="33">
        <v>1047980</v>
      </c>
      <c r="Z186" s="33">
        <v>183527</v>
      </c>
      <c r="AA186" s="292">
        <v>2056544</v>
      </c>
      <c r="AD186" s="292">
        <v>847779.27</v>
      </c>
      <c r="AE186" s="292">
        <v>318847.02</v>
      </c>
    </row>
    <row r="187" spans="1:33" x14ac:dyDescent="0.2">
      <c r="A187" s="126" t="s">
        <v>1190</v>
      </c>
      <c r="B187" s="126" t="s">
        <v>1192</v>
      </c>
      <c r="C187" s="126">
        <v>6860</v>
      </c>
      <c r="D187" s="126" t="s">
        <v>1199</v>
      </c>
      <c r="E187" s="126" t="s">
        <v>1199</v>
      </c>
      <c r="F187" s="36">
        <v>335319.73</v>
      </c>
      <c r="G187" s="36">
        <v>38176.83</v>
      </c>
      <c r="H187" s="36">
        <v>140085.43</v>
      </c>
      <c r="J187" s="126">
        <v>228607.24</v>
      </c>
      <c r="K187" s="126">
        <v>213860.19</v>
      </c>
      <c r="L187" s="278">
        <v>10786</v>
      </c>
      <c r="M187" s="278">
        <v>23040</v>
      </c>
      <c r="P187" s="278">
        <v>260</v>
      </c>
      <c r="S187" s="126">
        <v>-1266437.25</v>
      </c>
      <c r="T187" s="126">
        <v>2258666.42</v>
      </c>
      <c r="V187" s="33">
        <v>2032789.12</v>
      </c>
      <c r="W187" s="33">
        <v>177060</v>
      </c>
      <c r="X187" s="33">
        <v>1764.02</v>
      </c>
      <c r="Y187" s="33">
        <v>1999880</v>
      </c>
      <c r="Z187" s="33">
        <v>235576</v>
      </c>
      <c r="AA187" s="292">
        <v>3227641</v>
      </c>
      <c r="AC187" s="292">
        <v>1894</v>
      </c>
      <c r="AD187" s="292">
        <v>1022272.67</v>
      </c>
      <c r="AE187" s="292">
        <v>265527.21999999997</v>
      </c>
    </row>
    <row r="188" spans="1:33" x14ac:dyDescent="0.2">
      <c r="A188" s="126" t="s">
        <v>1190</v>
      </c>
      <c r="B188" s="126" t="s">
        <v>1192</v>
      </c>
      <c r="C188" s="126">
        <v>1007</v>
      </c>
      <c r="D188" s="126" t="s">
        <v>1200</v>
      </c>
      <c r="E188" s="126" t="s">
        <v>1200</v>
      </c>
      <c r="F188" s="36">
        <v>110821.61</v>
      </c>
      <c r="G188" s="36">
        <v>32546.400000000001</v>
      </c>
      <c r="H188" s="36">
        <v>63814.12</v>
      </c>
      <c r="J188" s="126">
        <v>5.0199999999999996</v>
      </c>
      <c r="K188" s="126">
        <v>128763.42</v>
      </c>
      <c r="L188" s="278">
        <v>9978</v>
      </c>
      <c r="M188" s="278">
        <v>30872.5</v>
      </c>
      <c r="P188" s="278">
        <v>100</v>
      </c>
      <c r="S188" s="126">
        <v>-2830438.99</v>
      </c>
      <c r="T188" s="126">
        <v>3335566.08</v>
      </c>
      <c r="V188" s="33">
        <v>706744.51</v>
      </c>
      <c r="W188" s="33">
        <v>31600</v>
      </c>
      <c r="X188" s="33">
        <v>378.62</v>
      </c>
      <c r="Y188" s="33">
        <v>711498.5</v>
      </c>
      <c r="Z188" s="33">
        <v>102713</v>
      </c>
      <c r="AA188" s="292">
        <v>1050666</v>
      </c>
      <c r="AC188" s="292">
        <v>1856</v>
      </c>
      <c r="AD188" s="292">
        <v>533639.53</v>
      </c>
      <c r="AE188" s="292">
        <v>176900.12</v>
      </c>
    </row>
    <row r="189" spans="1:33" x14ac:dyDescent="0.2">
      <c r="A189" s="126" t="s">
        <v>1190</v>
      </c>
      <c r="B189" s="126" t="s">
        <v>1192</v>
      </c>
      <c r="C189" s="126">
        <v>3193</v>
      </c>
      <c r="D189" s="126" t="s">
        <v>1201</v>
      </c>
      <c r="E189" s="126" t="s">
        <v>1201</v>
      </c>
      <c r="F189" s="36">
        <v>261054.73</v>
      </c>
      <c r="G189" s="36">
        <v>0</v>
      </c>
      <c r="H189" s="36">
        <v>29279.3</v>
      </c>
      <c r="J189" s="126">
        <v>386525.64</v>
      </c>
      <c r="K189" s="126">
        <v>160542.91</v>
      </c>
      <c r="L189" s="278">
        <v>28540</v>
      </c>
      <c r="M189" s="278">
        <v>40272.559999999998</v>
      </c>
      <c r="P189" s="278">
        <v>17442</v>
      </c>
      <c r="S189" s="126">
        <v>-939818.95</v>
      </c>
      <c r="T189" s="126">
        <v>1980732.96</v>
      </c>
      <c r="V189" s="33">
        <v>1452478.28</v>
      </c>
      <c r="W189" s="33">
        <v>203500</v>
      </c>
      <c r="X189" s="33">
        <v>856.68</v>
      </c>
      <c r="Y189" s="33">
        <v>838972.26</v>
      </c>
      <c r="Z189" s="33">
        <v>124925</v>
      </c>
      <c r="AA189" s="292">
        <v>1866448.26</v>
      </c>
      <c r="AD189" s="292">
        <v>804571.13</v>
      </c>
      <c r="AE189" s="292">
        <v>239478.82</v>
      </c>
    </row>
    <row r="190" spans="1:33" x14ac:dyDescent="0.2">
      <c r="D190" s="126" t="s">
        <v>1437</v>
      </c>
      <c r="E190" s="126" t="s">
        <v>1437</v>
      </c>
      <c r="H190" s="36">
        <v>78403.3</v>
      </c>
      <c r="K190" s="126">
        <v>174732.52</v>
      </c>
      <c r="S190" s="126">
        <v>89665.95</v>
      </c>
      <c r="V190" s="33">
        <v>496322.98</v>
      </c>
      <c r="AD190" s="292">
        <v>293183.67</v>
      </c>
      <c r="AE190" s="292">
        <v>39669.440000000002</v>
      </c>
    </row>
    <row r="191" spans="1:33" x14ac:dyDescent="0.2">
      <c r="D191" s="126" t="s">
        <v>1438</v>
      </c>
      <c r="E191" s="126" t="s">
        <v>1438</v>
      </c>
      <c r="F191" s="36">
        <v>351186.55</v>
      </c>
      <c r="H191" s="36">
        <v>16380.22</v>
      </c>
      <c r="J191" s="126">
        <v>1669012.2</v>
      </c>
      <c r="K191" s="126">
        <v>193261.76</v>
      </c>
      <c r="M191" s="278">
        <v>17520</v>
      </c>
      <c r="P191" s="278">
        <v>0</v>
      </c>
      <c r="S191" s="126">
        <v>1692196.09</v>
      </c>
      <c r="T191" s="126">
        <v>669277.43000000005</v>
      </c>
      <c r="V191" s="33">
        <v>1182201.79</v>
      </c>
      <c r="W191" s="33">
        <v>242890</v>
      </c>
      <c r="X191" s="33">
        <v>2771.38</v>
      </c>
      <c r="AA191" s="292">
        <v>543496</v>
      </c>
      <c r="AB191" s="292">
        <v>20138</v>
      </c>
      <c r="AC191" s="292">
        <v>14738</v>
      </c>
      <c r="AD191" s="292">
        <v>788052.63</v>
      </c>
      <c r="AE191" s="292">
        <v>210591.33</v>
      </c>
    </row>
    <row r="192" spans="1:33" x14ac:dyDescent="0.2">
      <c r="D192" s="126" t="s">
        <v>1439</v>
      </c>
      <c r="E192" s="126" t="s">
        <v>1439</v>
      </c>
      <c r="F192" s="36">
        <v>335052.38</v>
      </c>
      <c r="G192" s="36">
        <v>145820</v>
      </c>
      <c r="H192" s="36">
        <v>268914.55</v>
      </c>
      <c r="K192" s="126">
        <v>55616.85</v>
      </c>
      <c r="M192" s="278">
        <v>895.06</v>
      </c>
      <c r="P192" s="278">
        <v>0</v>
      </c>
      <c r="S192" s="126">
        <v>817914.76</v>
      </c>
      <c r="V192" s="33">
        <v>1121256</v>
      </c>
      <c r="X192" s="33">
        <v>1983.98</v>
      </c>
      <c r="AA192" s="292">
        <v>288117</v>
      </c>
      <c r="AB192" s="292">
        <v>11858</v>
      </c>
      <c r="AD192" s="292">
        <v>770816.59</v>
      </c>
      <c r="AE192" s="292">
        <v>65854.429999999993</v>
      </c>
    </row>
    <row r="193" spans="5:31" x14ac:dyDescent="0.2">
      <c r="E193" s="126" t="s">
        <v>1007</v>
      </c>
      <c r="F193" s="36">
        <v>213290.5</v>
      </c>
      <c r="G193" s="36">
        <v>0</v>
      </c>
      <c r="H193" s="36">
        <v>21010</v>
      </c>
      <c r="J193" s="126">
        <v>487375</v>
      </c>
      <c r="K193" s="126">
        <v>164483.74</v>
      </c>
      <c r="P193" s="278">
        <v>0</v>
      </c>
      <c r="S193" s="126">
        <v>-1102537.53</v>
      </c>
      <c r="T193" s="126">
        <v>2224684.62</v>
      </c>
      <c r="V193" s="33">
        <v>1370523.33</v>
      </c>
      <c r="X193" s="33">
        <v>1219.05</v>
      </c>
      <c r="Y193" s="33">
        <v>431880</v>
      </c>
      <c r="AA193" s="292">
        <v>1232075</v>
      </c>
      <c r="AD193" s="292">
        <v>543247.34</v>
      </c>
      <c r="AE193" s="292">
        <v>264287.89</v>
      </c>
    </row>
    <row r="209" ht="17.25" customHeight="1" x14ac:dyDescent="0.2"/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AM195"/>
  <sheetViews>
    <sheetView zoomScaleNormal="100" workbookViewId="0">
      <pane xSplit="5" ySplit="2" topLeftCell="AJ176" activePane="bottomRight" state="frozen"/>
      <selection activeCell="B12" sqref="B12"/>
      <selection pane="topRight" activeCell="B12" sqref="B12"/>
      <selection pane="bottomLeft" activeCell="B12" sqref="B12"/>
      <selection pane="bottomRight" activeCell="E189" sqref="E189"/>
    </sheetView>
  </sheetViews>
  <sheetFormatPr defaultColWidth="9" defaultRowHeight="14.25" x14ac:dyDescent="0.2"/>
  <cols>
    <col min="1" max="1" width="9" style="1"/>
    <col min="2" max="2" width="12.75" style="1" customWidth="1"/>
    <col min="3" max="3" width="9.375" style="94" bestFit="1" customWidth="1"/>
    <col min="4" max="4" width="34" style="1" customWidth="1"/>
    <col min="5" max="5" width="34.25" style="1" customWidth="1"/>
    <col min="6" max="6" width="12.75" style="36" customWidth="1"/>
    <col min="7" max="7" width="13.125" style="36" bestFit="1" customWidth="1"/>
    <col min="8" max="8" width="34" style="36" customWidth="1"/>
    <col min="9" max="9" width="13.125" style="36" bestFit="1" customWidth="1"/>
    <col min="10" max="10" width="12.75" style="126" customWidth="1"/>
    <col min="11" max="11" width="14.125" style="126" bestFit="1" customWidth="1"/>
    <col min="12" max="12" width="19.25" style="278" customWidth="1"/>
    <col min="13" max="13" width="13.125" style="278" bestFit="1" customWidth="1"/>
    <col min="14" max="14" width="13.25" style="278" customWidth="1"/>
    <col min="15" max="15" width="11.5" style="278" bestFit="1" customWidth="1"/>
    <col min="16" max="16" width="19.875" style="278" customWidth="1"/>
    <col min="17" max="17" width="19.5" style="126" customWidth="1"/>
    <col min="18" max="18" width="19.125" style="126" customWidth="1"/>
    <col min="19" max="19" width="14.25" style="126" bestFit="1" customWidth="1"/>
    <col min="20" max="20" width="19" style="126" customWidth="1"/>
    <col min="21" max="21" width="17.375" style="33" customWidth="1"/>
    <col min="22" max="22" width="19.125" style="33" customWidth="1"/>
    <col min="23" max="23" width="14.375" style="33" bestFit="1" customWidth="1"/>
    <col min="24" max="24" width="24.25" style="33" customWidth="1"/>
    <col min="25" max="25" width="20.375" style="33" customWidth="1"/>
    <col min="26" max="26" width="19.125" style="33" customWidth="1"/>
    <col min="27" max="27" width="15.125" style="292" bestFit="1" customWidth="1"/>
    <col min="28" max="28" width="19.375" style="292" customWidth="1"/>
    <col min="29" max="29" width="16.75" style="292" customWidth="1"/>
    <col min="30" max="30" width="16.375" style="292" bestFit="1" customWidth="1"/>
    <col min="31" max="31" width="15.875" style="292" bestFit="1" customWidth="1"/>
    <col min="32" max="32" width="18.375" style="292" customWidth="1"/>
    <col min="33" max="33" width="19.375" style="292" customWidth="1"/>
    <col min="34" max="34" width="20.125" style="62" customWidth="1"/>
    <col min="35" max="35" width="15.375" style="57" bestFit="1" customWidth="1"/>
    <col min="36" max="36" width="13.375" style="52" bestFit="1" customWidth="1"/>
    <col min="37" max="37" width="13.25" style="64" bestFit="1" customWidth="1"/>
    <col min="38" max="38" width="13.75" style="65" bestFit="1" customWidth="1"/>
    <col min="39" max="39" width="16.75" style="53" bestFit="1" customWidth="1"/>
    <col min="40" max="16384" width="9" style="1"/>
  </cols>
  <sheetData>
    <row r="1" spans="4:39" x14ac:dyDescent="0.2">
      <c r="E1" s="1" t="s">
        <v>1408</v>
      </c>
      <c r="F1" s="36" t="s">
        <v>1819</v>
      </c>
      <c r="G1" s="36" t="s">
        <v>1821</v>
      </c>
      <c r="H1" s="36" t="s">
        <v>1823</v>
      </c>
      <c r="I1" s="36" t="s">
        <v>1825</v>
      </c>
      <c r="J1" s="126" t="s">
        <v>1829</v>
      </c>
      <c r="K1" s="126" t="s">
        <v>1831</v>
      </c>
      <c r="L1" s="278" t="s">
        <v>1835</v>
      </c>
      <c r="M1" s="278" t="s">
        <v>1837</v>
      </c>
      <c r="N1" s="278" t="s">
        <v>1884</v>
      </c>
      <c r="O1" s="278" t="s">
        <v>1841</v>
      </c>
      <c r="P1" s="278" t="s">
        <v>1843</v>
      </c>
      <c r="Q1" s="126" t="s">
        <v>1845</v>
      </c>
      <c r="R1" s="126" t="s">
        <v>1790</v>
      </c>
      <c r="S1" s="126" t="s">
        <v>1847</v>
      </c>
      <c r="T1" s="126" t="s">
        <v>1849</v>
      </c>
      <c r="U1" s="33" t="s">
        <v>1888</v>
      </c>
      <c r="V1" s="33" t="s">
        <v>1852</v>
      </c>
      <c r="W1" s="33" t="s">
        <v>1854</v>
      </c>
      <c r="X1" s="33" t="s">
        <v>1856</v>
      </c>
      <c r="Y1" s="33" t="s">
        <v>1860</v>
      </c>
      <c r="Z1" s="33" t="s">
        <v>1864</v>
      </c>
      <c r="AA1" s="292" t="s">
        <v>1866</v>
      </c>
      <c r="AB1" s="292" t="s">
        <v>1870</v>
      </c>
      <c r="AC1" s="292" t="s">
        <v>1872</v>
      </c>
      <c r="AD1" s="292" t="s">
        <v>1874</v>
      </c>
      <c r="AE1" s="292" t="s">
        <v>1876</v>
      </c>
      <c r="AF1" s="292" t="s">
        <v>1880</v>
      </c>
      <c r="AG1" s="292" t="s">
        <v>1882</v>
      </c>
      <c r="AH1" s="61" t="s">
        <v>89</v>
      </c>
      <c r="AI1" s="58" t="s">
        <v>90</v>
      </c>
      <c r="AJ1" s="60" t="s">
        <v>91</v>
      </c>
      <c r="AK1" s="63" t="s">
        <v>92</v>
      </c>
      <c r="AL1" s="49" t="s">
        <v>93</v>
      </c>
      <c r="AM1" s="53" t="s">
        <v>94</v>
      </c>
    </row>
    <row r="2" spans="4:39" x14ac:dyDescent="0.2">
      <c r="E2" s="1" t="s">
        <v>1409</v>
      </c>
      <c r="F2" s="36" t="s">
        <v>1820</v>
      </c>
      <c r="G2" s="36" t="s">
        <v>1822</v>
      </c>
      <c r="H2" s="36" t="s">
        <v>1824</v>
      </c>
      <c r="I2" s="36" t="s">
        <v>1826</v>
      </c>
      <c r="J2" s="126" t="s">
        <v>1830</v>
      </c>
      <c r="K2" s="126" t="s">
        <v>1832</v>
      </c>
      <c r="L2" s="278" t="s">
        <v>1836</v>
      </c>
      <c r="M2" s="278" t="s">
        <v>1838</v>
      </c>
      <c r="N2" s="278" t="s">
        <v>1885</v>
      </c>
      <c r="O2" s="278" t="s">
        <v>1842</v>
      </c>
      <c r="P2" s="278" t="s">
        <v>1844</v>
      </c>
      <c r="Q2" s="126" t="s">
        <v>1846</v>
      </c>
      <c r="R2" s="126" t="s">
        <v>1791</v>
      </c>
      <c r="S2" s="126" t="s">
        <v>1848</v>
      </c>
      <c r="T2" s="126" t="s">
        <v>1792</v>
      </c>
      <c r="U2" s="33" t="s">
        <v>1889</v>
      </c>
      <c r="V2" s="33" t="s">
        <v>1853</v>
      </c>
      <c r="W2" s="33" t="s">
        <v>1855</v>
      </c>
      <c r="X2" s="33" t="s">
        <v>1857</v>
      </c>
      <c r="Y2" s="33" t="s">
        <v>1861</v>
      </c>
      <c r="Z2" s="33" t="s">
        <v>1865</v>
      </c>
      <c r="AA2" s="292" t="s">
        <v>1867</v>
      </c>
      <c r="AB2" s="292" t="s">
        <v>1871</v>
      </c>
      <c r="AC2" s="292" t="s">
        <v>1873</v>
      </c>
      <c r="AD2" s="292" t="s">
        <v>1875</v>
      </c>
      <c r="AE2" s="292" t="s">
        <v>1877</v>
      </c>
      <c r="AF2" s="292" t="s">
        <v>1881</v>
      </c>
      <c r="AG2" s="292" t="s">
        <v>1883</v>
      </c>
      <c r="AH2" s="61"/>
      <c r="AI2" s="58"/>
      <c r="AJ2" s="60"/>
      <c r="AK2" s="63"/>
      <c r="AL2" s="49"/>
    </row>
    <row r="3" spans="4:39" x14ac:dyDescent="0.2">
      <c r="E3" s="1" t="s">
        <v>1410</v>
      </c>
      <c r="F3" s="36">
        <v>52078347.57</v>
      </c>
      <c r="G3" s="36">
        <v>1018825.67</v>
      </c>
      <c r="H3" s="36">
        <v>14187227.550000001</v>
      </c>
      <c r="I3" s="36">
        <v>1372974.3</v>
      </c>
      <c r="J3" s="126">
        <v>109924365.15000001</v>
      </c>
      <c r="K3" s="126">
        <v>30967496.469999999</v>
      </c>
      <c r="L3" s="278">
        <v>282598.44</v>
      </c>
      <c r="M3" s="278">
        <v>2858435.39</v>
      </c>
      <c r="N3" s="278">
        <v>0</v>
      </c>
      <c r="O3" s="278">
        <v>727584</v>
      </c>
      <c r="P3" s="278">
        <v>1701845.44</v>
      </c>
      <c r="Q3" s="126">
        <v>10000</v>
      </c>
      <c r="R3" s="126">
        <v>2755891.57</v>
      </c>
      <c r="S3" s="126">
        <v>-94627646.030000001</v>
      </c>
      <c r="T3" s="126">
        <v>334888304.39999998</v>
      </c>
      <c r="U3" s="33">
        <v>571.22</v>
      </c>
      <c r="V3" s="33">
        <v>256641157.15000001</v>
      </c>
      <c r="W3" s="33">
        <v>19235386.5</v>
      </c>
      <c r="X3" s="33">
        <v>276019.56</v>
      </c>
      <c r="Y3" s="33">
        <v>255115150.43000001</v>
      </c>
      <c r="Z3" s="33">
        <v>35663682.920000002</v>
      </c>
      <c r="AA3" s="292">
        <v>382729411.87</v>
      </c>
      <c r="AB3" s="292">
        <v>2467896.12</v>
      </c>
      <c r="AC3" s="292">
        <v>4102539.23</v>
      </c>
      <c r="AD3" s="292">
        <v>165774056.27000001</v>
      </c>
      <c r="AE3" s="292">
        <v>46810586.859999999</v>
      </c>
      <c r="AF3" s="292">
        <v>675.56</v>
      </c>
      <c r="AG3" s="292">
        <v>4094578.37</v>
      </c>
      <c r="AH3" s="62">
        <f t="shared" ref="AH3:AK3" si="0">SUM(AH4:AH193)</f>
        <v>68657375.090000004</v>
      </c>
      <c r="AI3" s="57">
        <f t="shared" si="0"/>
        <v>5570463.2699999977</v>
      </c>
      <c r="AJ3" s="52">
        <f t="shared" si="0"/>
        <v>63086911.820000008</v>
      </c>
      <c r="AK3" s="64">
        <f t="shared" si="0"/>
        <v>566931967.77999985</v>
      </c>
      <c r="AL3" s="65">
        <f>SUM(AL4:AL193)</f>
        <v>605979744.28000021</v>
      </c>
      <c r="AM3" s="53">
        <f>SUM(AM4:AM193)</f>
        <v>-39047776.500000022</v>
      </c>
    </row>
    <row r="4" spans="4:39" x14ac:dyDescent="0.2">
      <c r="D4" s="32" t="str">
        <f>E4</f>
        <v>00493 สำนักงานสาธารณสุขอำเภอเมืองสกลนคร</v>
      </c>
      <c r="E4" s="1" t="s">
        <v>1420</v>
      </c>
      <c r="F4" s="36">
        <v>94592.86</v>
      </c>
      <c r="H4" s="36">
        <v>6475</v>
      </c>
      <c r="J4" s="126">
        <v>2</v>
      </c>
      <c r="K4" s="126">
        <v>18203</v>
      </c>
      <c r="S4" s="126">
        <v>183004.65</v>
      </c>
      <c r="T4" s="126">
        <v>2137333.04</v>
      </c>
      <c r="X4" s="33">
        <v>15.32</v>
      </c>
      <c r="Y4" s="33">
        <v>1133578.5</v>
      </c>
      <c r="Z4" s="33">
        <v>4707709.84</v>
      </c>
      <c r="AA4" s="292">
        <v>4109613.5</v>
      </c>
      <c r="AB4" s="292">
        <v>3866</v>
      </c>
      <c r="AC4" s="292">
        <v>42285</v>
      </c>
      <c r="AD4" s="292">
        <v>295522.99</v>
      </c>
      <c r="AE4" s="292">
        <v>2174081</v>
      </c>
      <c r="AG4" s="292">
        <v>1417000</v>
      </c>
      <c r="AH4" s="61">
        <f>SUM(F4:I4)</f>
        <v>101067.86</v>
      </c>
      <c r="AI4" s="58">
        <f>SUM(L4:P4)</f>
        <v>0</v>
      </c>
      <c r="AJ4" s="60">
        <f>AH4-AI4</f>
        <v>101067.86</v>
      </c>
      <c r="AK4" s="63">
        <f>SUM(U4:Z4)</f>
        <v>5841303.6600000001</v>
      </c>
      <c r="AL4" s="49">
        <f>SUM(AA4:AG4)</f>
        <v>8042368.4900000002</v>
      </c>
      <c r="AM4" s="53">
        <f>AK4-AL4</f>
        <v>-2201064.83</v>
      </c>
    </row>
    <row r="5" spans="4:39" x14ac:dyDescent="0.2">
      <c r="D5" s="32" t="str">
        <f t="shared" ref="D5:D8" si="1">E5</f>
        <v>00494 สำนักงานสาธารณสุขอำเภอกุสุมาลย์</v>
      </c>
      <c r="E5" s="1" t="s">
        <v>1421</v>
      </c>
      <c r="F5" s="36">
        <v>8000.82</v>
      </c>
      <c r="H5" s="36">
        <v>1304</v>
      </c>
      <c r="J5" s="126">
        <v>3</v>
      </c>
      <c r="K5" s="126">
        <v>4</v>
      </c>
      <c r="S5" s="126">
        <v>1313025.3400000001</v>
      </c>
      <c r="Y5" s="33">
        <v>1230453</v>
      </c>
      <c r="Z5" s="33">
        <v>832483.62</v>
      </c>
      <c r="AA5" s="292">
        <v>1472915</v>
      </c>
      <c r="AC5" s="292">
        <v>1300</v>
      </c>
      <c r="AD5" s="292">
        <v>567944.80000000005</v>
      </c>
      <c r="AE5" s="292">
        <v>1311714.3400000001</v>
      </c>
      <c r="AG5" s="292">
        <v>12776</v>
      </c>
      <c r="AH5" s="61">
        <f t="shared" ref="AH5:AH68" si="2">SUM(F5:I5)</f>
        <v>9304.82</v>
      </c>
      <c r="AI5" s="58">
        <f t="shared" ref="AI5:AI68" si="3">SUM(L5:P5)</f>
        <v>0</v>
      </c>
      <c r="AJ5" s="60">
        <f t="shared" ref="AJ5:AJ68" si="4">AH5-AI5</f>
        <v>9304.82</v>
      </c>
      <c r="AK5" s="63">
        <f t="shared" ref="AK5:AK68" si="5">SUM(U5:Z5)</f>
        <v>2062936.62</v>
      </c>
      <c r="AL5" s="49">
        <f t="shared" ref="AL5:AL68" si="6">SUM(AA5:AG5)</f>
        <v>3366650.14</v>
      </c>
      <c r="AM5" s="53">
        <f t="shared" ref="AM5:AM68" si="7">AK5-AL5</f>
        <v>-1303713.52</v>
      </c>
    </row>
    <row r="6" spans="4:39" x14ac:dyDescent="0.2">
      <c r="D6" s="32" t="str">
        <f t="shared" si="1"/>
        <v>00495 สำนักงานสาธารณสุขอำเภอกุดบาก</v>
      </c>
      <c r="E6" s="1" t="s">
        <v>1422</v>
      </c>
      <c r="F6" s="36">
        <v>1841.12</v>
      </c>
      <c r="H6" s="36">
        <v>0</v>
      </c>
      <c r="J6" s="126">
        <v>-66892.67</v>
      </c>
      <c r="K6" s="126">
        <v>-82436.67</v>
      </c>
      <c r="P6" s="278">
        <v>11800</v>
      </c>
      <c r="S6" s="126">
        <v>199684.36</v>
      </c>
      <c r="T6" s="126">
        <v>48313.33</v>
      </c>
      <c r="X6" s="33">
        <v>111.7</v>
      </c>
      <c r="Y6" s="33">
        <v>1626224.8</v>
      </c>
      <c r="Z6" s="33">
        <v>771198.82</v>
      </c>
      <c r="AA6" s="292">
        <v>1750684.8</v>
      </c>
      <c r="AC6" s="292">
        <v>19952</v>
      </c>
      <c r="AD6" s="292">
        <v>671670.92</v>
      </c>
      <c r="AE6" s="292">
        <v>362513.51</v>
      </c>
      <c r="AH6" s="61">
        <f t="shared" si="2"/>
        <v>1841.12</v>
      </c>
      <c r="AI6" s="58">
        <f t="shared" si="3"/>
        <v>11800</v>
      </c>
      <c r="AJ6" s="60">
        <f t="shared" si="4"/>
        <v>-9958.880000000001</v>
      </c>
      <c r="AK6" s="63">
        <f t="shared" si="5"/>
        <v>2397535.3199999998</v>
      </c>
      <c r="AL6" s="49">
        <f t="shared" si="6"/>
        <v>2804821.2300000004</v>
      </c>
      <c r="AM6" s="53">
        <f t="shared" si="7"/>
        <v>-407285.91000000061</v>
      </c>
    </row>
    <row r="7" spans="4:39" x14ac:dyDescent="0.2">
      <c r="D7" s="32" t="str">
        <f t="shared" si="1"/>
        <v>00496 สำนักงานสาธารณสุขอำเภอพรรณานิคม</v>
      </c>
      <c r="E7" s="1" t="s">
        <v>1423</v>
      </c>
      <c r="F7" s="36">
        <v>929.41</v>
      </c>
      <c r="H7" s="36">
        <v>0</v>
      </c>
      <c r="J7" s="126">
        <v>-9498</v>
      </c>
      <c r="K7" s="126">
        <v>45</v>
      </c>
      <c r="S7" s="126">
        <v>-294746.49</v>
      </c>
      <c r="T7" s="126">
        <v>1340107.9099999999</v>
      </c>
      <c r="X7" s="33">
        <v>113.65</v>
      </c>
      <c r="Y7" s="33">
        <v>981678</v>
      </c>
      <c r="Z7" s="33">
        <v>2782374.53</v>
      </c>
      <c r="AA7" s="292">
        <v>2748369.33</v>
      </c>
      <c r="AC7" s="292">
        <v>59000</v>
      </c>
      <c r="AD7" s="292">
        <v>427998.45</v>
      </c>
      <c r="AE7" s="292">
        <v>930843.41</v>
      </c>
      <c r="AG7" s="292">
        <v>651840</v>
      </c>
      <c r="AH7" s="61">
        <f t="shared" si="2"/>
        <v>929.41</v>
      </c>
      <c r="AI7" s="58">
        <f t="shared" si="3"/>
        <v>0</v>
      </c>
      <c r="AJ7" s="60">
        <f t="shared" si="4"/>
        <v>929.41</v>
      </c>
      <c r="AK7" s="63">
        <f t="shared" si="5"/>
        <v>3764166.1799999997</v>
      </c>
      <c r="AL7" s="49">
        <f t="shared" si="6"/>
        <v>4818051.1900000004</v>
      </c>
      <c r="AM7" s="53">
        <f t="shared" si="7"/>
        <v>-1053885.0100000007</v>
      </c>
    </row>
    <row r="8" spans="4:39" x14ac:dyDescent="0.2">
      <c r="D8" s="32" t="str">
        <f t="shared" si="1"/>
        <v>00497 สำนักงานสาธารณสุขอำเภอพังโคน</v>
      </c>
      <c r="E8" s="1" t="s">
        <v>1424</v>
      </c>
      <c r="F8" s="36">
        <v>11573.57</v>
      </c>
      <c r="H8" s="36">
        <v>43560</v>
      </c>
      <c r="J8" s="126">
        <v>1679502</v>
      </c>
      <c r="K8" s="126">
        <v>44014</v>
      </c>
      <c r="S8" s="126">
        <v>-2097665.2000000002</v>
      </c>
      <c r="T8" s="126">
        <v>4100398.35</v>
      </c>
      <c r="X8" s="33">
        <v>287.45</v>
      </c>
      <c r="Y8" s="33">
        <v>1187562.5</v>
      </c>
      <c r="Z8" s="33">
        <v>1789369.9</v>
      </c>
      <c r="AA8" s="292">
        <v>2687583.25</v>
      </c>
      <c r="AB8" s="292">
        <v>3500</v>
      </c>
      <c r="AC8" s="292">
        <v>122927</v>
      </c>
      <c r="AD8" s="292">
        <v>271705.90000000002</v>
      </c>
      <c r="AE8" s="292">
        <v>115587.28</v>
      </c>
      <c r="AH8" s="61">
        <f t="shared" si="2"/>
        <v>55133.57</v>
      </c>
      <c r="AI8" s="58">
        <f t="shared" si="3"/>
        <v>0</v>
      </c>
      <c r="AJ8" s="60">
        <f t="shared" si="4"/>
        <v>55133.57</v>
      </c>
      <c r="AK8" s="63">
        <f t="shared" si="5"/>
        <v>2977219.8499999996</v>
      </c>
      <c r="AL8" s="49">
        <f t="shared" si="6"/>
        <v>3201303.4299999997</v>
      </c>
      <c r="AM8" s="53">
        <f t="shared" si="7"/>
        <v>-224083.58000000007</v>
      </c>
    </row>
    <row r="9" spans="4:39" x14ac:dyDescent="0.2">
      <c r="D9" s="32" t="str">
        <f>E9</f>
        <v>00498 สำนักงานสาธารณสุขอำเภอวาริชภูมิ</v>
      </c>
      <c r="E9" s="1" t="s">
        <v>1425</v>
      </c>
      <c r="F9" s="36">
        <v>91443.38</v>
      </c>
      <c r="H9" s="36">
        <v>0</v>
      </c>
      <c r="J9" s="126">
        <v>4</v>
      </c>
      <c r="K9" s="126">
        <v>335</v>
      </c>
      <c r="S9" s="126">
        <v>302090.71000000002</v>
      </c>
      <c r="X9" s="33">
        <v>9.2200000000000006</v>
      </c>
      <c r="Y9" s="33">
        <v>1149890</v>
      </c>
      <c r="Z9" s="33">
        <v>739069.82</v>
      </c>
      <c r="AA9" s="292">
        <v>1309075.1200000001</v>
      </c>
      <c r="AC9" s="292">
        <v>111149.5</v>
      </c>
      <c r="AD9" s="292">
        <v>155895.46</v>
      </c>
      <c r="AE9" s="292">
        <v>272357.28999999998</v>
      </c>
      <c r="AG9" s="292">
        <v>250800</v>
      </c>
      <c r="AH9" s="61">
        <f t="shared" si="2"/>
        <v>91443.38</v>
      </c>
      <c r="AI9" s="58">
        <f t="shared" si="3"/>
        <v>0</v>
      </c>
      <c r="AJ9" s="60">
        <f t="shared" si="4"/>
        <v>91443.38</v>
      </c>
      <c r="AK9" s="63">
        <f t="shared" si="5"/>
        <v>1888969.04</v>
      </c>
      <c r="AL9" s="49">
        <f t="shared" si="6"/>
        <v>2099277.37</v>
      </c>
      <c r="AM9" s="53">
        <f t="shared" si="7"/>
        <v>-210308.33000000007</v>
      </c>
    </row>
    <row r="10" spans="4:39" x14ac:dyDescent="0.2">
      <c r="D10" s="32" t="str">
        <f t="shared" ref="D10:D21" si="8">E10</f>
        <v>00499 สำนักงานสาธารณสุขอำเภอนิคมน้ำอูน</v>
      </c>
      <c r="E10" s="1" t="s">
        <v>1426</v>
      </c>
      <c r="F10" s="36">
        <v>13338.94</v>
      </c>
      <c r="H10" s="36">
        <v>0</v>
      </c>
      <c r="J10" s="126">
        <v>1</v>
      </c>
      <c r="K10" s="126">
        <v>25</v>
      </c>
      <c r="S10" s="126">
        <v>31508.799999999999</v>
      </c>
      <c r="X10" s="33">
        <v>44.74</v>
      </c>
      <c r="Y10" s="33">
        <v>1488349.5</v>
      </c>
      <c r="Z10" s="33">
        <v>441473.09</v>
      </c>
      <c r="AA10" s="292">
        <v>1748277.5</v>
      </c>
      <c r="AB10" s="292">
        <v>2000</v>
      </c>
      <c r="AC10" s="292">
        <v>24685.9</v>
      </c>
      <c r="AD10" s="292">
        <v>173047.79</v>
      </c>
      <c r="AH10" s="61">
        <f t="shared" si="2"/>
        <v>13338.94</v>
      </c>
      <c r="AI10" s="58">
        <f t="shared" si="3"/>
        <v>0</v>
      </c>
      <c r="AJ10" s="60">
        <f t="shared" si="4"/>
        <v>13338.94</v>
      </c>
      <c r="AK10" s="63">
        <f t="shared" si="5"/>
        <v>1929867.33</v>
      </c>
      <c r="AL10" s="49">
        <f t="shared" si="6"/>
        <v>1948011.19</v>
      </c>
      <c r="AM10" s="53">
        <f t="shared" si="7"/>
        <v>-18143.85999999987</v>
      </c>
    </row>
    <row r="11" spans="4:39" x14ac:dyDescent="0.2">
      <c r="D11" s="32" t="str">
        <f t="shared" si="8"/>
        <v>00500 สำนักงานสาธารณสุขอำเภอวานรนิวาส</v>
      </c>
      <c r="E11" s="1" t="s">
        <v>1427</v>
      </c>
      <c r="F11" s="36">
        <v>-11688.57</v>
      </c>
      <c r="H11" s="36">
        <v>1087</v>
      </c>
      <c r="J11" s="126">
        <v>4</v>
      </c>
      <c r="K11" s="126">
        <v>59</v>
      </c>
      <c r="S11" s="126">
        <v>-763990.9</v>
      </c>
      <c r="T11" s="126">
        <v>1542339.31</v>
      </c>
      <c r="X11" s="33">
        <v>11.04</v>
      </c>
      <c r="Y11" s="33">
        <v>940689</v>
      </c>
      <c r="Z11" s="33">
        <v>3361660.38</v>
      </c>
      <c r="AA11" s="292">
        <v>3765104</v>
      </c>
      <c r="AB11" s="292">
        <v>24955</v>
      </c>
      <c r="AC11" s="292">
        <v>81049.72</v>
      </c>
      <c r="AD11" s="292">
        <v>498778.02</v>
      </c>
      <c r="AE11" s="292">
        <v>721360.66</v>
      </c>
      <c r="AH11" s="61">
        <f t="shared" si="2"/>
        <v>-10601.57</v>
      </c>
      <c r="AI11" s="58">
        <f t="shared" si="3"/>
        <v>0</v>
      </c>
      <c r="AJ11" s="60">
        <f t="shared" si="4"/>
        <v>-10601.57</v>
      </c>
      <c r="AK11" s="63">
        <f t="shared" si="5"/>
        <v>4302360.42</v>
      </c>
      <c r="AL11" s="49">
        <f t="shared" si="6"/>
        <v>5091247.4000000004</v>
      </c>
      <c r="AM11" s="53">
        <f t="shared" si="7"/>
        <v>-788886.98000000045</v>
      </c>
    </row>
    <row r="12" spans="4:39" x14ac:dyDescent="0.2">
      <c r="D12" s="32" t="str">
        <f t="shared" si="8"/>
        <v>00501 สำนักงานสาธารณสุขอำเภอคำตากล้า</v>
      </c>
      <c r="E12" s="1" t="s">
        <v>1428</v>
      </c>
      <c r="F12" s="36">
        <v>19013.21</v>
      </c>
      <c r="H12" s="36">
        <v>18038</v>
      </c>
      <c r="J12" s="126">
        <v>1441672.12</v>
      </c>
      <c r="K12" s="126">
        <v>19918.66</v>
      </c>
      <c r="S12" s="126">
        <v>1283468.8600000001</v>
      </c>
      <c r="T12" s="126">
        <v>264320</v>
      </c>
      <c r="X12" s="33">
        <v>109.51</v>
      </c>
      <c r="Y12" s="33">
        <v>2803891</v>
      </c>
      <c r="Z12" s="33">
        <v>879231.32</v>
      </c>
      <c r="AA12" s="292">
        <v>3248309</v>
      </c>
      <c r="AC12" s="292">
        <v>6345</v>
      </c>
      <c r="AD12" s="292">
        <v>420987.32</v>
      </c>
      <c r="AE12" s="292">
        <v>56737.38</v>
      </c>
      <c r="AH12" s="61">
        <f t="shared" si="2"/>
        <v>37051.21</v>
      </c>
      <c r="AI12" s="58">
        <f t="shared" si="3"/>
        <v>0</v>
      </c>
      <c r="AJ12" s="60">
        <f t="shared" si="4"/>
        <v>37051.21</v>
      </c>
      <c r="AK12" s="63">
        <f t="shared" si="5"/>
        <v>3683231.8299999996</v>
      </c>
      <c r="AL12" s="49">
        <f t="shared" si="6"/>
        <v>3732378.6999999997</v>
      </c>
      <c r="AM12" s="53">
        <f t="shared" si="7"/>
        <v>-49146.870000000112</v>
      </c>
    </row>
    <row r="13" spans="4:39" x14ac:dyDescent="0.2">
      <c r="D13" s="32" t="str">
        <f>E13</f>
        <v>00502 สำนักงานสาธารณสุขอำเภอบ้านม่วง</v>
      </c>
      <c r="E13" s="1" t="s">
        <v>1429</v>
      </c>
      <c r="F13" s="36">
        <v>239302.58</v>
      </c>
      <c r="H13" s="36">
        <v>60160</v>
      </c>
      <c r="J13" s="126">
        <v>7</v>
      </c>
      <c r="K13" s="126">
        <v>83</v>
      </c>
      <c r="S13" s="126">
        <v>-758401.5</v>
      </c>
      <c r="T13" s="126">
        <v>1861495</v>
      </c>
      <c r="X13" s="33">
        <v>1505.64</v>
      </c>
      <c r="Y13" s="33">
        <v>2229535.2999999998</v>
      </c>
      <c r="Z13" s="33">
        <v>2441009.3199999998</v>
      </c>
      <c r="AA13" s="292">
        <v>3619400.3</v>
      </c>
      <c r="AC13" s="292">
        <v>34440</v>
      </c>
      <c r="AD13" s="292">
        <v>458085.51</v>
      </c>
      <c r="AE13" s="292">
        <v>805165.37</v>
      </c>
      <c r="AG13" s="292">
        <v>558500</v>
      </c>
      <c r="AH13" s="61">
        <f t="shared" si="2"/>
        <v>299462.57999999996</v>
      </c>
      <c r="AI13" s="58">
        <f t="shared" si="3"/>
        <v>0</v>
      </c>
      <c r="AJ13" s="60">
        <f t="shared" si="4"/>
        <v>299462.57999999996</v>
      </c>
      <c r="AK13" s="63">
        <f t="shared" si="5"/>
        <v>4672050.26</v>
      </c>
      <c r="AL13" s="49">
        <f t="shared" si="6"/>
        <v>5475591.1799999997</v>
      </c>
      <c r="AM13" s="53">
        <f t="shared" si="7"/>
        <v>-803540.91999999993</v>
      </c>
    </row>
    <row r="14" spans="4:39" s="106" customFormat="1" x14ac:dyDescent="0.2">
      <c r="D14" s="32" t="str">
        <f t="shared" si="8"/>
        <v>00503 สำนักงานสาธารณสุขอำเภออากาศอำนวย</v>
      </c>
      <c r="E14" s="106" t="s">
        <v>1583</v>
      </c>
      <c r="F14" s="135">
        <v>13291.12</v>
      </c>
      <c r="G14" s="135"/>
      <c r="H14" s="36">
        <v>6235</v>
      </c>
      <c r="I14" s="135"/>
      <c r="J14" s="132">
        <v>4</v>
      </c>
      <c r="K14" s="132">
        <v>7</v>
      </c>
      <c r="L14" s="278"/>
      <c r="M14" s="265"/>
      <c r="N14" s="265"/>
      <c r="O14" s="265"/>
      <c r="P14" s="278"/>
      <c r="Q14" s="126"/>
      <c r="R14" s="126"/>
      <c r="S14" s="126">
        <v>2205705.31</v>
      </c>
      <c r="T14" s="126">
        <v>67993.5</v>
      </c>
      <c r="U14" s="33"/>
      <c r="V14" s="33"/>
      <c r="W14" s="33"/>
      <c r="X14" s="33">
        <v>21.04</v>
      </c>
      <c r="Y14" s="33">
        <v>1214545.5</v>
      </c>
      <c r="Z14" s="33">
        <v>1605959.99</v>
      </c>
      <c r="AA14" s="292">
        <v>2205665.5</v>
      </c>
      <c r="AB14" s="292"/>
      <c r="AC14" s="292">
        <v>26869</v>
      </c>
      <c r="AD14" s="292">
        <v>101550.99</v>
      </c>
      <c r="AE14" s="292">
        <v>2237802.73</v>
      </c>
      <c r="AF14" s="292"/>
      <c r="AG14" s="292">
        <v>502800</v>
      </c>
      <c r="AH14" s="61">
        <f t="shared" si="2"/>
        <v>19526.120000000003</v>
      </c>
      <c r="AI14" s="58">
        <f t="shared" si="3"/>
        <v>0</v>
      </c>
      <c r="AJ14" s="60">
        <f t="shared" si="4"/>
        <v>19526.120000000003</v>
      </c>
      <c r="AK14" s="63">
        <f t="shared" si="5"/>
        <v>2820526.5300000003</v>
      </c>
      <c r="AL14" s="49">
        <f t="shared" si="6"/>
        <v>5074688.2200000007</v>
      </c>
      <c r="AM14" s="53">
        <f t="shared" si="7"/>
        <v>-2254161.6900000004</v>
      </c>
    </row>
    <row r="15" spans="4:39" x14ac:dyDescent="0.2">
      <c r="D15" s="32" t="str">
        <f t="shared" si="8"/>
        <v>00504 สำนักงานสาธารณสุขอำเภอสว่างแดนดิน</v>
      </c>
      <c r="E15" s="1" t="s">
        <v>1430</v>
      </c>
      <c r="F15" s="36">
        <v>213080.2</v>
      </c>
      <c r="H15" s="36">
        <v>8181</v>
      </c>
      <c r="I15" s="36">
        <v>981216</v>
      </c>
      <c r="J15" s="126">
        <v>5</v>
      </c>
      <c r="K15" s="126">
        <v>6</v>
      </c>
      <c r="S15" s="126">
        <v>379822.65</v>
      </c>
      <c r="T15" s="126">
        <v>1790913.12</v>
      </c>
      <c r="X15" s="33">
        <v>1.0900000000000001</v>
      </c>
      <c r="Y15" s="33">
        <v>887890.5</v>
      </c>
      <c r="Z15" s="33">
        <v>3947216.35</v>
      </c>
      <c r="AA15" s="292">
        <v>4261121.25</v>
      </c>
      <c r="AC15" s="292">
        <v>160460</v>
      </c>
      <c r="AD15" s="292">
        <v>192367.6</v>
      </c>
      <c r="AE15" s="292">
        <v>1189406.6599999999</v>
      </c>
      <c r="AH15" s="61">
        <f t="shared" si="2"/>
        <v>1202477.2</v>
      </c>
      <c r="AI15" s="58">
        <f t="shared" si="3"/>
        <v>0</v>
      </c>
      <c r="AJ15" s="60">
        <f t="shared" si="4"/>
        <v>1202477.2</v>
      </c>
      <c r="AK15" s="63">
        <f t="shared" si="5"/>
        <v>4835107.9400000004</v>
      </c>
      <c r="AL15" s="49">
        <f t="shared" si="6"/>
        <v>5803355.5099999998</v>
      </c>
      <c r="AM15" s="53">
        <f t="shared" si="7"/>
        <v>-968247.56999999937</v>
      </c>
    </row>
    <row r="16" spans="4:39" x14ac:dyDescent="0.2">
      <c r="D16" s="32" t="str">
        <f t="shared" si="8"/>
        <v>00505 สำนักงานสาธารณสุขอำเภอส่องดาว</v>
      </c>
      <c r="E16" s="1" t="s">
        <v>1431</v>
      </c>
      <c r="F16" s="36">
        <v>29540.71</v>
      </c>
      <c r="H16" s="36">
        <v>21790</v>
      </c>
      <c r="J16" s="126">
        <v>6</v>
      </c>
      <c r="K16" s="126">
        <v>20</v>
      </c>
      <c r="P16" s="278">
        <v>25080</v>
      </c>
      <c r="Q16" s="132"/>
      <c r="R16" s="132"/>
      <c r="S16" s="132">
        <v>-400212.27</v>
      </c>
      <c r="T16" s="126">
        <v>1659646.7</v>
      </c>
      <c r="U16" s="136"/>
      <c r="V16" s="136"/>
      <c r="W16" s="136"/>
      <c r="X16" s="33">
        <v>265.68</v>
      </c>
      <c r="Y16" s="136">
        <v>1641663.5</v>
      </c>
      <c r="Z16" s="136">
        <v>460340.57</v>
      </c>
      <c r="AA16" s="301">
        <v>1732291.75</v>
      </c>
      <c r="AB16" s="301"/>
      <c r="AC16" s="301"/>
      <c r="AD16" s="301">
        <v>159502.32</v>
      </c>
      <c r="AE16" s="301">
        <v>1250533.3999999999</v>
      </c>
      <c r="AF16" s="301"/>
      <c r="AG16" s="292">
        <v>193100</v>
      </c>
      <c r="AH16" s="61">
        <f t="shared" si="2"/>
        <v>51330.71</v>
      </c>
      <c r="AI16" s="58">
        <f t="shared" si="3"/>
        <v>25080</v>
      </c>
      <c r="AJ16" s="60">
        <f t="shared" si="4"/>
        <v>26250.71</v>
      </c>
      <c r="AK16" s="63">
        <f t="shared" si="5"/>
        <v>2102269.75</v>
      </c>
      <c r="AL16" s="49">
        <f t="shared" si="6"/>
        <v>3335427.4699999997</v>
      </c>
      <c r="AM16" s="53">
        <f t="shared" si="7"/>
        <v>-1233157.7199999997</v>
      </c>
    </row>
    <row r="17" spans="1:39" x14ac:dyDescent="0.2">
      <c r="D17" s="32" t="str">
        <f t="shared" si="8"/>
        <v>00506 สำนักงานสาธารณสุขอำเภอเต่างอย</v>
      </c>
      <c r="E17" s="1" t="s">
        <v>1432</v>
      </c>
      <c r="F17" s="36">
        <v>21177.86</v>
      </c>
      <c r="H17" s="36">
        <v>11165</v>
      </c>
      <c r="J17" s="126">
        <v>4</v>
      </c>
      <c r="K17" s="126">
        <v>26</v>
      </c>
      <c r="S17" s="126">
        <v>470009.39</v>
      </c>
      <c r="T17" s="126">
        <v>385124.66</v>
      </c>
      <c r="X17" s="33">
        <v>45.09</v>
      </c>
      <c r="Y17" s="33">
        <v>2707573.5</v>
      </c>
      <c r="Z17" s="33">
        <v>666739.38</v>
      </c>
      <c r="AA17" s="292">
        <v>2930181.5</v>
      </c>
      <c r="AC17" s="292">
        <v>62188</v>
      </c>
      <c r="AD17" s="292">
        <v>441686.38</v>
      </c>
      <c r="AE17" s="292">
        <v>763063.28</v>
      </c>
      <c r="AH17" s="61">
        <f t="shared" si="2"/>
        <v>32342.86</v>
      </c>
      <c r="AI17" s="58">
        <f t="shared" si="3"/>
        <v>0</v>
      </c>
      <c r="AJ17" s="60">
        <f t="shared" si="4"/>
        <v>32342.86</v>
      </c>
      <c r="AK17" s="63">
        <f t="shared" si="5"/>
        <v>3374357.9699999997</v>
      </c>
      <c r="AL17" s="49">
        <f t="shared" si="6"/>
        <v>4197119.16</v>
      </c>
      <c r="AM17" s="53">
        <f t="shared" si="7"/>
        <v>-822761.19000000041</v>
      </c>
    </row>
    <row r="18" spans="1:39" x14ac:dyDescent="0.2">
      <c r="D18" s="32" t="str">
        <f t="shared" si="8"/>
        <v>00507 สำนักงานสาธารณสุขอำเภอโคกศรีสุพรรณ</v>
      </c>
      <c r="E18" s="1" t="s">
        <v>1433</v>
      </c>
      <c r="F18" s="36">
        <v>383.94</v>
      </c>
      <c r="H18" s="36">
        <v>49740</v>
      </c>
      <c r="J18" s="126">
        <v>3</v>
      </c>
      <c r="K18" s="126">
        <v>149518</v>
      </c>
      <c r="S18" s="126">
        <v>1184488.93</v>
      </c>
      <c r="T18" s="126">
        <v>110871.66</v>
      </c>
      <c r="X18" s="33">
        <v>2.5499999999999998</v>
      </c>
      <c r="Y18" s="33">
        <v>2353076.5</v>
      </c>
      <c r="Z18" s="33">
        <v>874241.89</v>
      </c>
      <c r="AA18" s="292">
        <v>2890458.5</v>
      </c>
      <c r="AB18" s="292">
        <v>3150</v>
      </c>
      <c r="AC18" s="292">
        <v>23903.7</v>
      </c>
      <c r="AD18" s="292">
        <v>362924.99</v>
      </c>
      <c r="AE18" s="292">
        <v>1042599.4</v>
      </c>
      <c r="AH18" s="61">
        <f t="shared" si="2"/>
        <v>50123.94</v>
      </c>
      <c r="AI18" s="58">
        <f t="shared" si="3"/>
        <v>0</v>
      </c>
      <c r="AJ18" s="60">
        <f t="shared" si="4"/>
        <v>50123.94</v>
      </c>
      <c r="AK18" s="63">
        <f t="shared" si="5"/>
        <v>3227320.94</v>
      </c>
      <c r="AL18" s="49">
        <f t="shared" si="6"/>
        <v>4323036.5900000008</v>
      </c>
      <c r="AM18" s="53">
        <f t="shared" si="7"/>
        <v>-1095715.6500000008</v>
      </c>
    </row>
    <row r="19" spans="1:39" x14ac:dyDescent="0.2">
      <c r="D19" s="32" t="str">
        <f t="shared" si="8"/>
        <v>00508 สำนักงานสาธารณสุขอำเภอเจริญศิลป์</v>
      </c>
      <c r="E19" s="1" t="s">
        <v>1434</v>
      </c>
      <c r="F19" s="36">
        <v>1035.1099999999999</v>
      </c>
      <c r="H19" s="36">
        <v>0</v>
      </c>
      <c r="I19" s="36">
        <v>379864.3</v>
      </c>
      <c r="J19" s="126">
        <v>518918.67</v>
      </c>
      <c r="K19" s="126">
        <v>15</v>
      </c>
      <c r="S19" s="126">
        <v>55411.28</v>
      </c>
      <c r="T19" s="126">
        <v>1642759</v>
      </c>
      <c r="X19" s="33">
        <v>3.8</v>
      </c>
      <c r="Y19" s="33">
        <v>1549086</v>
      </c>
      <c r="Z19" s="33">
        <v>1220858.43</v>
      </c>
      <c r="AA19" s="292">
        <v>2693042.5</v>
      </c>
      <c r="AC19" s="292">
        <v>7920</v>
      </c>
      <c r="AD19" s="292">
        <v>68901.929999999993</v>
      </c>
      <c r="AE19" s="292">
        <v>798421</v>
      </c>
      <c r="AH19" s="61">
        <f t="shared" si="2"/>
        <v>380899.41</v>
      </c>
      <c r="AI19" s="58">
        <f t="shared" si="3"/>
        <v>0</v>
      </c>
      <c r="AJ19" s="60">
        <f t="shared" si="4"/>
        <v>380899.41</v>
      </c>
      <c r="AK19" s="63">
        <f t="shared" si="5"/>
        <v>2769948.23</v>
      </c>
      <c r="AL19" s="49">
        <f t="shared" si="6"/>
        <v>3568285.43</v>
      </c>
      <c r="AM19" s="53">
        <f t="shared" si="7"/>
        <v>-798337.20000000019</v>
      </c>
    </row>
    <row r="20" spans="1:39" x14ac:dyDescent="0.2">
      <c r="D20" s="32" t="str">
        <f t="shared" si="8"/>
        <v>00509 สำนักงานสาธารณสุขอำเภอโพนนาแก้ว</v>
      </c>
      <c r="E20" s="1" t="s">
        <v>1435</v>
      </c>
      <c r="F20" s="36">
        <v>618.67999999999995</v>
      </c>
      <c r="H20" s="36">
        <v>0</v>
      </c>
      <c r="J20" s="126">
        <v>2</v>
      </c>
      <c r="K20" s="126">
        <v>29</v>
      </c>
      <c r="S20" s="126">
        <v>78575.83</v>
      </c>
      <c r="T20" s="126">
        <v>36752</v>
      </c>
      <c r="X20" s="33">
        <v>1.23</v>
      </c>
      <c r="Y20" s="33">
        <v>2406085.5</v>
      </c>
      <c r="Z20" s="33">
        <v>542959.35</v>
      </c>
      <c r="AA20" s="292">
        <v>2537842</v>
      </c>
      <c r="AC20" s="292">
        <v>29370.7</v>
      </c>
      <c r="AD20" s="292">
        <v>381832.15</v>
      </c>
      <c r="AE20" s="292">
        <v>114679.38</v>
      </c>
      <c r="AH20" s="61">
        <f t="shared" si="2"/>
        <v>618.67999999999995</v>
      </c>
      <c r="AI20" s="58">
        <f t="shared" si="3"/>
        <v>0</v>
      </c>
      <c r="AJ20" s="60">
        <f t="shared" si="4"/>
        <v>618.67999999999995</v>
      </c>
      <c r="AK20" s="63">
        <f t="shared" si="5"/>
        <v>2949046.08</v>
      </c>
      <c r="AL20" s="49">
        <f t="shared" si="6"/>
        <v>3063724.23</v>
      </c>
      <c r="AM20" s="53">
        <f t="shared" si="7"/>
        <v>-114678.14999999991</v>
      </c>
    </row>
    <row r="21" spans="1:39" x14ac:dyDescent="0.2">
      <c r="D21" s="32" t="str">
        <f t="shared" si="8"/>
        <v>00510 สำนักงานสาธารณสุขอำเภอภูพาน</v>
      </c>
      <c r="E21" s="1" t="s">
        <v>1436</v>
      </c>
      <c r="F21" s="36">
        <v>33206.21</v>
      </c>
      <c r="H21" s="36">
        <v>-91512</v>
      </c>
      <c r="J21" s="126">
        <v>3</v>
      </c>
      <c r="K21" s="126">
        <v>58</v>
      </c>
      <c r="R21" s="126">
        <v>30799.5</v>
      </c>
      <c r="T21" s="126">
        <v>67333.5</v>
      </c>
      <c r="X21" s="33">
        <v>64.87</v>
      </c>
      <c r="Y21" s="33">
        <v>2085501.5</v>
      </c>
      <c r="Z21" s="33">
        <v>689130.61</v>
      </c>
      <c r="AA21" s="292">
        <v>2552606.5</v>
      </c>
      <c r="AC21" s="292">
        <v>59838</v>
      </c>
      <c r="AD21" s="292">
        <v>316693.61</v>
      </c>
      <c r="AE21" s="292">
        <v>1936.66</v>
      </c>
      <c r="AH21" s="61">
        <f t="shared" si="2"/>
        <v>-58305.79</v>
      </c>
      <c r="AI21" s="58">
        <f t="shared" si="3"/>
        <v>0</v>
      </c>
      <c r="AJ21" s="60">
        <f t="shared" si="4"/>
        <v>-58305.79</v>
      </c>
      <c r="AK21" s="63">
        <f t="shared" si="5"/>
        <v>2774696.98</v>
      </c>
      <c r="AL21" s="49">
        <f t="shared" si="6"/>
        <v>2931074.77</v>
      </c>
      <c r="AM21" s="53">
        <f t="shared" si="7"/>
        <v>-156377.79000000004</v>
      </c>
    </row>
    <row r="22" spans="1:39" x14ac:dyDescent="0.2">
      <c r="A22" s="1" t="s">
        <v>962</v>
      </c>
      <c r="B22" s="1" t="s">
        <v>964</v>
      </c>
      <c r="C22" s="94">
        <v>4000</v>
      </c>
      <c r="D22" s="1" t="s">
        <v>966</v>
      </c>
      <c r="E22" s="1" t="s">
        <v>966</v>
      </c>
      <c r="F22" s="36">
        <v>208333.54</v>
      </c>
      <c r="G22" s="36">
        <v>21200</v>
      </c>
      <c r="H22" s="36">
        <v>699115.53</v>
      </c>
      <c r="J22" s="126">
        <v>258053.8</v>
      </c>
      <c r="K22" s="126">
        <v>448662.8</v>
      </c>
      <c r="P22" s="278">
        <v>0</v>
      </c>
      <c r="S22" s="126">
        <v>1383049.94</v>
      </c>
      <c r="V22" s="33">
        <v>2916790</v>
      </c>
      <c r="W22" s="33">
        <v>57800</v>
      </c>
      <c r="X22" s="33">
        <v>2345.4699999999998</v>
      </c>
      <c r="Y22" s="33">
        <v>1805030</v>
      </c>
      <c r="AA22" s="292">
        <v>2149146</v>
      </c>
      <c r="AB22" s="292">
        <v>12666</v>
      </c>
      <c r="AC22" s="292">
        <v>7200</v>
      </c>
      <c r="AD22" s="292">
        <v>2172554.37</v>
      </c>
      <c r="AE22" s="292">
        <v>184955.37</v>
      </c>
      <c r="AG22" s="292">
        <v>3128</v>
      </c>
      <c r="AH22" s="61">
        <f t="shared" si="2"/>
        <v>928649.07000000007</v>
      </c>
      <c r="AI22" s="58">
        <f t="shared" si="3"/>
        <v>0</v>
      </c>
      <c r="AJ22" s="60">
        <f t="shared" si="4"/>
        <v>928649.07000000007</v>
      </c>
      <c r="AK22" s="63">
        <f t="shared" si="5"/>
        <v>4781965.4700000007</v>
      </c>
      <c r="AL22" s="49">
        <f t="shared" si="6"/>
        <v>4529649.74</v>
      </c>
      <c r="AM22" s="53">
        <f t="shared" si="7"/>
        <v>252315.73000000045</v>
      </c>
    </row>
    <row r="23" spans="1:39" x14ac:dyDescent="0.2">
      <c r="A23" s="1" t="s">
        <v>962</v>
      </c>
      <c r="B23" s="1" t="s">
        <v>964</v>
      </c>
      <c r="C23" s="94">
        <v>9196</v>
      </c>
      <c r="D23" s="1" t="s">
        <v>967</v>
      </c>
      <c r="E23" s="1" t="s">
        <v>967</v>
      </c>
      <c r="F23" s="36">
        <v>79522.09</v>
      </c>
      <c r="H23" s="36">
        <v>42700.97</v>
      </c>
      <c r="J23" s="126">
        <v>210406.08</v>
      </c>
      <c r="K23" s="126">
        <v>250354.69</v>
      </c>
      <c r="M23" s="278">
        <v>750</v>
      </c>
      <c r="P23" s="278">
        <v>2000</v>
      </c>
      <c r="S23" s="126">
        <v>-1534783.18</v>
      </c>
      <c r="T23" s="126">
        <v>2340148.79</v>
      </c>
      <c r="V23" s="33">
        <v>1371034.77</v>
      </c>
      <c r="X23" s="33">
        <v>1298.3699999999999</v>
      </c>
      <c r="Y23" s="33">
        <v>1448020</v>
      </c>
      <c r="AA23" s="292">
        <v>1865829</v>
      </c>
      <c r="AB23" s="292">
        <v>3360</v>
      </c>
      <c r="AD23" s="292">
        <v>816126.74</v>
      </c>
      <c r="AE23" s="292">
        <v>352669.18</v>
      </c>
      <c r="AG23" s="292">
        <v>7500</v>
      </c>
      <c r="AH23" s="61">
        <f t="shared" si="2"/>
        <v>122223.06</v>
      </c>
      <c r="AI23" s="58">
        <f t="shared" si="3"/>
        <v>2750</v>
      </c>
      <c r="AJ23" s="60">
        <f t="shared" si="4"/>
        <v>119473.06</v>
      </c>
      <c r="AK23" s="63">
        <f t="shared" si="5"/>
        <v>2820353.14</v>
      </c>
      <c r="AL23" s="49">
        <f t="shared" si="6"/>
        <v>3045484.9200000004</v>
      </c>
      <c r="AM23" s="53">
        <f t="shared" si="7"/>
        <v>-225131.78000000026</v>
      </c>
    </row>
    <row r="24" spans="1:39" x14ac:dyDescent="0.2">
      <c r="A24" s="1" t="s">
        <v>962</v>
      </c>
      <c r="B24" s="1" t="s">
        <v>964</v>
      </c>
      <c r="C24" s="94">
        <v>4170</v>
      </c>
      <c r="D24" s="1" t="s">
        <v>968</v>
      </c>
      <c r="E24" s="1" t="s">
        <v>968</v>
      </c>
      <c r="F24" s="36">
        <v>107083.18</v>
      </c>
      <c r="G24" s="36">
        <v>0</v>
      </c>
      <c r="H24" s="36">
        <v>169400.95999999999</v>
      </c>
      <c r="J24" s="126">
        <v>225691.46</v>
      </c>
      <c r="K24" s="126">
        <v>207048.24</v>
      </c>
      <c r="P24" s="278">
        <v>0</v>
      </c>
      <c r="S24" s="126">
        <v>-1271469.49</v>
      </c>
      <c r="T24" s="126">
        <v>2461151.44</v>
      </c>
      <c r="V24" s="33">
        <v>1542830.33</v>
      </c>
      <c r="W24" s="33">
        <v>86780</v>
      </c>
      <c r="X24" s="33">
        <v>1909.78</v>
      </c>
      <c r="Y24" s="33">
        <v>2406680</v>
      </c>
      <c r="AA24" s="292">
        <v>2931929</v>
      </c>
      <c r="AB24" s="292">
        <v>15376</v>
      </c>
      <c r="AD24" s="292">
        <v>1454047.76</v>
      </c>
      <c r="AE24" s="292">
        <v>112154.46</v>
      </c>
      <c r="AG24" s="292">
        <v>5151</v>
      </c>
      <c r="AH24" s="61">
        <f t="shared" si="2"/>
        <v>276484.14</v>
      </c>
      <c r="AI24" s="58">
        <f t="shared" si="3"/>
        <v>0</v>
      </c>
      <c r="AJ24" s="60">
        <f t="shared" si="4"/>
        <v>276484.14</v>
      </c>
      <c r="AK24" s="63">
        <f t="shared" si="5"/>
        <v>4038200.1100000003</v>
      </c>
      <c r="AL24" s="49">
        <f t="shared" si="6"/>
        <v>4518658.22</v>
      </c>
      <c r="AM24" s="53">
        <f t="shared" si="7"/>
        <v>-480458.1099999994</v>
      </c>
    </row>
    <row r="25" spans="1:39" x14ac:dyDescent="0.2">
      <c r="A25" s="1" t="s">
        <v>962</v>
      </c>
      <c r="B25" s="1" t="s">
        <v>964</v>
      </c>
      <c r="C25" s="94">
        <v>2125</v>
      </c>
      <c r="D25" s="1" t="s">
        <v>969</v>
      </c>
      <c r="E25" s="1" t="s">
        <v>969</v>
      </c>
      <c r="F25" s="36">
        <v>317406.07</v>
      </c>
      <c r="G25" s="36">
        <v>0</v>
      </c>
      <c r="H25" s="36">
        <v>49506.14</v>
      </c>
      <c r="J25" s="126">
        <v>333759.98</v>
      </c>
      <c r="K25" s="126">
        <v>108150.11</v>
      </c>
      <c r="M25" s="278">
        <v>7635</v>
      </c>
      <c r="P25" s="278">
        <v>0</v>
      </c>
      <c r="S25" s="126">
        <v>-811693.08</v>
      </c>
      <c r="T25" s="126">
        <v>1609968.11</v>
      </c>
      <c r="V25" s="33">
        <v>1072431.76</v>
      </c>
      <c r="W25" s="33">
        <v>93250</v>
      </c>
      <c r="X25" s="33">
        <v>1584.3</v>
      </c>
      <c r="Y25" s="33">
        <v>1576200</v>
      </c>
      <c r="AA25" s="292">
        <v>1782715</v>
      </c>
      <c r="AB25" s="292">
        <v>17296</v>
      </c>
      <c r="AD25" s="292">
        <v>757787.66</v>
      </c>
      <c r="AE25" s="292">
        <v>177135.13</v>
      </c>
      <c r="AG25" s="292">
        <v>5620</v>
      </c>
      <c r="AH25" s="61">
        <f t="shared" si="2"/>
        <v>366912.21</v>
      </c>
      <c r="AI25" s="58">
        <f t="shared" si="3"/>
        <v>7635</v>
      </c>
      <c r="AJ25" s="60">
        <f t="shared" si="4"/>
        <v>359277.21</v>
      </c>
      <c r="AK25" s="63">
        <f t="shared" si="5"/>
        <v>2743466.06</v>
      </c>
      <c r="AL25" s="49">
        <f t="shared" si="6"/>
        <v>2740553.79</v>
      </c>
      <c r="AM25" s="53">
        <f t="shared" si="7"/>
        <v>2912.2700000000186</v>
      </c>
    </row>
    <row r="26" spans="1:39" x14ac:dyDescent="0.2">
      <c r="A26" s="1" t="s">
        <v>962</v>
      </c>
      <c r="B26" s="1" t="s">
        <v>964</v>
      </c>
      <c r="C26" s="94">
        <v>4953</v>
      </c>
      <c r="D26" s="1" t="s">
        <v>970</v>
      </c>
      <c r="E26" s="1" t="s">
        <v>970</v>
      </c>
      <c r="F26" s="36">
        <v>74172.7</v>
      </c>
      <c r="G26" s="36">
        <v>0</v>
      </c>
      <c r="H26" s="36">
        <v>114739.84</v>
      </c>
      <c r="J26" s="126">
        <v>170447.14</v>
      </c>
      <c r="K26" s="126">
        <v>100377.4</v>
      </c>
      <c r="M26" s="278">
        <v>319.93</v>
      </c>
      <c r="P26" s="278">
        <v>0</v>
      </c>
      <c r="S26" s="126">
        <v>-1107518.92</v>
      </c>
      <c r="T26" s="126">
        <v>1693812.25</v>
      </c>
      <c r="V26" s="33">
        <v>839219.8</v>
      </c>
      <c r="W26" s="33">
        <v>40000</v>
      </c>
      <c r="X26" s="33">
        <v>1097.07</v>
      </c>
      <c r="Y26" s="33">
        <v>1303700</v>
      </c>
      <c r="AA26" s="292">
        <v>1596560</v>
      </c>
      <c r="AB26" s="292">
        <v>12956</v>
      </c>
      <c r="AD26" s="292">
        <v>552327.69999999995</v>
      </c>
      <c r="AE26" s="292">
        <v>148809.35</v>
      </c>
      <c r="AG26" s="292">
        <v>240</v>
      </c>
      <c r="AH26" s="61">
        <f t="shared" si="2"/>
        <v>188912.53999999998</v>
      </c>
      <c r="AI26" s="58">
        <f t="shared" si="3"/>
        <v>319.93</v>
      </c>
      <c r="AJ26" s="60">
        <f t="shared" si="4"/>
        <v>188592.61</v>
      </c>
      <c r="AK26" s="63">
        <f t="shared" si="5"/>
        <v>2184016.87</v>
      </c>
      <c r="AL26" s="49">
        <f t="shared" si="6"/>
        <v>2310893.0500000003</v>
      </c>
      <c r="AM26" s="53">
        <f t="shared" si="7"/>
        <v>-126876.18000000017</v>
      </c>
    </row>
    <row r="27" spans="1:39" x14ac:dyDescent="0.2">
      <c r="A27" s="1" t="s">
        <v>962</v>
      </c>
      <c r="B27" s="1" t="s">
        <v>964</v>
      </c>
      <c r="C27" s="94">
        <v>5133</v>
      </c>
      <c r="D27" s="1" t="s">
        <v>971</v>
      </c>
      <c r="E27" s="1" t="s">
        <v>971</v>
      </c>
      <c r="F27" s="36">
        <v>617675.62</v>
      </c>
      <c r="G27" s="36">
        <v>0</v>
      </c>
      <c r="H27" s="36">
        <v>115718.25</v>
      </c>
      <c r="J27" s="126">
        <v>292371.58</v>
      </c>
      <c r="K27" s="126">
        <v>255436.97</v>
      </c>
      <c r="M27" s="278">
        <v>7875</v>
      </c>
      <c r="P27" s="278">
        <v>374.93</v>
      </c>
      <c r="S27" s="126">
        <v>-291456.83</v>
      </c>
      <c r="T27" s="126">
        <v>1247745.83</v>
      </c>
      <c r="V27" s="33">
        <v>1437040.98</v>
      </c>
      <c r="W27" s="33">
        <v>763000</v>
      </c>
      <c r="X27" s="33">
        <v>1942.33</v>
      </c>
      <c r="Y27" s="33">
        <v>1432450</v>
      </c>
      <c r="AA27" s="292">
        <v>1935200</v>
      </c>
      <c r="AB27" s="292">
        <v>19446</v>
      </c>
      <c r="AD27" s="292">
        <v>1091784.96</v>
      </c>
      <c r="AE27" s="292">
        <v>269187.09000000003</v>
      </c>
      <c r="AG27" s="292">
        <v>2151.77</v>
      </c>
      <c r="AH27" s="61">
        <f t="shared" si="2"/>
        <v>733393.87</v>
      </c>
      <c r="AI27" s="58">
        <f t="shared" si="3"/>
        <v>8249.93</v>
      </c>
      <c r="AJ27" s="60">
        <f t="shared" si="4"/>
        <v>725143.94</v>
      </c>
      <c r="AK27" s="63">
        <f t="shared" si="5"/>
        <v>3634433.31</v>
      </c>
      <c r="AL27" s="49">
        <f t="shared" si="6"/>
        <v>3317769.82</v>
      </c>
      <c r="AM27" s="53">
        <f t="shared" si="7"/>
        <v>316663.49000000022</v>
      </c>
    </row>
    <row r="28" spans="1:39" x14ac:dyDescent="0.2">
      <c r="A28" s="1" t="s">
        <v>962</v>
      </c>
      <c r="B28" s="1" t="s">
        <v>964</v>
      </c>
      <c r="C28" s="94">
        <v>9944</v>
      </c>
      <c r="D28" s="1" t="s">
        <v>972</v>
      </c>
      <c r="E28" s="1" t="s">
        <v>972</v>
      </c>
      <c r="F28" s="36">
        <v>864342.77</v>
      </c>
      <c r="H28" s="36">
        <v>80111.199999999997</v>
      </c>
      <c r="J28" s="126">
        <v>462167.18</v>
      </c>
      <c r="K28" s="126">
        <v>25276.44</v>
      </c>
      <c r="M28" s="278">
        <v>7875</v>
      </c>
      <c r="P28" s="278">
        <v>1172.05</v>
      </c>
      <c r="S28" s="126">
        <v>-502310.40000000002</v>
      </c>
      <c r="T28" s="126">
        <v>1804121.26</v>
      </c>
      <c r="V28" s="33">
        <v>1168398.1000000001</v>
      </c>
      <c r="W28" s="33">
        <v>21000</v>
      </c>
      <c r="X28" s="33">
        <v>3198.93</v>
      </c>
      <c r="Y28" s="33">
        <v>1327864</v>
      </c>
      <c r="AA28" s="292">
        <v>1628985</v>
      </c>
      <c r="AB28" s="292">
        <v>28708</v>
      </c>
      <c r="AC28" s="292">
        <v>480</v>
      </c>
      <c r="AD28" s="292">
        <v>596815.71</v>
      </c>
      <c r="AE28" s="292">
        <v>144432.64000000001</v>
      </c>
      <c r="AH28" s="61">
        <f t="shared" si="2"/>
        <v>944453.97</v>
      </c>
      <c r="AI28" s="58">
        <f t="shared" si="3"/>
        <v>9047.0499999999993</v>
      </c>
      <c r="AJ28" s="60">
        <f t="shared" si="4"/>
        <v>935406.91999999993</v>
      </c>
      <c r="AK28" s="63">
        <f t="shared" si="5"/>
        <v>2520461.0300000003</v>
      </c>
      <c r="AL28" s="49">
        <f t="shared" si="6"/>
        <v>2399421.35</v>
      </c>
      <c r="AM28" s="53">
        <f t="shared" si="7"/>
        <v>121039.68000000017</v>
      </c>
    </row>
    <row r="29" spans="1:39" x14ac:dyDescent="0.2">
      <c r="A29" s="1" t="s">
        <v>962</v>
      </c>
      <c r="B29" s="1" t="s">
        <v>964</v>
      </c>
      <c r="C29" s="94">
        <v>7970</v>
      </c>
      <c r="D29" s="1" t="s">
        <v>973</v>
      </c>
      <c r="E29" s="1" t="s">
        <v>973</v>
      </c>
      <c r="F29" s="36">
        <v>534183.56000000006</v>
      </c>
      <c r="G29" s="36">
        <v>0</v>
      </c>
      <c r="H29" s="36">
        <v>170412.32</v>
      </c>
      <c r="J29" s="126">
        <v>506054.99</v>
      </c>
      <c r="K29" s="126">
        <v>220808.71</v>
      </c>
      <c r="M29" s="278">
        <v>16635</v>
      </c>
      <c r="P29" s="278">
        <v>995.68</v>
      </c>
      <c r="S29" s="126">
        <v>337438.58</v>
      </c>
      <c r="T29" s="126">
        <v>1414760.08</v>
      </c>
      <c r="V29" s="33">
        <v>1509714.12</v>
      </c>
      <c r="W29" s="33">
        <v>301107</v>
      </c>
      <c r="X29" s="33">
        <v>3467.12</v>
      </c>
      <c r="Y29" s="33">
        <v>2031490</v>
      </c>
      <c r="AA29" s="292">
        <v>2463536</v>
      </c>
      <c r="AB29" s="292">
        <v>26710</v>
      </c>
      <c r="AD29" s="292">
        <v>1473368</v>
      </c>
      <c r="AE29" s="292">
        <v>220534</v>
      </c>
      <c r="AH29" s="61">
        <f t="shared" si="2"/>
        <v>704595.88000000012</v>
      </c>
      <c r="AI29" s="58">
        <f t="shared" si="3"/>
        <v>17630.68</v>
      </c>
      <c r="AJ29" s="60">
        <f t="shared" si="4"/>
        <v>686965.20000000007</v>
      </c>
      <c r="AK29" s="63">
        <f t="shared" si="5"/>
        <v>3845778.24</v>
      </c>
      <c r="AL29" s="49">
        <f t="shared" si="6"/>
        <v>4184148</v>
      </c>
      <c r="AM29" s="53">
        <f t="shared" si="7"/>
        <v>-338369.75999999978</v>
      </c>
    </row>
    <row r="30" spans="1:39" x14ac:dyDescent="0.2">
      <c r="A30" s="1" t="s">
        <v>962</v>
      </c>
      <c r="B30" s="1" t="s">
        <v>964</v>
      </c>
      <c r="C30" s="94">
        <v>3631</v>
      </c>
      <c r="D30" s="1" t="s">
        <v>974</v>
      </c>
      <c r="E30" s="1" t="s">
        <v>974</v>
      </c>
      <c r="F30" s="36">
        <v>329399.19</v>
      </c>
      <c r="G30" s="36">
        <v>21000</v>
      </c>
      <c r="H30" s="36">
        <v>199020.15</v>
      </c>
      <c r="J30" s="126">
        <v>205716.22</v>
      </c>
      <c r="K30" s="126">
        <v>77830.55</v>
      </c>
      <c r="M30" s="278">
        <v>7605</v>
      </c>
      <c r="P30" s="278">
        <v>0</v>
      </c>
      <c r="S30" s="126">
        <v>-569437.59</v>
      </c>
      <c r="T30" s="126">
        <v>1595887.05</v>
      </c>
      <c r="V30" s="33">
        <v>1869872.68</v>
      </c>
      <c r="W30" s="33">
        <v>467000</v>
      </c>
      <c r="X30" s="33">
        <v>2040.77</v>
      </c>
      <c r="Y30" s="33">
        <v>2240910</v>
      </c>
      <c r="AA30" s="292">
        <v>2717617</v>
      </c>
      <c r="AB30" s="292">
        <v>24870</v>
      </c>
      <c r="AC30" s="292">
        <v>13512</v>
      </c>
      <c r="AD30" s="292">
        <v>1794628.64</v>
      </c>
      <c r="AE30" s="292">
        <v>230284.16</v>
      </c>
      <c r="AH30" s="61">
        <f t="shared" si="2"/>
        <v>549419.34</v>
      </c>
      <c r="AI30" s="58">
        <f t="shared" si="3"/>
        <v>7605</v>
      </c>
      <c r="AJ30" s="60">
        <f t="shared" si="4"/>
        <v>541814.34</v>
      </c>
      <c r="AK30" s="63">
        <f t="shared" si="5"/>
        <v>4579823.4499999993</v>
      </c>
      <c r="AL30" s="49">
        <f t="shared" si="6"/>
        <v>4780911.8</v>
      </c>
      <c r="AM30" s="53">
        <f t="shared" si="7"/>
        <v>-201088.35000000056</v>
      </c>
    </row>
    <row r="31" spans="1:39" x14ac:dyDescent="0.2">
      <c r="A31" s="1" t="s">
        <v>962</v>
      </c>
      <c r="B31" s="1" t="s">
        <v>964</v>
      </c>
      <c r="C31" s="94">
        <v>3196</v>
      </c>
      <c r="D31" s="1" t="s">
        <v>975</v>
      </c>
      <c r="E31" s="1" t="s">
        <v>975</v>
      </c>
      <c r="F31" s="36">
        <v>595292.43999999994</v>
      </c>
      <c r="G31" s="36">
        <v>0</v>
      </c>
      <c r="H31" s="36">
        <v>88638.52</v>
      </c>
      <c r="J31" s="126">
        <v>124201.23</v>
      </c>
      <c r="K31" s="126">
        <v>148762.67000000001</v>
      </c>
      <c r="P31" s="278">
        <v>268.32</v>
      </c>
      <c r="S31" s="126">
        <v>-925852.97</v>
      </c>
      <c r="T31" s="126">
        <v>1789492.25</v>
      </c>
      <c r="V31" s="33">
        <v>1212245.95</v>
      </c>
      <c r="X31" s="33">
        <v>3124.08</v>
      </c>
      <c r="Y31" s="33">
        <v>1432120</v>
      </c>
      <c r="AA31" s="292">
        <v>1736946</v>
      </c>
      <c r="AB31" s="292">
        <v>7920</v>
      </c>
      <c r="AD31" s="292">
        <v>719596.68</v>
      </c>
      <c r="AE31" s="292">
        <v>90040.09</v>
      </c>
      <c r="AH31" s="61">
        <f t="shared" si="2"/>
        <v>683930.96</v>
      </c>
      <c r="AI31" s="58">
        <f t="shared" si="3"/>
        <v>268.32</v>
      </c>
      <c r="AJ31" s="60">
        <f t="shared" si="4"/>
        <v>683662.64</v>
      </c>
      <c r="AK31" s="63">
        <f t="shared" si="5"/>
        <v>2647490.0300000003</v>
      </c>
      <c r="AL31" s="49">
        <f t="shared" si="6"/>
        <v>2554502.77</v>
      </c>
      <c r="AM31" s="53">
        <f t="shared" si="7"/>
        <v>92987.260000000242</v>
      </c>
    </row>
    <row r="32" spans="1:39" x14ac:dyDescent="0.2">
      <c r="A32" s="1" t="s">
        <v>962</v>
      </c>
      <c r="B32" s="1" t="s">
        <v>964</v>
      </c>
      <c r="C32" s="94">
        <v>3788</v>
      </c>
      <c r="D32" s="1" t="s">
        <v>976</v>
      </c>
      <c r="E32" s="1" t="s">
        <v>976</v>
      </c>
      <c r="F32" s="36">
        <v>365999.83</v>
      </c>
      <c r="H32" s="36">
        <v>110762.35</v>
      </c>
      <c r="J32" s="126">
        <v>383906.07</v>
      </c>
      <c r="K32" s="126">
        <v>553342.61</v>
      </c>
      <c r="M32" s="278">
        <v>16233.6</v>
      </c>
      <c r="P32" s="278">
        <v>0</v>
      </c>
      <c r="S32" s="126">
        <v>-2195749.2200000002</v>
      </c>
      <c r="T32" s="126">
        <v>3102228.3</v>
      </c>
      <c r="V32" s="33">
        <v>2061436.65</v>
      </c>
      <c r="X32" s="33">
        <v>1937.65</v>
      </c>
      <c r="Y32" s="33">
        <v>3447760</v>
      </c>
      <c r="AA32" s="292">
        <v>3787852</v>
      </c>
      <c r="AB32" s="292">
        <v>20058</v>
      </c>
      <c r="AC32" s="292">
        <v>22386</v>
      </c>
      <c r="AD32" s="292">
        <v>891805.84</v>
      </c>
      <c r="AE32" s="292">
        <v>297734.28000000003</v>
      </c>
      <c r="AH32" s="61">
        <f t="shared" si="2"/>
        <v>476762.18000000005</v>
      </c>
      <c r="AI32" s="58">
        <f t="shared" si="3"/>
        <v>16233.6</v>
      </c>
      <c r="AJ32" s="60">
        <f t="shared" si="4"/>
        <v>460528.58000000007</v>
      </c>
      <c r="AK32" s="63">
        <f t="shared" si="5"/>
        <v>5511134.2999999998</v>
      </c>
      <c r="AL32" s="49">
        <f t="shared" si="6"/>
        <v>5019836.12</v>
      </c>
      <c r="AM32" s="53">
        <f t="shared" si="7"/>
        <v>491298.1799999997</v>
      </c>
    </row>
    <row r="33" spans="1:39" x14ac:dyDescent="0.2">
      <c r="A33" s="1" t="s">
        <v>962</v>
      </c>
      <c r="B33" s="1" t="s">
        <v>964</v>
      </c>
      <c r="C33" s="94">
        <v>3714</v>
      </c>
      <c r="D33" s="1" t="s">
        <v>977</v>
      </c>
      <c r="E33" s="1" t="s">
        <v>977</v>
      </c>
      <c r="F33" s="36">
        <v>396832.02</v>
      </c>
      <c r="G33" s="36">
        <v>0</v>
      </c>
      <c r="H33" s="36">
        <v>100827.98</v>
      </c>
      <c r="J33" s="126">
        <v>304883.56</v>
      </c>
      <c r="K33" s="126">
        <v>196802.13</v>
      </c>
      <c r="M33" s="278">
        <v>7875</v>
      </c>
      <c r="P33" s="278">
        <v>0</v>
      </c>
      <c r="S33" s="126">
        <v>-628902.06999999995</v>
      </c>
      <c r="T33" s="126">
        <v>1484748</v>
      </c>
      <c r="V33" s="33">
        <v>1548189.63</v>
      </c>
      <c r="W33" s="33">
        <v>92750</v>
      </c>
      <c r="X33" s="33">
        <v>1169.05</v>
      </c>
      <c r="Y33" s="33">
        <v>919240</v>
      </c>
      <c r="AA33" s="292">
        <v>1355793</v>
      </c>
      <c r="AB33" s="292">
        <v>8902</v>
      </c>
      <c r="AC33" s="292">
        <v>25864</v>
      </c>
      <c r="AD33" s="292">
        <v>853604.36</v>
      </c>
      <c r="AE33" s="292">
        <v>181560.56</v>
      </c>
      <c r="AH33" s="61">
        <f t="shared" si="2"/>
        <v>497660</v>
      </c>
      <c r="AI33" s="58">
        <f t="shared" si="3"/>
        <v>7875</v>
      </c>
      <c r="AJ33" s="60">
        <f t="shared" si="4"/>
        <v>489785</v>
      </c>
      <c r="AK33" s="63">
        <f t="shared" si="5"/>
        <v>2561348.6799999997</v>
      </c>
      <c r="AL33" s="49">
        <f t="shared" si="6"/>
        <v>2425723.92</v>
      </c>
      <c r="AM33" s="53">
        <f t="shared" si="7"/>
        <v>135624.75999999978</v>
      </c>
    </row>
    <row r="34" spans="1:39" x14ac:dyDescent="0.2">
      <c r="A34" s="1" t="s">
        <v>962</v>
      </c>
      <c r="B34" s="1" t="s">
        <v>964</v>
      </c>
      <c r="C34" s="94">
        <v>7059</v>
      </c>
      <c r="D34" s="1" t="s">
        <v>978</v>
      </c>
      <c r="E34" s="1" t="s">
        <v>978</v>
      </c>
      <c r="F34" s="36">
        <v>465242.24</v>
      </c>
      <c r="G34" s="36">
        <v>0</v>
      </c>
      <c r="H34" s="36">
        <v>87457.56</v>
      </c>
      <c r="J34" s="126">
        <v>23629.45</v>
      </c>
      <c r="K34" s="126">
        <v>312397.14</v>
      </c>
      <c r="M34" s="278">
        <v>631.29999999999995</v>
      </c>
      <c r="P34" s="278">
        <v>0</v>
      </c>
      <c r="S34" s="126">
        <v>-1066919.75</v>
      </c>
      <c r="T34" s="126">
        <v>1924840.79</v>
      </c>
      <c r="V34" s="33">
        <v>1629850.26</v>
      </c>
      <c r="W34" s="33">
        <v>117400</v>
      </c>
      <c r="X34" s="33">
        <v>2344.92</v>
      </c>
      <c r="Y34" s="33">
        <v>1118520</v>
      </c>
      <c r="AA34" s="292">
        <v>1544817</v>
      </c>
      <c r="AB34" s="292">
        <v>6776</v>
      </c>
      <c r="AC34" s="292">
        <v>8897</v>
      </c>
      <c r="AD34" s="292">
        <v>1036093.65</v>
      </c>
      <c r="AE34" s="292">
        <v>239457.48</v>
      </c>
      <c r="AG34" s="292">
        <v>1900</v>
      </c>
      <c r="AH34" s="61">
        <f t="shared" si="2"/>
        <v>552699.80000000005</v>
      </c>
      <c r="AI34" s="58">
        <f t="shared" si="3"/>
        <v>631.29999999999995</v>
      </c>
      <c r="AJ34" s="60">
        <f t="shared" si="4"/>
        <v>552068.5</v>
      </c>
      <c r="AK34" s="63">
        <f t="shared" si="5"/>
        <v>2868115.1799999997</v>
      </c>
      <c r="AL34" s="49">
        <f t="shared" si="6"/>
        <v>2837941.13</v>
      </c>
      <c r="AM34" s="53">
        <f t="shared" si="7"/>
        <v>30174.049999999814</v>
      </c>
    </row>
    <row r="35" spans="1:39" x14ac:dyDescent="0.2">
      <c r="A35" s="1" t="s">
        <v>962</v>
      </c>
      <c r="B35" s="1" t="s">
        <v>964</v>
      </c>
      <c r="C35" s="94">
        <v>3387</v>
      </c>
      <c r="D35" s="1" t="s">
        <v>979</v>
      </c>
      <c r="E35" s="1" t="s">
        <v>979</v>
      </c>
      <c r="F35" s="36">
        <v>986764.35</v>
      </c>
      <c r="G35" s="36">
        <v>0</v>
      </c>
      <c r="H35" s="36">
        <v>138197.84</v>
      </c>
      <c r="J35" s="126">
        <v>242173.62</v>
      </c>
      <c r="K35" s="126">
        <v>88958.85</v>
      </c>
      <c r="P35" s="278">
        <v>823.55</v>
      </c>
      <c r="S35" s="126">
        <v>992288.1</v>
      </c>
      <c r="T35" s="126">
        <v>1101601.1100000001</v>
      </c>
      <c r="V35" s="33">
        <v>1285969.4099999999</v>
      </c>
      <c r="X35" s="33">
        <v>647.01</v>
      </c>
      <c r="Y35" s="33">
        <v>1967510</v>
      </c>
      <c r="AA35" s="292">
        <v>2462980</v>
      </c>
      <c r="AB35" s="292">
        <v>22668</v>
      </c>
      <c r="AD35" s="292">
        <v>1274979.54</v>
      </c>
      <c r="AE35" s="292">
        <v>132116.98000000001</v>
      </c>
      <c r="AH35" s="61">
        <f t="shared" si="2"/>
        <v>1124962.19</v>
      </c>
      <c r="AI35" s="58">
        <f t="shared" si="3"/>
        <v>823.55</v>
      </c>
      <c r="AJ35" s="60">
        <f t="shared" si="4"/>
        <v>1124138.6399999999</v>
      </c>
      <c r="AK35" s="63">
        <f t="shared" si="5"/>
        <v>3254126.42</v>
      </c>
      <c r="AL35" s="49">
        <f t="shared" si="6"/>
        <v>3892744.52</v>
      </c>
      <c r="AM35" s="53">
        <f t="shared" si="7"/>
        <v>-638618.10000000009</v>
      </c>
    </row>
    <row r="36" spans="1:39" x14ac:dyDescent="0.2">
      <c r="A36" s="1" t="s">
        <v>962</v>
      </c>
      <c r="B36" s="1" t="s">
        <v>964</v>
      </c>
      <c r="C36" s="94">
        <v>4255</v>
      </c>
      <c r="D36" s="1" t="s">
        <v>980</v>
      </c>
      <c r="E36" s="1" t="s">
        <v>980</v>
      </c>
      <c r="F36" s="36">
        <v>137746.22</v>
      </c>
      <c r="G36" s="36">
        <v>0</v>
      </c>
      <c r="H36" s="36">
        <v>146011.47</v>
      </c>
      <c r="J36" s="126">
        <v>1546674.25</v>
      </c>
      <c r="K36" s="126">
        <v>75828.09</v>
      </c>
      <c r="M36" s="278">
        <v>155.15</v>
      </c>
      <c r="P36" s="278">
        <v>0</v>
      </c>
      <c r="S36" s="126">
        <v>1612176.68</v>
      </c>
      <c r="T36" s="126">
        <v>528949.56000000006</v>
      </c>
      <c r="V36" s="33">
        <v>1324088.99</v>
      </c>
      <c r="W36" s="33">
        <v>90050</v>
      </c>
      <c r="X36" s="33">
        <v>1709.5</v>
      </c>
      <c r="Y36" s="33">
        <v>2240480</v>
      </c>
      <c r="AA36" s="292">
        <v>2578175</v>
      </c>
      <c r="AB36" s="292">
        <v>12532</v>
      </c>
      <c r="AC36" s="292">
        <v>15372</v>
      </c>
      <c r="AD36" s="292">
        <v>1102209.05</v>
      </c>
      <c r="AE36" s="292">
        <v>178231.8</v>
      </c>
      <c r="AG36" s="292">
        <v>4830</v>
      </c>
      <c r="AH36" s="61">
        <f t="shared" si="2"/>
        <v>283757.69</v>
      </c>
      <c r="AI36" s="58">
        <f t="shared" si="3"/>
        <v>155.15</v>
      </c>
      <c r="AJ36" s="60">
        <f t="shared" si="4"/>
        <v>283602.53999999998</v>
      </c>
      <c r="AK36" s="63">
        <f t="shared" si="5"/>
        <v>3656328.49</v>
      </c>
      <c r="AL36" s="49">
        <f t="shared" si="6"/>
        <v>3891349.8499999996</v>
      </c>
      <c r="AM36" s="53">
        <f t="shared" si="7"/>
        <v>-235021.3599999994</v>
      </c>
    </row>
    <row r="37" spans="1:39" x14ac:dyDescent="0.2">
      <c r="A37" s="1" t="s">
        <v>962</v>
      </c>
      <c r="B37" s="1" t="s">
        <v>964</v>
      </c>
      <c r="C37" s="94">
        <v>1849</v>
      </c>
      <c r="D37" s="1" t="s">
        <v>981</v>
      </c>
      <c r="E37" s="1" t="s">
        <v>981</v>
      </c>
      <c r="F37" s="36">
        <v>151008.49</v>
      </c>
      <c r="H37" s="36">
        <v>80655.679999999993</v>
      </c>
      <c r="J37" s="126">
        <v>549746.06999999995</v>
      </c>
      <c r="K37" s="126">
        <v>52887.09</v>
      </c>
      <c r="M37" s="278">
        <v>13875</v>
      </c>
      <c r="P37" s="278">
        <v>0</v>
      </c>
      <c r="S37" s="126">
        <v>-582390.25</v>
      </c>
      <c r="T37" s="126">
        <v>1603684.39</v>
      </c>
      <c r="V37" s="33">
        <v>971636.58</v>
      </c>
      <c r="W37" s="33">
        <v>108330</v>
      </c>
      <c r="X37" s="33">
        <v>1093.9000000000001</v>
      </c>
      <c r="Y37" s="33">
        <v>2005200</v>
      </c>
      <c r="AA37" s="292">
        <v>2300175</v>
      </c>
      <c r="AB37" s="292">
        <v>10246</v>
      </c>
      <c r="AC37" s="292">
        <v>8506</v>
      </c>
      <c r="AD37" s="292">
        <v>798328.68</v>
      </c>
      <c r="AE37" s="292">
        <v>159074.76999999999</v>
      </c>
      <c r="AG37" s="292">
        <v>10801.84</v>
      </c>
      <c r="AH37" s="61">
        <f t="shared" si="2"/>
        <v>231664.16999999998</v>
      </c>
      <c r="AI37" s="58">
        <f t="shared" si="3"/>
        <v>13875</v>
      </c>
      <c r="AJ37" s="60">
        <f t="shared" si="4"/>
        <v>217789.16999999998</v>
      </c>
      <c r="AK37" s="63">
        <f t="shared" si="5"/>
        <v>3086260.48</v>
      </c>
      <c r="AL37" s="49">
        <f t="shared" si="6"/>
        <v>3287132.29</v>
      </c>
      <c r="AM37" s="53">
        <f t="shared" si="7"/>
        <v>-200871.81000000006</v>
      </c>
    </row>
    <row r="38" spans="1:39" x14ac:dyDescent="0.2">
      <c r="A38" s="1" t="s">
        <v>962</v>
      </c>
      <c r="B38" s="1" t="s">
        <v>964</v>
      </c>
      <c r="C38" s="94">
        <v>5343</v>
      </c>
      <c r="D38" s="1" t="s">
        <v>982</v>
      </c>
      <c r="E38" s="1" t="s">
        <v>982</v>
      </c>
      <c r="F38" s="36">
        <v>207797.76000000001</v>
      </c>
      <c r="G38" s="36">
        <v>0</v>
      </c>
      <c r="H38" s="36">
        <v>203363.87</v>
      </c>
      <c r="J38" s="126">
        <v>216739.45</v>
      </c>
      <c r="K38" s="126">
        <v>16568.22</v>
      </c>
      <c r="M38" s="278">
        <v>13875</v>
      </c>
      <c r="P38" s="278">
        <v>120</v>
      </c>
      <c r="S38" s="126">
        <v>-314274.55</v>
      </c>
      <c r="T38" s="126">
        <v>1498620.76</v>
      </c>
      <c r="V38" s="33">
        <v>822872.33</v>
      </c>
      <c r="X38" s="33">
        <v>2383.5300000000002</v>
      </c>
      <c r="Y38" s="33">
        <v>963860</v>
      </c>
      <c r="AA38" s="292">
        <v>1188267</v>
      </c>
      <c r="AB38" s="292">
        <v>13592</v>
      </c>
      <c r="AC38" s="292">
        <v>7200</v>
      </c>
      <c r="AD38" s="292">
        <v>1028344.89</v>
      </c>
      <c r="AE38" s="292">
        <v>105583.88</v>
      </c>
      <c r="AH38" s="61">
        <f t="shared" si="2"/>
        <v>411161.63</v>
      </c>
      <c r="AI38" s="58">
        <f t="shared" si="3"/>
        <v>13995</v>
      </c>
      <c r="AJ38" s="60">
        <f t="shared" si="4"/>
        <v>397166.63</v>
      </c>
      <c r="AK38" s="63">
        <f t="shared" si="5"/>
        <v>1789115.8599999999</v>
      </c>
      <c r="AL38" s="49">
        <f t="shared" si="6"/>
        <v>2342987.77</v>
      </c>
      <c r="AM38" s="53">
        <f t="shared" si="7"/>
        <v>-553871.91000000015</v>
      </c>
    </row>
    <row r="39" spans="1:39" x14ac:dyDescent="0.2">
      <c r="A39" s="1" t="s">
        <v>962</v>
      </c>
      <c r="B39" s="1" t="s">
        <v>964</v>
      </c>
      <c r="C39" s="94">
        <v>2589</v>
      </c>
      <c r="D39" s="1" t="s">
        <v>983</v>
      </c>
      <c r="E39" s="1" t="s">
        <v>983</v>
      </c>
      <c r="F39" s="36">
        <v>571066.61</v>
      </c>
      <c r="G39" s="36">
        <v>0</v>
      </c>
      <c r="H39" s="36">
        <v>60665.120000000003</v>
      </c>
      <c r="J39" s="126">
        <v>1519321.79</v>
      </c>
      <c r="K39" s="126">
        <v>270157.12</v>
      </c>
      <c r="M39" s="278">
        <v>15645</v>
      </c>
      <c r="P39" s="278">
        <v>0</v>
      </c>
      <c r="S39" s="126">
        <v>135560.49</v>
      </c>
      <c r="T39" s="126">
        <v>2339595.1</v>
      </c>
      <c r="V39" s="33">
        <v>1408091.32</v>
      </c>
      <c r="W39" s="33">
        <v>185000</v>
      </c>
      <c r="X39" s="33">
        <v>2422.16</v>
      </c>
      <c r="Y39" s="33">
        <v>1592990</v>
      </c>
      <c r="AA39" s="292">
        <v>2104120</v>
      </c>
      <c r="AB39" s="292">
        <v>65256</v>
      </c>
      <c r="AC39" s="292">
        <v>18129</v>
      </c>
      <c r="AD39" s="292">
        <v>777695.28</v>
      </c>
      <c r="AE39" s="292">
        <v>292853.15000000002</v>
      </c>
      <c r="AG39" s="292">
        <v>40</v>
      </c>
      <c r="AH39" s="61">
        <f t="shared" si="2"/>
        <v>631731.73</v>
      </c>
      <c r="AI39" s="58">
        <f t="shared" si="3"/>
        <v>15645</v>
      </c>
      <c r="AJ39" s="60">
        <f t="shared" si="4"/>
        <v>616086.73</v>
      </c>
      <c r="AK39" s="63">
        <f t="shared" si="5"/>
        <v>3188503.48</v>
      </c>
      <c r="AL39" s="49">
        <f t="shared" si="6"/>
        <v>3258093.43</v>
      </c>
      <c r="AM39" s="53">
        <f t="shared" si="7"/>
        <v>-69589.950000000186</v>
      </c>
    </row>
    <row r="40" spans="1:39" x14ac:dyDescent="0.2">
      <c r="A40" s="1" t="s">
        <v>962</v>
      </c>
      <c r="B40" s="1" t="s">
        <v>964</v>
      </c>
      <c r="C40" s="94">
        <v>2366</v>
      </c>
      <c r="D40" s="1" t="s">
        <v>984</v>
      </c>
      <c r="E40" s="1" t="s">
        <v>984</v>
      </c>
      <c r="F40" s="36">
        <v>210080.21</v>
      </c>
      <c r="H40" s="36">
        <v>81151.41</v>
      </c>
      <c r="J40" s="126">
        <v>247438.16</v>
      </c>
      <c r="K40" s="126">
        <v>113619.12</v>
      </c>
      <c r="M40" s="278">
        <v>500</v>
      </c>
      <c r="P40" s="278">
        <v>0</v>
      </c>
      <c r="S40" s="126">
        <v>-785949.29</v>
      </c>
      <c r="T40" s="126">
        <v>1457071.21</v>
      </c>
      <c r="V40" s="33">
        <v>1078611</v>
      </c>
      <c r="W40" s="33">
        <v>51000</v>
      </c>
      <c r="X40" s="33">
        <v>1388.66</v>
      </c>
      <c r="Y40" s="33">
        <v>389760</v>
      </c>
      <c r="AA40" s="292">
        <v>779804</v>
      </c>
      <c r="AB40" s="292">
        <v>1320</v>
      </c>
      <c r="AC40" s="292">
        <v>14222</v>
      </c>
      <c r="AD40" s="292">
        <v>578743.1</v>
      </c>
      <c r="AE40" s="292">
        <v>160003.57999999999</v>
      </c>
      <c r="AG40" s="292">
        <v>6000</v>
      </c>
      <c r="AH40" s="61">
        <f t="shared" si="2"/>
        <v>291231.62</v>
      </c>
      <c r="AI40" s="58">
        <f t="shared" si="3"/>
        <v>500</v>
      </c>
      <c r="AJ40" s="60">
        <f t="shared" si="4"/>
        <v>290731.62</v>
      </c>
      <c r="AK40" s="63">
        <f t="shared" si="5"/>
        <v>1520759.66</v>
      </c>
      <c r="AL40" s="49">
        <f t="shared" si="6"/>
        <v>1540092.6800000002</v>
      </c>
      <c r="AM40" s="53">
        <f t="shared" si="7"/>
        <v>-19333.020000000251</v>
      </c>
    </row>
    <row r="41" spans="1:39" x14ac:dyDescent="0.2">
      <c r="A41" s="1" t="s">
        <v>962</v>
      </c>
      <c r="B41" s="1" t="s">
        <v>964</v>
      </c>
      <c r="C41" s="94">
        <v>5997</v>
      </c>
      <c r="D41" s="1" t="s">
        <v>985</v>
      </c>
      <c r="E41" s="1" t="s">
        <v>985</v>
      </c>
      <c r="F41" s="36">
        <v>308154.36</v>
      </c>
      <c r="G41" s="36">
        <v>0</v>
      </c>
      <c r="H41" s="36">
        <v>182594.64</v>
      </c>
      <c r="J41" s="126">
        <v>439683.4</v>
      </c>
      <c r="K41" s="126">
        <v>520913.62</v>
      </c>
      <c r="M41" s="278">
        <v>12675</v>
      </c>
      <c r="P41" s="278">
        <v>0</v>
      </c>
      <c r="S41" s="126">
        <v>329751.03999999998</v>
      </c>
      <c r="T41" s="126">
        <v>1798384.44</v>
      </c>
      <c r="V41" s="33">
        <v>930037.06</v>
      </c>
      <c r="W41" s="33">
        <v>50840</v>
      </c>
      <c r="X41" s="33">
        <v>2901.78</v>
      </c>
      <c r="Y41" s="33">
        <v>905760</v>
      </c>
      <c r="AA41" s="292">
        <v>1130676</v>
      </c>
      <c r="AB41" s="292">
        <v>18776</v>
      </c>
      <c r="AC41" s="292">
        <v>9564</v>
      </c>
      <c r="AD41" s="292">
        <v>1184418.43</v>
      </c>
      <c r="AE41" s="292">
        <v>233868.87</v>
      </c>
      <c r="AG41" s="292">
        <v>1700</v>
      </c>
      <c r="AH41" s="61">
        <f t="shared" si="2"/>
        <v>490749</v>
      </c>
      <c r="AI41" s="58">
        <f t="shared" si="3"/>
        <v>12675</v>
      </c>
      <c r="AJ41" s="60">
        <f t="shared" si="4"/>
        <v>478074</v>
      </c>
      <c r="AK41" s="63">
        <f t="shared" si="5"/>
        <v>1889538.84</v>
      </c>
      <c r="AL41" s="49">
        <f t="shared" si="6"/>
        <v>2579003.2999999998</v>
      </c>
      <c r="AM41" s="53">
        <f t="shared" si="7"/>
        <v>-689464.45999999973</v>
      </c>
    </row>
    <row r="42" spans="1:39" x14ac:dyDescent="0.2">
      <c r="A42" s="1" t="s">
        <v>962</v>
      </c>
      <c r="B42" s="1" t="s">
        <v>964</v>
      </c>
      <c r="C42" s="94">
        <v>3377</v>
      </c>
      <c r="D42" s="1" t="s">
        <v>986</v>
      </c>
      <c r="E42" s="1" t="s">
        <v>986</v>
      </c>
      <c r="F42" s="36">
        <v>475801.87</v>
      </c>
      <c r="H42" s="36">
        <v>144179.64000000001</v>
      </c>
      <c r="J42" s="126">
        <v>420045.92</v>
      </c>
      <c r="K42" s="126">
        <v>181870.97</v>
      </c>
      <c r="M42" s="278">
        <v>7875</v>
      </c>
      <c r="P42" s="278">
        <v>7</v>
      </c>
      <c r="S42" s="126">
        <v>36744.1</v>
      </c>
      <c r="T42" s="126">
        <v>1262156.06</v>
      </c>
      <c r="V42" s="33">
        <v>1260953.99</v>
      </c>
      <c r="W42" s="33">
        <v>158825</v>
      </c>
      <c r="X42" s="33">
        <v>2978.56</v>
      </c>
      <c r="Y42" s="33">
        <v>1367520</v>
      </c>
      <c r="AA42" s="292">
        <v>1747724</v>
      </c>
      <c r="AD42" s="292">
        <v>881786.29</v>
      </c>
      <c r="AE42" s="292">
        <v>198359.02</v>
      </c>
      <c r="AG42" s="292">
        <v>47292</v>
      </c>
      <c r="AH42" s="61">
        <f t="shared" si="2"/>
        <v>619981.51</v>
      </c>
      <c r="AI42" s="58">
        <f t="shared" si="3"/>
        <v>7882</v>
      </c>
      <c r="AJ42" s="60">
        <f t="shared" si="4"/>
        <v>612099.51</v>
      </c>
      <c r="AK42" s="63">
        <f t="shared" si="5"/>
        <v>2790277.55</v>
      </c>
      <c r="AL42" s="49">
        <f t="shared" si="6"/>
        <v>2875161.31</v>
      </c>
      <c r="AM42" s="53">
        <f t="shared" si="7"/>
        <v>-84883.760000000242</v>
      </c>
    </row>
    <row r="43" spans="1:39" x14ac:dyDescent="0.2">
      <c r="A43" s="1" t="s">
        <v>962</v>
      </c>
      <c r="B43" s="1" t="s">
        <v>964</v>
      </c>
      <c r="C43" s="94">
        <v>5823</v>
      </c>
      <c r="D43" s="1" t="s">
        <v>987</v>
      </c>
      <c r="E43" s="1" t="s">
        <v>987</v>
      </c>
      <c r="F43" s="36">
        <v>78673.33</v>
      </c>
      <c r="G43" s="36">
        <v>0</v>
      </c>
      <c r="H43" s="36">
        <v>235955.05</v>
      </c>
      <c r="J43" s="126">
        <v>544913.06000000006</v>
      </c>
      <c r="K43" s="126">
        <v>40956.69</v>
      </c>
      <c r="M43" s="278">
        <v>14010</v>
      </c>
      <c r="P43" s="278">
        <v>0</v>
      </c>
      <c r="S43" s="126">
        <v>-500122.61</v>
      </c>
      <c r="T43" s="126">
        <v>1683339.65</v>
      </c>
      <c r="V43" s="33">
        <v>1080623.33</v>
      </c>
      <c r="W43" s="33">
        <v>75000</v>
      </c>
      <c r="X43" s="33">
        <v>144.66999999999999</v>
      </c>
      <c r="Y43" s="33">
        <v>606960</v>
      </c>
      <c r="AA43" s="292">
        <v>946011</v>
      </c>
      <c r="AD43" s="292">
        <v>849700.11</v>
      </c>
      <c r="AE43" s="292">
        <v>263745.8</v>
      </c>
      <c r="AH43" s="61">
        <f t="shared" si="2"/>
        <v>314628.38</v>
      </c>
      <c r="AI43" s="58">
        <f t="shared" si="3"/>
        <v>14010</v>
      </c>
      <c r="AJ43" s="60">
        <f t="shared" si="4"/>
        <v>300618.38</v>
      </c>
      <c r="AK43" s="63">
        <f t="shared" si="5"/>
        <v>1762728</v>
      </c>
      <c r="AL43" s="49">
        <f t="shared" si="6"/>
        <v>2059456.91</v>
      </c>
      <c r="AM43" s="53">
        <f t="shared" si="7"/>
        <v>-296728.90999999992</v>
      </c>
    </row>
    <row r="44" spans="1:39" x14ac:dyDescent="0.2">
      <c r="A44" s="1" t="s">
        <v>962</v>
      </c>
      <c r="B44" s="1" t="s">
        <v>964</v>
      </c>
      <c r="C44" s="94">
        <v>2905</v>
      </c>
      <c r="D44" s="1" t="s">
        <v>988</v>
      </c>
      <c r="E44" s="1" t="s">
        <v>988</v>
      </c>
      <c r="F44" s="36">
        <v>826115.24</v>
      </c>
      <c r="G44" s="36">
        <v>0</v>
      </c>
      <c r="H44" s="36">
        <v>179647.84</v>
      </c>
      <c r="J44" s="126">
        <v>475197.13</v>
      </c>
      <c r="K44" s="126">
        <v>55740.26</v>
      </c>
      <c r="P44" s="278">
        <v>0</v>
      </c>
      <c r="S44" s="126">
        <v>-951102.76</v>
      </c>
      <c r="T44" s="126">
        <v>2224890.19</v>
      </c>
      <c r="V44" s="33">
        <v>1125480.76</v>
      </c>
      <c r="W44" s="33">
        <v>214300</v>
      </c>
      <c r="X44" s="33">
        <v>2840.09</v>
      </c>
      <c r="Y44" s="33">
        <v>1059475</v>
      </c>
      <c r="AA44" s="292">
        <v>1274447</v>
      </c>
      <c r="AB44" s="292">
        <v>9720</v>
      </c>
      <c r="AD44" s="292">
        <v>694266.62</v>
      </c>
      <c r="AE44" s="292">
        <v>160749.19</v>
      </c>
      <c r="AH44" s="61">
        <f t="shared" si="2"/>
        <v>1005763.08</v>
      </c>
      <c r="AI44" s="58">
        <f t="shared" si="3"/>
        <v>0</v>
      </c>
      <c r="AJ44" s="60">
        <f t="shared" si="4"/>
        <v>1005763.08</v>
      </c>
      <c r="AK44" s="63">
        <f t="shared" si="5"/>
        <v>2402095.85</v>
      </c>
      <c r="AL44" s="49">
        <f t="shared" si="6"/>
        <v>2139182.81</v>
      </c>
      <c r="AM44" s="53">
        <f t="shared" si="7"/>
        <v>262913.04000000004</v>
      </c>
    </row>
    <row r="45" spans="1:39" x14ac:dyDescent="0.2">
      <c r="A45" s="1" t="s">
        <v>962</v>
      </c>
      <c r="B45" s="1" t="s">
        <v>964</v>
      </c>
      <c r="C45" s="94">
        <v>2625</v>
      </c>
      <c r="D45" s="1" t="s">
        <v>989</v>
      </c>
      <c r="E45" s="1" t="s">
        <v>989</v>
      </c>
      <c r="F45" s="36">
        <v>117548.46</v>
      </c>
      <c r="G45" s="36">
        <v>0</v>
      </c>
      <c r="H45" s="36">
        <v>71101.75</v>
      </c>
      <c r="J45" s="126">
        <v>2080347.24</v>
      </c>
      <c r="K45" s="126">
        <v>1016166.67</v>
      </c>
      <c r="P45" s="278">
        <v>0</v>
      </c>
      <c r="S45" s="126">
        <v>2978829.56</v>
      </c>
      <c r="V45" s="33">
        <v>1612408.8</v>
      </c>
      <c r="W45" s="33">
        <v>72850</v>
      </c>
      <c r="X45" s="33">
        <v>1010.5</v>
      </c>
      <c r="Y45" s="33">
        <v>1298880</v>
      </c>
      <c r="AA45" s="292">
        <v>1508294</v>
      </c>
      <c r="AB45" s="292">
        <v>15070</v>
      </c>
      <c r="AC45" s="292">
        <v>23352</v>
      </c>
      <c r="AD45" s="292">
        <v>617246.98</v>
      </c>
      <c r="AE45" s="292">
        <v>501551.76</v>
      </c>
      <c r="AG45" s="292">
        <v>13300</v>
      </c>
      <c r="AH45" s="61">
        <f t="shared" si="2"/>
        <v>188650.21000000002</v>
      </c>
      <c r="AI45" s="58">
        <f t="shared" si="3"/>
        <v>0</v>
      </c>
      <c r="AJ45" s="60">
        <f t="shared" si="4"/>
        <v>188650.21000000002</v>
      </c>
      <c r="AK45" s="63">
        <f t="shared" si="5"/>
        <v>2985149.3</v>
      </c>
      <c r="AL45" s="49">
        <f t="shared" si="6"/>
        <v>2678814.7400000002</v>
      </c>
      <c r="AM45" s="53">
        <f t="shared" si="7"/>
        <v>306334.55999999959</v>
      </c>
    </row>
    <row r="46" spans="1:39" x14ac:dyDescent="0.2">
      <c r="A46" s="1" t="s">
        <v>991</v>
      </c>
      <c r="B46" s="1" t="s">
        <v>992</v>
      </c>
      <c r="C46" s="94">
        <v>5998</v>
      </c>
      <c r="D46" s="1" t="s">
        <v>994</v>
      </c>
      <c r="E46" s="1" t="s">
        <v>994</v>
      </c>
      <c r="F46" s="36">
        <v>173829.75</v>
      </c>
      <c r="G46" s="36">
        <v>0</v>
      </c>
      <c r="H46" s="36">
        <v>70652.59</v>
      </c>
      <c r="J46" s="126">
        <v>1448118.86</v>
      </c>
      <c r="K46" s="126">
        <v>322399.99</v>
      </c>
      <c r="M46" s="278">
        <v>42387.5</v>
      </c>
      <c r="O46" s="278">
        <v>9225</v>
      </c>
      <c r="P46" s="278">
        <v>3430.03</v>
      </c>
      <c r="S46" s="126">
        <v>1922310.49</v>
      </c>
      <c r="T46" s="126">
        <v>721555.06</v>
      </c>
      <c r="V46" s="33">
        <v>1454897.84</v>
      </c>
      <c r="W46" s="33">
        <v>15775</v>
      </c>
      <c r="X46" s="33">
        <v>1843.84</v>
      </c>
      <c r="Y46" s="33">
        <v>1412632.8</v>
      </c>
      <c r="Z46" s="33">
        <v>100400</v>
      </c>
      <c r="AA46" s="292">
        <v>2307004.7999999998</v>
      </c>
      <c r="AB46" s="292">
        <v>118748.6</v>
      </c>
      <c r="AD46" s="292">
        <v>901659.4</v>
      </c>
      <c r="AE46" s="292">
        <v>342043.57</v>
      </c>
      <c r="AH46" s="61">
        <f t="shared" si="2"/>
        <v>244482.34</v>
      </c>
      <c r="AI46" s="58">
        <f t="shared" si="3"/>
        <v>55042.53</v>
      </c>
      <c r="AJ46" s="60">
        <f t="shared" si="4"/>
        <v>189439.81</v>
      </c>
      <c r="AK46" s="63">
        <f t="shared" si="5"/>
        <v>2985549.4800000004</v>
      </c>
      <c r="AL46" s="49">
        <f t="shared" si="6"/>
        <v>3669456.3699999996</v>
      </c>
      <c r="AM46" s="53">
        <f t="shared" si="7"/>
        <v>-683906.8899999992</v>
      </c>
    </row>
    <row r="47" spans="1:39" x14ac:dyDescent="0.2">
      <c r="A47" s="1" t="s">
        <v>991</v>
      </c>
      <c r="B47" s="1" t="s">
        <v>992</v>
      </c>
      <c r="C47" s="94">
        <v>5715</v>
      </c>
      <c r="D47" s="1" t="s">
        <v>995</v>
      </c>
      <c r="E47" s="1" t="s">
        <v>995</v>
      </c>
      <c r="F47" s="36">
        <v>259617.91</v>
      </c>
      <c r="G47" s="36">
        <v>0</v>
      </c>
      <c r="H47" s="36">
        <v>53617.96</v>
      </c>
      <c r="J47" s="126">
        <v>168122.6</v>
      </c>
      <c r="K47" s="126">
        <v>231331.1</v>
      </c>
      <c r="M47" s="278">
        <v>132787.5</v>
      </c>
      <c r="O47" s="278">
        <v>72125</v>
      </c>
      <c r="P47" s="278">
        <v>0</v>
      </c>
      <c r="S47" s="126">
        <v>-365570.77</v>
      </c>
      <c r="T47" s="126">
        <v>1541680.81</v>
      </c>
      <c r="V47" s="33">
        <v>2111758.33</v>
      </c>
      <c r="W47" s="33">
        <v>131700</v>
      </c>
      <c r="X47" s="33">
        <v>803.45</v>
      </c>
      <c r="Y47" s="33">
        <v>1606169.01</v>
      </c>
      <c r="Z47" s="33">
        <v>96305</v>
      </c>
      <c r="AA47" s="292">
        <v>3002464.01</v>
      </c>
      <c r="AB47" s="292">
        <v>51596</v>
      </c>
      <c r="AD47" s="292">
        <v>1239550.03</v>
      </c>
      <c r="AE47" s="292">
        <v>321458.71999999997</v>
      </c>
      <c r="AH47" s="61">
        <f t="shared" si="2"/>
        <v>313235.87</v>
      </c>
      <c r="AI47" s="58">
        <f t="shared" si="3"/>
        <v>204912.5</v>
      </c>
      <c r="AJ47" s="60">
        <f t="shared" si="4"/>
        <v>108323.37</v>
      </c>
      <c r="AK47" s="63">
        <f t="shared" si="5"/>
        <v>3946735.79</v>
      </c>
      <c r="AL47" s="49">
        <f t="shared" si="6"/>
        <v>4615068.76</v>
      </c>
      <c r="AM47" s="53">
        <f t="shared" si="7"/>
        <v>-668332.96999999974</v>
      </c>
    </row>
    <row r="48" spans="1:39" x14ac:dyDescent="0.2">
      <c r="A48" s="1" t="s">
        <v>991</v>
      </c>
      <c r="B48" s="1" t="s">
        <v>992</v>
      </c>
      <c r="C48" s="94">
        <v>4035</v>
      </c>
      <c r="D48" s="1" t="s">
        <v>996</v>
      </c>
      <c r="E48" s="1" t="s">
        <v>996</v>
      </c>
      <c r="F48" s="36">
        <v>297881.84999999998</v>
      </c>
      <c r="G48" s="36">
        <v>0</v>
      </c>
      <c r="H48" s="36">
        <v>57305.93</v>
      </c>
      <c r="J48" s="126">
        <v>1003840.79</v>
      </c>
      <c r="K48" s="126">
        <v>669366.25</v>
      </c>
      <c r="M48" s="278">
        <v>50462.5</v>
      </c>
      <c r="O48" s="278">
        <v>0</v>
      </c>
      <c r="P48" s="278">
        <v>0</v>
      </c>
      <c r="S48" s="126">
        <v>-1189321.19</v>
      </c>
      <c r="T48" s="126">
        <v>3101072.39</v>
      </c>
      <c r="V48" s="33">
        <v>1940188.65</v>
      </c>
      <c r="W48" s="33">
        <v>100150</v>
      </c>
      <c r="X48" s="33">
        <v>2046.2</v>
      </c>
      <c r="Y48" s="33">
        <v>2491462.2999999998</v>
      </c>
      <c r="Z48" s="33">
        <v>183744</v>
      </c>
      <c r="AA48" s="292">
        <v>3395403.3</v>
      </c>
      <c r="AB48" s="292">
        <v>75254</v>
      </c>
      <c r="AD48" s="292">
        <v>872794.71</v>
      </c>
      <c r="AE48" s="292">
        <v>307958.02</v>
      </c>
      <c r="AH48" s="61">
        <f t="shared" si="2"/>
        <v>355187.77999999997</v>
      </c>
      <c r="AI48" s="58">
        <f t="shared" si="3"/>
        <v>50462.5</v>
      </c>
      <c r="AJ48" s="60">
        <f t="shared" si="4"/>
        <v>304725.27999999997</v>
      </c>
      <c r="AK48" s="63">
        <f t="shared" si="5"/>
        <v>4717591.1499999994</v>
      </c>
      <c r="AL48" s="49">
        <f t="shared" si="6"/>
        <v>4651410.0299999993</v>
      </c>
      <c r="AM48" s="53">
        <f t="shared" si="7"/>
        <v>66181.120000000112</v>
      </c>
    </row>
    <row r="49" spans="1:39" x14ac:dyDescent="0.2">
      <c r="A49" s="1" t="s">
        <v>991</v>
      </c>
      <c r="B49" s="1" t="s">
        <v>992</v>
      </c>
      <c r="C49" s="94">
        <v>2694</v>
      </c>
      <c r="D49" s="1" t="s">
        <v>997</v>
      </c>
      <c r="E49" s="1" t="s">
        <v>997</v>
      </c>
      <c r="F49" s="36">
        <v>25406.94</v>
      </c>
      <c r="G49" s="36">
        <v>0</v>
      </c>
      <c r="H49" s="36">
        <v>57223.71</v>
      </c>
      <c r="J49" s="126">
        <v>2097403.6</v>
      </c>
      <c r="K49" s="126">
        <v>210916.12</v>
      </c>
      <c r="M49" s="278">
        <v>63987.5</v>
      </c>
      <c r="O49" s="278">
        <v>16656</v>
      </c>
      <c r="P49" s="278">
        <v>350.41</v>
      </c>
      <c r="S49" s="126">
        <v>-8719.77</v>
      </c>
      <c r="T49" s="126">
        <v>2713140.37</v>
      </c>
      <c r="V49" s="33">
        <v>1252372.58</v>
      </c>
      <c r="W49" s="33">
        <v>143649</v>
      </c>
      <c r="X49" s="33">
        <v>344.53</v>
      </c>
      <c r="Y49" s="33">
        <v>1380060.6</v>
      </c>
      <c r="Z49" s="33">
        <v>81600</v>
      </c>
      <c r="AA49" s="292">
        <v>2186144.6</v>
      </c>
      <c r="AB49" s="292">
        <v>6550</v>
      </c>
      <c r="AD49" s="292">
        <v>707068.83</v>
      </c>
      <c r="AE49" s="292">
        <v>352727.42</v>
      </c>
      <c r="AH49" s="61">
        <f t="shared" si="2"/>
        <v>82630.649999999994</v>
      </c>
      <c r="AI49" s="58">
        <f t="shared" si="3"/>
        <v>80993.91</v>
      </c>
      <c r="AJ49" s="60">
        <f t="shared" si="4"/>
        <v>1636.7399999999907</v>
      </c>
      <c r="AK49" s="63">
        <f t="shared" si="5"/>
        <v>2858026.71</v>
      </c>
      <c r="AL49" s="49">
        <f t="shared" si="6"/>
        <v>3252490.85</v>
      </c>
      <c r="AM49" s="53">
        <f t="shared" si="7"/>
        <v>-394464.14000000013</v>
      </c>
    </row>
    <row r="50" spans="1:39" x14ac:dyDescent="0.2">
      <c r="A50" s="1" t="s">
        <v>991</v>
      </c>
      <c r="B50" s="1" t="s">
        <v>992</v>
      </c>
      <c r="C50" s="94">
        <v>4634</v>
      </c>
      <c r="D50" s="1" t="s">
        <v>998</v>
      </c>
      <c r="E50" s="1" t="s">
        <v>998</v>
      </c>
      <c r="F50" s="36">
        <v>183972.88</v>
      </c>
      <c r="G50" s="36">
        <v>0</v>
      </c>
      <c r="H50" s="36">
        <v>52233.82</v>
      </c>
      <c r="J50" s="126">
        <v>260256.83</v>
      </c>
      <c r="K50" s="126">
        <v>374069.28</v>
      </c>
      <c r="M50" s="278">
        <v>136342.5</v>
      </c>
      <c r="O50" s="278">
        <v>237142</v>
      </c>
      <c r="P50" s="278">
        <v>771.53</v>
      </c>
      <c r="S50" s="126">
        <v>-900852.76</v>
      </c>
      <c r="T50" s="126">
        <v>2152655.08</v>
      </c>
      <c r="V50" s="33">
        <v>2058337.12</v>
      </c>
      <c r="W50" s="33">
        <v>131520</v>
      </c>
      <c r="X50" s="33">
        <v>2774.98</v>
      </c>
      <c r="Y50" s="33">
        <v>1533689.4</v>
      </c>
      <c r="Z50" s="33">
        <v>2627420</v>
      </c>
      <c r="AA50" s="292">
        <v>2845627.4</v>
      </c>
      <c r="AB50" s="292">
        <v>74219</v>
      </c>
      <c r="AD50" s="292">
        <v>3919151.94</v>
      </c>
      <c r="AE50" s="292">
        <v>270268.7</v>
      </c>
      <c r="AH50" s="61">
        <f t="shared" si="2"/>
        <v>236206.7</v>
      </c>
      <c r="AI50" s="58">
        <f t="shared" si="3"/>
        <v>374256.03</v>
      </c>
      <c r="AJ50" s="60">
        <f t="shared" si="4"/>
        <v>-138049.33000000002</v>
      </c>
      <c r="AK50" s="63">
        <f t="shared" si="5"/>
        <v>6353741.5</v>
      </c>
      <c r="AL50" s="49">
        <f t="shared" si="6"/>
        <v>7109267.04</v>
      </c>
      <c r="AM50" s="53">
        <f t="shared" si="7"/>
        <v>-755525.54</v>
      </c>
    </row>
    <row r="51" spans="1:39" x14ac:dyDescent="0.2">
      <c r="A51" s="1" t="s">
        <v>991</v>
      </c>
      <c r="B51" s="1" t="s">
        <v>992</v>
      </c>
      <c r="C51" s="94">
        <v>3717</v>
      </c>
      <c r="D51" s="1" t="s">
        <v>999</v>
      </c>
      <c r="E51" s="1" t="s">
        <v>999</v>
      </c>
      <c r="F51" s="36">
        <v>99619.74</v>
      </c>
      <c r="G51" s="36">
        <v>0</v>
      </c>
      <c r="H51" s="36">
        <v>39675.9</v>
      </c>
      <c r="J51" s="126">
        <v>562434.80000000005</v>
      </c>
      <c r="K51" s="126">
        <v>317121.65999999997</v>
      </c>
      <c r="M51" s="278">
        <v>68187.5</v>
      </c>
      <c r="O51" s="278">
        <v>52775</v>
      </c>
      <c r="P51" s="278">
        <v>0</v>
      </c>
      <c r="S51" s="126">
        <v>-1486728.88</v>
      </c>
      <c r="T51" s="126">
        <v>2872107.81</v>
      </c>
      <c r="V51" s="33">
        <v>1447758.49</v>
      </c>
      <c r="W51" s="33">
        <v>90725</v>
      </c>
      <c r="X51" s="33">
        <v>1153.6199999999999</v>
      </c>
      <c r="Y51" s="33">
        <v>1291959.2</v>
      </c>
      <c r="Z51" s="33">
        <v>74600</v>
      </c>
      <c r="AA51" s="292">
        <v>2250612.2000000002</v>
      </c>
      <c r="AB51" s="292">
        <v>30018</v>
      </c>
      <c r="AD51" s="292">
        <v>770834.66</v>
      </c>
      <c r="AE51" s="292">
        <v>342220.78</v>
      </c>
      <c r="AH51" s="61">
        <f t="shared" si="2"/>
        <v>139295.64000000001</v>
      </c>
      <c r="AI51" s="58">
        <f t="shared" si="3"/>
        <v>120962.5</v>
      </c>
      <c r="AJ51" s="60">
        <f t="shared" si="4"/>
        <v>18333.140000000014</v>
      </c>
      <c r="AK51" s="63">
        <f t="shared" si="5"/>
        <v>2906196.31</v>
      </c>
      <c r="AL51" s="49">
        <f t="shared" si="6"/>
        <v>3393685.6400000006</v>
      </c>
      <c r="AM51" s="53">
        <f t="shared" si="7"/>
        <v>-487489.33000000054</v>
      </c>
    </row>
    <row r="52" spans="1:39" x14ac:dyDescent="0.2">
      <c r="A52" s="1" t="s">
        <v>1001</v>
      </c>
      <c r="B52" s="1" t="s">
        <v>1002</v>
      </c>
      <c r="C52" s="94">
        <v>4146</v>
      </c>
      <c r="D52" s="1" t="s">
        <v>1003</v>
      </c>
      <c r="E52" s="1" t="s">
        <v>1003</v>
      </c>
      <c r="F52" s="36">
        <v>117145.48</v>
      </c>
      <c r="G52" s="36">
        <v>0</v>
      </c>
      <c r="H52" s="36">
        <v>7670.83</v>
      </c>
      <c r="J52" s="126">
        <v>515204</v>
      </c>
      <c r="K52" s="126">
        <v>94884.82</v>
      </c>
      <c r="P52" s="278">
        <v>0</v>
      </c>
      <c r="S52" s="126">
        <v>-1125704.79</v>
      </c>
      <c r="T52" s="126">
        <v>2033236.3</v>
      </c>
      <c r="V52" s="33">
        <v>1709573.04</v>
      </c>
      <c r="X52" s="33">
        <v>1139.95</v>
      </c>
      <c r="Y52" s="33">
        <v>955080</v>
      </c>
      <c r="AA52" s="292">
        <v>1962922</v>
      </c>
      <c r="AD52" s="292">
        <v>709066.61</v>
      </c>
      <c r="AE52" s="292">
        <v>166430.76</v>
      </c>
      <c r="AH52" s="61">
        <f t="shared" si="2"/>
        <v>124816.31</v>
      </c>
      <c r="AI52" s="58">
        <f t="shared" si="3"/>
        <v>0</v>
      </c>
      <c r="AJ52" s="60">
        <f t="shared" si="4"/>
        <v>124816.31</v>
      </c>
      <c r="AK52" s="63">
        <f t="shared" si="5"/>
        <v>2665792.9900000002</v>
      </c>
      <c r="AL52" s="49">
        <f t="shared" si="6"/>
        <v>2838419.37</v>
      </c>
      <c r="AM52" s="53">
        <f t="shared" si="7"/>
        <v>-172626.37999999989</v>
      </c>
    </row>
    <row r="53" spans="1:39" x14ac:dyDescent="0.2">
      <c r="A53" s="1" t="s">
        <v>1001</v>
      </c>
      <c r="B53" s="1" t="s">
        <v>1002</v>
      </c>
      <c r="C53" s="94">
        <v>4321</v>
      </c>
      <c r="D53" s="1" t="s">
        <v>1004</v>
      </c>
      <c r="E53" s="1" t="s">
        <v>1004</v>
      </c>
      <c r="F53" s="36">
        <v>48922.32</v>
      </c>
      <c r="G53" s="36">
        <v>0</v>
      </c>
      <c r="H53" s="36">
        <v>48690.63</v>
      </c>
      <c r="J53" s="126">
        <v>2196959.59</v>
      </c>
      <c r="K53" s="126">
        <v>648196.18000000005</v>
      </c>
      <c r="P53" s="278">
        <v>0</v>
      </c>
      <c r="S53" s="126">
        <v>2865315.57</v>
      </c>
      <c r="T53" s="126">
        <v>575288.56999999995</v>
      </c>
      <c r="V53" s="33">
        <v>1845321.94</v>
      </c>
      <c r="X53" s="33">
        <v>1146.5899999999999</v>
      </c>
      <c r="Y53" s="33">
        <v>702600</v>
      </c>
      <c r="AA53" s="292">
        <v>1587608</v>
      </c>
      <c r="AC53" s="292">
        <v>10640</v>
      </c>
      <c r="AD53" s="292">
        <v>1076474.6100000001</v>
      </c>
      <c r="AE53" s="292">
        <v>372181.34</v>
      </c>
      <c r="AH53" s="61">
        <f t="shared" si="2"/>
        <v>97612.95</v>
      </c>
      <c r="AI53" s="58">
        <f t="shared" si="3"/>
        <v>0</v>
      </c>
      <c r="AJ53" s="60">
        <f t="shared" si="4"/>
        <v>97612.95</v>
      </c>
      <c r="AK53" s="63">
        <f t="shared" si="5"/>
        <v>2549068.5300000003</v>
      </c>
      <c r="AL53" s="49">
        <f t="shared" si="6"/>
        <v>3046903.95</v>
      </c>
      <c r="AM53" s="53">
        <f t="shared" si="7"/>
        <v>-497835.41999999993</v>
      </c>
    </row>
    <row r="54" spans="1:39" x14ac:dyDescent="0.2">
      <c r="A54" s="1" t="s">
        <v>1001</v>
      </c>
      <c r="B54" s="1" t="s">
        <v>1002</v>
      </c>
      <c r="C54" s="94">
        <v>4397</v>
      </c>
      <c r="D54" s="1" t="s">
        <v>1005</v>
      </c>
      <c r="E54" s="1" t="s">
        <v>1005</v>
      </c>
      <c r="F54" s="36">
        <v>285437.14</v>
      </c>
      <c r="G54" s="36">
        <v>0</v>
      </c>
      <c r="H54" s="36">
        <v>7935.99</v>
      </c>
      <c r="J54" s="126">
        <v>2612384.33</v>
      </c>
      <c r="K54" s="126">
        <v>224356.08</v>
      </c>
      <c r="P54" s="278">
        <v>0</v>
      </c>
      <c r="S54" s="126">
        <v>2202184.7999999998</v>
      </c>
      <c r="T54" s="126">
        <v>1317062.58</v>
      </c>
      <c r="V54" s="33">
        <v>1314695.8500000001</v>
      </c>
      <c r="W54" s="33">
        <v>137000</v>
      </c>
      <c r="X54" s="33">
        <v>1911.46</v>
      </c>
      <c r="Y54" s="33">
        <v>1277580</v>
      </c>
      <c r="AA54" s="292">
        <v>2077235</v>
      </c>
      <c r="AD54" s="292">
        <v>720323.93</v>
      </c>
      <c r="AE54" s="292">
        <v>322762.21999999997</v>
      </c>
      <c r="AH54" s="61">
        <f t="shared" si="2"/>
        <v>293373.13</v>
      </c>
      <c r="AI54" s="58">
        <f t="shared" si="3"/>
        <v>0</v>
      </c>
      <c r="AJ54" s="60">
        <f t="shared" si="4"/>
        <v>293373.13</v>
      </c>
      <c r="AK54" s="63">
        <f t="shared" si="5"/>
        <v>2731187.31</v>
      </c>
      <c r="AL54" s="49">
        <f t="shared" si="6"/>
        <v>3120321.1500000004</v>
      </c>
      <c r="AM54" s="53">
        <f t="shared" si="7"/>
        <v>-389133.84000000032</v>
      </c>
    </row>
    <row r="55" spans="1:39" x14ac:dyDescent="0.2">
      <c r="A55" s="1" t="s">
        <v>1001</v>
      </c>
      <c r="B55" s="1" t="s">
        <v>1002</v>
      </c>
      <c r="C55" s="94">
        <v>3526</v>
      </c>
      <c r="D55" s="1" t="s">
        <v>1006</v>
      </c>
      <c r="E55" s="1" t="s">
        <v>1006</v>
      </c>
      <c r="F55" s="36">
        <v>37184.879999999997</v>
      </c>
      <c r="G55" s="36">
        <v>0</v>
      </c>
      <c r="H55" s="36">
        <v>36981.17</v>
      </c>
      <c r="J55" s="126">
        <v>216295</v>
      </c>
      <c r="K55" s="126">
        <v>397023.19</v>
      </c>
      <c r="P55" s="278">
        <v>0</v>
      </c>
      <c r="S55" s="126">
        <v>-1213971.79</v>
      </c>
      <c r="T55" s="126">
        <v>2202516.2599999998</v>
      </c>
      <c r="V55" s="33">
        <v>1490067.38</v>
      </c>
      <c r="X55" s="33">
        <v>776.87</v>
      </c>
      <c r="Y55" s="33">
        <v>663060</v>
      </c>
      <c r="AA55" s="292">
        <v>1418656.13</v>
      </c>
      <c r="AD55" s="292">
        <v>748970.6</v>
      </c>
      <c r="AE55" s="292">
        <v>287337.75</v>
      </c>
      <c r="AH55" s="61">
        <f t="shared" si="2"/>
        <v>74166.049999999988</v>
      </c>
      <c r="AI55" s="58">
        <f t="shared" si="3"/>
        <v>0</v>
      </c>
      <c r="AJ55" s="60">
        <f t="shared" si="4"/>
        <v>74166.049999999988</v>
      </c>
      <c r="AK55" s="63">
        <f t="shared" si="5"/>
        <v>2153904.25</v>
      </c>
      <c r="AL55" s="49">
        <f t="shared" si="6"/>
        <v>2454964.48</v>
      </c>
      <c r="AM55" s="53">
        <f t="shared" si="7"/>
        <v>-301060.23</v>
      </c>
    </row>
    <row r="56" spans="1:39" x14ac:dyDescent="0.2">
      <c r="A56" s="1" t="s">
        <v>1001</v>
      </c>
      <c r="B56" s="1" t="s">
        <v>1002</v>
      </c>
      <c r="C56" s="94">
        <v>3611</v>
      </c>
      <c r="D56" s="1" t="s">
        <v>1007</v>
      </c>
      <c r="E56" s="1" t="s">
        <v>1007</v>
      </c>
      <c r="F56" s="36">
        <v>213290.5</v>
      </c>
      <c r="G56" s="36">
        <v>0</v>
      </c>
      <c r="H56" s="36">
        <v>21010</v>
      </c>
      <c r="J56" s="126">
        <v>487375</v>
      </c>
      <c r="K56" s="126">
        <v>164483.74</v>
      </c>
      <c r="P56" s="278">
        <v>0</v>
      </c>
      <c r="S56" s="126">
        <v>-1102537.53</v>
      </c>
      <c r="T56" s="126">
        <v>2224684.62</v>
      </c>
      <c r="V56" s="33">
        <v>1370523.33</v>
      </c>
      <c r="X56" s="33">
        <v>1219.05</v>
      </c>
      <c r="Y56" s="33">
        <v>431880</v>
      </c>
      <c r="AA56" s="292">
        <v>1232075</v>
      </c>
      <c r="AD56" s="292">
        <v>543247.34</v>
      </c>
      <c r="AE56" s="292">
        <v>264287.89</v>
      </c>
      <c r="AH56" s="61">
        <f t="shared" si="2"/>
        <v>234300.5</v>
      </c>
      <c r="AI56" s="58">
        <f t="shared" si="3"/>
        <v>0</v>
      </c>
      <c r="AJ56" s="60">
        <f t="shared" si="4"/>
        <v>234300.5</v>
      </c>
      <c r="AK56" s="63">
        <f t="shared" si="5"/>
        <v>1803622.3800000001</v>
      </c>
      <c r="AL56" s="49">
        <f t="shared" si="6"/>
        <v>2039610.23</v>
      </c>
      <c r="AM56" s="53">
        <f t="shared" si="7"/>
        <v>-235987.84999999986</v>
      </c>
    </row>
    <row r="57" spans="1:39" x14ac:dyDescent="0.2">
      <c r="A57" s="1" t="s">
        <v>1009</v>
      </c>
      <c r="B57" s="1" t="s">
        <v>1011</v>
      </c>
      <c r="C57" s="94">
        <v>5502</v>
      </c>
      <c r="D57" s="1" t="s">
        <v>1013</v>
      </c>
      <c r="E57" s="1" t="s">
        <v>1013</v>
      </c>
      <c r="F57" s="36">
        <v>340139.5</v>
      </c>
      <c r="G57" s="36">
        <v>3680</v>
      </c>
      <c r="H57" s="36">
        <v>37604.57</v>
      </c>
      <c r="J57" s="126">
        <v>92911.72</v>
      </c>
      <c r="K57" s="126">
        <v>335306.05</v>
      </c>
      <c r="L57" s="278">
        <v>42957.14</v>
      </c>
      <c r="M57" s="278">
        <v>12820</v>
      </c>
      <c r="P57" s="278">
        <v>926.8</v>
      </c>
      <c r="T57" s="126">
        <v>916898.58</v>
      </c>
      <c r="V57" s="33">
        <v>1885237.76</v>
      </c>
      <c r="X57" s="33">
        <v>1964.06</v>
      </c>
      <c r="Y57" s="33">
        <v>1996160</v>
      </c>
      <c r="Z57" s="33">
        <v>20217.68</v>
      </c>
      <c r="AA57" s="292">
        <v>2902107.93</v>
      </c>
      <c r="AC57" s="292">
        <v>166425.5</v>
      </c>
      <c r="AD57" s="292">
        <v>851520.05</v>
      </c>
      <c r="AE57" s="292">
        <v>147486.70000000001</v>
      </c>
      <c r="AH57" s="61">
        <f t="shared" si="2"/>
        <v>381424.07</v>
      </c>
      <c r="AI57" s="58">
        <f t="shared" si="3"/>
        <v>56703.94</v>
      </c>
      <c r="AJ57" s="60">
        <f t="shared" si="4"/>
        <v>324720.13</v>
      </c>
      <c r="AK57" s="63">
        <f t="shared" si="5"/>
        <v>3903579.5000000005</v>
      </c>
      <c r="AL57" s="49">
        <f t="shared" si="6"/>
        <v>4067540.1800000006</v>
      </c>
      <c r="AM57" s="53">
        <f t="shared" si="7"/>
        <v>-163960.68000000017</v>
      </c>
    </row>
    <row r="58" spans="1:39" x14ac:dyDescent="0.2">
      <c r="A58" s="1" t="s">
        <v>1009</v>
      </c>
      <c r="B58" s="1" t="s">
        <v>1011</v>
      </c>
      <c r="C58" s="94">
        <v>5423</v>
      </c>
      <c r="D58" s="1" t="s">
        <v>1014</v>
      </c>
      <c r="E58" s="1" t="s">
        <v>1014</v>
      </c>
      <c r="F58" s="36">
        <v>220400.94</v>
      </c>
      <c r="G58" s="36">
        <v>0</v>
      </c>
      <c r="H58" s="36">
        <v>29748.26</v>
      </c>
      <c r="J58" s="126">
        <v>1389428.05</v>
      </c>
      <c r="K58" s="126">
        <v>511000.37</v>
      </c>
      <c r="L58" s="278">
        <v>1408.23</v>
      </c>
      <c r="M58" s="278">
        <v>17400</v>
      </c>
      <c r="P58" s="278">
        <v>268112.58</v>
      </c>
      <c r="T58" s="126">
        <v>2274291.7999999998</v>
      </c>
      <c r="V58" s="33">
        <v>2166167.62</v>
      </c>
      <c r="W58" s="33">
        <v>5000</v>
      </c>
      <c r="X58" s="33">
        <v>1920.47</v>
      </c>
      <c r="Y58" s="33">
        <v>1401740</v>
      </c>
      <c r="Z58" s="33">
        <v>19588.099999999999</v>
      </c>
      <c r="AA58" s="292">
        <v>2745891.51</v>
      </c>
      <c r="AC58" s="292">
        <v>115000</v>
      </c>
      <c r="AD58" s="292">
        <v>1006444.39</v>
      </c>
      <c r="AE58" s="292">
        <v>137715.28</v>
      </c>
      <c r="AH58" s="61">
        <f t="shared" si="2"/>
        <v>250149.2</v>
      </c>
      <c r="AI58" s="58">
        <f t="shared" si="3"/>
        <v>286920.81</v>
      </c>
      <c r="AJ58" s="60">
        <f t="shared" si="4"/>
        <v>-36771.609999999986</v>
      </c>
      <c r="AK58" s="63">
        <f t="shared" si="5"/>
        <v>3594416.1900000004</v>
      </c>
      <c r="AL58" s="49">
        <f t="shared" si="6"/>
        <v>4005051.1799999997</v>
      </c>
      <c r="AM58" s="53">
        <f t="shared" si="7"/>
        <v>-410634.98999999929</v>
      </c>
    </row>
    <row r="59" spans="1:39" x14ac:dyDescent="0.2">
      <c r="A59" s="1" t="s">
        <v>1009</v>
      </c>
      <c r="B59" s="1" t="s">
        <v>1011</v>
      </c>
      <c r="C59" s="94">
        <v>7718</v>
      </c>
      <c r="D59" s="1" t="s">
        <v>1015</v>
      </c>
      <c r="E59" s="1" t="s">
        <v>1015</v>
      </c>
      <c r="F59" s="36">
        <v>496120.79</v>
      </c>
      <c r="G59" s="36">
        <v>6840</v>
      </c>
      <c r="H59" s="36">
        <v>160761.20000000001</v>
      </c>
      <c r="J59" s="126">
        <v>322090.21000000002</v>
      </c>
      <c r="K59" s="126">
        <v>533374.85</v>
      </c>
      <c r="P59" s="278">
        <v>14825.36</v>
      </c>
      <c r="T59" s="126">
        <v>1171164.74</v>
      </c>
      <c r="V59" s="33">
        <v>2093417.78</v>
      </c>
      <c r="X59" s="33">
        <v>2351.0500000000002</v>
      </c>
      <c r="Y59" s="33">
        <v>1882696</v>
      </c>
      <c r="Z59" s="33">
        <v>31061.07</v>
      </c>
      <c r="AA59" s="292">
        <v>2232241.71</v>
      </c>
      <c r="AC59" s="292">
        <v>150654</v>
      </c>
      <c r="AD59" s="292">
        <v>1095723.4099999999</v>
      </c>
      <c r="AE59" s="292">
        <v>144010.09</v>
      </c>
      <c r="AG59" s="292">
        <v>53699.74</v>
      </c>
      <c r="AH59" s="61">
        <f t="shared" si="2"/>
        <v>663721.99</v>
      </c>
      <c r="AI59" s="58">
        <f t="shared" si="3"/>
        <v>14825.36</v>
      </c>
      <c r="AJ59" s="60">
        <f t="shared" si="4"/>
        <v>648896.63</v>
      </c>
      <c r="AK59" s="63">
        <f t="shared" si="5"/>
        <v>4009525.9</v>
      </c>
      <c r="AL59" s="49">
        <f t="shared" si="6"/>
        <v>3676328.95</v>
      </c>
      <c r="AM59" s="53">
        <f t="shared" si="7"/>
        <v>333196.94999999972</v>
      </c>
    </row>
    <row r="60" spans="1:39" x14ac:dyDescent="0.2">
      <c r="A60" s="1" t="s">
        <v>1009</v>
      </c>
      <c r="B60" s="1" t="s">
        <v>1011</v>
      </c>
      <c r="C60" s="94">
        <v>3079</v>
      </c>
      <c r="D60" s="1" t="s">
        <v>1016</v>
      </c>
      <c r="E60" s="1" t="s">
        <v>1016</v>
      </c>
      <c r="F60" s="36">
        <v>25928.49</v>
      </c>
      <c r="G60" s="36">
        <v>51288.26</v>
      </c>
      <c r="H60" s="36">
        <v>47141.49</v>
      </c>
      <c r="J60" s="126">
        <v>729744.3</v>
      </c>
      <c r="K60" s="126">
        <v>499958.18</v>
      </c>
      <c r="O60" s="278">
        <v>399</v>
      </c>
      <c r="P60" s="278">
        <v>54666.65</v>
      </c>
      <c r="T60" s="126">
        <v>1325156.6499999999</v>
      </c>
      <c r="V60" s="33">
        <v>1585761.38</v>
      </c>
      <c r="X60" s="33">
        <v>308.06</v>
      </c>
      <c r="Y60" s="33">
        <v>2173150</v>
      </c>
      <c r="Z60" s="33">
        <v>16256.66</v>
      </c>
      <c r="AA60" s="292">
        <v>2861737</v>
      </c>
      <c r="AC60" s="292">
        <v>139055.5</v>
      </c>
      <c r="AD60" s="292">
        <v>696667.7</v>
      </c>
      <c r="AE60" s="292">
        <v>104177.48</v>
      </c>
      <c r="AH60" s="61">
        <f t="shared" si="2"/>
        <v>124358.23999999999</v>
      </c>
      <c r="AI60" s="58">
        <f t="shared" si="3"/>
        <v>55065.65</v>
      </c>
      <c r="AJ60" s="60">
        <f t="shared" si="4"/>
        <v>69292.59</v>
      </c>
      <c r="AK60" s="63">
        <f t="shared" si="5"/>
        <v>3775476.1</v>
      </c>
      <c r="AL60" s="49">
        <f t="shared" si="6"/>
        <v>3801637.68</v>
      </c>
      <c r="AM60" s="53">
        <f t="shared" si="7"/>
        <v>-26161.580000000075</v>
      </c>
    </row>
    <row r="61" spans="1:39" x14ac:dyDescent="0.2">
      <c r="A61" s="1" t="s">
        <v>1009</v>
      </c>
      <c r="B61" s="1" t="s">
        <v>1011</v>
      </c>
      <c r="C61" s="94">
        <v>2599</v>
      </c>
      <c r="D61" s="1" t="s">
        <v>1017</v>
      </c>
      <c r="E61" s="1" t="s">
        <v>1017</v>
      </c>
      <c r="F61" s="36">
        <v>139437.51</v>
      </c>
      <c r="G61" s="36">
        <v>22441.82</v>
      </c>
      <c r="H61" s="36">
        <v>26773.82</v>
      </c>
      <c r="J61" s="126">
        <v>302084.09999999998</v>
      </c>
      <c r="K61" s="126">
        <v>294469.34999999998</v>
      </c>
      <c r="L61" s="278">
        <v>7500</v>
      </c>
      <c r="P61" s="278">
        <v>17740.830000000002</v>
      </c>
      <c r="S61" s="126">
        <v>-774026.73</v>
      </c>
      <c r="T61" s="126">
        <v>1419953.5</v>
      </c>
      <c r="V61" s="33">
        <v>1500075.38</v>
      </c>
      <c r="X61" s="33">
        <v>967.06</v>
      </c>
      <c r="Y61" s="33">
        <v>1463020</v>
      </c>
      <c r="Z61" s="33">
        <v>10910.1</v>
      </c>
      <c r="AA61" s="292">
        <v>2011814</v>
      </c>
      <c r="AC61" s="292">
        <v>115470</v>
      </c>
      <c r="AD61" s="292">
        <v>675732.82</v>
      </c>
      <c r="AE61" s="292">
        <v>57916.72</v>
      </c>
      <c r="AH61" s="61">
        <f t="shared" si="2"/>
        <v>188653.15000000002</v>
      </c>
      <c r="AI61" s="58">
        <f t="shared" si="3"/>
        <v>25240.83</v>
      </c>
      <c r="AJ61" s="60">
        <f t="shared" si="4"/>
        <v>163412.32</v>
      </c>
      <c r="AK61" s="63">
        <f t="shared" si="5"/>
        <v>2974972.54</v>
      </c>
      <c r="AL61" s="49">
        <f t="shared" si="6"/>
        <v>2860933.54</v>
      </c>
      <c r="AM61" s="53">
        <f t="shared" si="7"/>
        <v>114039</v>
      </c>
    </row>
    <row r="62" spans="1:39" x14ac:dyDescent="0.2">
      <c r="A62" s="1" t="s">
        <v>1009</v>
      </c>
      <c r="B62" s="1" t="s">
        <v>1011</v>
      </c>
      <c r="C62" s="94">
        <v>1922</v>
      </c>
      <c r="D62" s="1" t="s">
        <v>1018</v>
      </c>
      <c r="E62" s="1" t="s">
        <v>1018</v>
      </c>
      <c r="F62" s="36">
        <v>111658.6</v>
      </c>
      <c r="G62" s="36">
        <v>0</v>
      </c>
      <c r="H62" s="36">
        <v>48528.72</v>
      </c>
      <c r="J62" s="126">
        <v>404925.28</v>
      </c>
      <c r="K62" s="126">
        <v>202099.84</v>
      </c>
      <c r="P62" s="278">
        <v>85075.12</v>
      </c>
      <c r="S62" s="126">
        <v>-1199018.43</v>
      </c>
      <c r="T62" s="126">
        <v>1982389.67</v>
      </c>
      <c r="V62" s="33">
        <v>1565709.36</v>
      </c>
      <c r="W62" s="33">
        <v>5000</v>
      </c>
      <c r="X62" s="33">
        <v>1077.46</v>
      </c>
      <c r="Y62" s="33">
        <v>1307230</v>
      </c>
      <c r="Z62" s="33">
        <v>7500</v>
      </c>
      <c r="AA62" s="292">
        <v>1891688</v>
      </c>
      <c r="AC62" s="292">
        <v>116800</v>
      </c>
      <c r="AD62" s="292">
        <v>787784.28</v>
      </c>
      <c r="AE62" s="292">
        <v>191478.46</v>
      </c>
      <c r="AH62" s="61">
        <f t="shared" si="2"/>
        <v>160187.32</v>
      </c>
      <c r="AI62" s="58">
        <f t="shared" si="3"/>
        <v>85075.12</v>
      </c>
      <c r="AJ62" s="60">
        <f t="shared" si="4"/>
        <v>75112.200000000012</v>
      </c>
      <c r="AK62" s="63">
        <f t="shared" si="5"/>
        <v>2886516.8200000003</v>
      </c>
      <c r="AL62" s="49">
        <f t="shared" si="6"/>
        <v>2987750.74</v>
      </c>
      <c r="AM62" s="53">
        <f t="shared" si="7"/>
        <v>-101233.91999999993</v>
      </c>
    </row>
    <row r="63" spans="1:39" x14ac:dyDescent="0.2">
      <c r="A63" s="1" t="s">
        <v>1009</v>
      </c>
      <c r="B63" s="1" t="s">
        <v>1011</v>
      </c>
      <c r="C63" s="94">
        <v>1327</v>
      </c>
      <c r="D63" s="1" t="s">
        <v>1019</v>
      </c>
      <c r="E63" s="1" t="s">
        <v>1019</v>
      </c>
      <c r="F63" s="36">
        <v>724490.04</v>
      </c>
      <c r="G63" s="36">
        <v>0</v>
      </c>
      <c r="H63" s="36">
        <v>82978.89</v>
      </c>
      <c r="J63" s="126">
        <v>1148066.74</v>
      </c>
      <c r="K63" s="126">
        <v>403613.35</v>
      </c>
      <c r="P63" s="278">
        <v>69877.13</v>
      </c>
      <c r="T63" s="126">
        <v>2013138.1</v>
      </c>
      <c r="V63" s="33">
        <v>1519580.77</v>
      </c>
      <c r="X63" s="33">
        <v>1556.09</v>
      </c>
      <c r="Y63" s="33">
        <v>1279255</v>
      </c>
      <c r="Z63" s="33">
        <v>11253.51</v>
      </c>
      <c r="AA63" s="292">
        <v>1751190</v>
      </c>
      <c r="AC63" s="292">
        <v>131026.5</v>
      </c>
      <c r="AD63" s="292">
        <v>561626.11</v>
      </c>
      <c r="AE63" s="292">
        <v>91668.97</v>
      </c>
      <c r="AH63" s="61">
        <f t="shared" si="2"/>
        <v>807468.93</v>
      </c>
      <c r="AI63" s="58">
        <f t="shared" si="3"/>
        <v>69877.13</v>
      </c>
      <c r="AJ63" s="60">
        <f t="shared" si="4"/>
        <v>737591.8</v>
      </c>
      <c r="AK63" s="63">
        <f t="shared" si="5"/>
        <v>2811645.37</v>
      </c>
      <c r="AL63" s="49">
        <f t="shared" si="6"/>
        <v>2535511.58</v>
      </c>
      <c r="AM63" s="53">
        <f t="shared" si="7"/>
        <v>276133.79000000004</v>
      </c>
    </row>
    <row r="64" spans="1:39" x14ac:dyDescent="0.2">
      <c r="A64" s="1" t="s">
        <v>1009</v>
      </c>
      <c r="B64" s="1" t="s">
        <v>1011</v>
      </c>
      <c r="C64" s="94">
        <v>2620</v>
      </c>
      <c r="D64" s="1" t="s">
        <v>1020</v>
      </c>
      <c r="E64" s="1" t="s">
        <v>1020</v>
      </c>
      <c r="F64" s="36">
        <v>381432.12</v>
      </c>
      <c r="G64" s="36">
        <v>18060</v>
      </c>
      <c r="H64" s="36">
        <v>99395.72</v>
      </c>
      <c r="J64" s="126">
        <v>554382.68000000005</v>
      </c>
      <c r="K64" s="126">
        <v>468508.32</v>
      </c>
      <c r="P64" s="278">
        <v>28338.97</v>
      </c>
      <c r="T64" s="126">
        <v>1292560.8799999999</v>
      </c>
      <c r="V64" s="33">
        <v>1537477.72</v>
      </c>
      <c r="X64" s="33">
        <v>1271.26</v>
      </c>
      <c r="Y64" s="33">
        <v>1656475</v>
      </c>
      <c r="Z64" s="33">
        <v>4555</v>
      </c>
      <c r="AA64" s="292">
        <v>2249810.89</v>
      </c>
      <c r="AC64" s="292">
        <v>162381</v>
      </c>
      <c r="AD64" s="292">
        <v>557550.78</v>
      </c>
      <c r="AE64" s="292">
        <v>29157.32</v>
      </c>
      <c r="AH64" s="61">
        <f t="shared" si="2"/>
        <v>498887.83999999997</v>
      </c>
      <c r="AI64" s="58">
        <f t="shared" si="3"/>
        <v>28338.97</v>
      </c>
      <c r="AJ64" s="60">
        <f t="shared" si="4"/>
        <v>470548.87</v>
      </c>
      <c r="AK64" s="63">
        <f t="shared" si="5"/>
        <v>3199778.98</v>
      </c>
      <c r="AL64" s="49">
        <f t="shared" si="6"/>
        <v>2998899.9899999998</v>
      </c>
      <c r="AM64" s="53">
        <f t="shared" si="7"/>
        <v>200878.99000000022</v>
      </c>
    </row>
    <row r="65" spans="1:39" x14ac:dyDescent="0.2">
      <c r="A65" s="1" t="s">
        <v>1009</v>
      </c>
      <c r="B65" s="1" t="s">
        <v>1011</v>
      </c>
      <c r="C65" s="94">
        <v>3034</v>
      </c>
      <c r="D65" s="1" t="s">
        <v>1021</v>
      </c>
      <c r="E65" s="1" t="s">
        <v>1021</v>
      </c>
      <c r="F65" s="36">
        <v>211830.52</v>
      </c>
      <c r="G65" s="36">
        <v>49444.65</v>
      </c>
      <c r="H65" s="36">
        <v>34862.379999999997</v>
      </c>
      <c r="J65" s="126">
        <v>1075330.79</v>
      </c>
      <c r="K65" s="126">
        <v>-14907.13</v>
      </c>
      <c r="L65" s="278">
        <v>6615.6</v>
      </c>
      <c r="M65" s="278">
        <v>13246.26</v>
      </c>
      <c r="O65" s="278">
        <v>65808</v>
      </c>
      <c r="P65" s="278">
        <v>10811.52</v>
      </c>
      <c r="S65" s="126">
        <v>885177.03</v>
      </c>
      <c r="T65" s="126">
        <v>457634.96</v>
      </c>
      <c r="V65" s="33">
        <v>1019068.11</v>
      </c>
      <c r="X65" s="33">
        <v>623.51</v>
      </c>
      <c r="Y65" s="33">
        <v>798250</v>
      </c>
      <c r="Z65" s="33">
        <v>11024.57</v>
      </c>
      <c r="AA65" s="292">
        <v>1204830</v>
      </c>
      <c r="AC65" s="292">
        <v>136323.5</v>
      </c>
      <c r="AD65" s="292">
        <v>535934.66</v>
      </c>
      <c r="AE65" s="292">
        <v>34610.19</v>
      </c>
      <c r="AH65" s="61">
        <f t="shared" si="2"/>
        <v>296137.55</v>
      </c>
      <c r="AI65" s="58">
        <f t="shared" si="3"/>
        <v>96481.38</v>
      </c>
      <c r="AJ65" s="60">
        <f t="shared" si="4"/>
        <v>199656.16999999998</v>
      </c>
      <c r="AK65" s="63">
        <f t="shared" si="5"/>
        <v>1828966.1900000002</v>
      </c>
      <c r="AL65" s="49">
        <f t="shared" si="6"/>
        <v>1911698.35</v>
      </c>
      <c r="AM65" s="53">
        <f t="shared" si="7"/>
        <v>-82732.159999999916</v>
      </c>
    </row>
    <row r="66" spans="1:39" x14ac:dyDescent="0.2">
      <c r="A66" s="1" t="s">
        <v>1009</v>
      </c>
      <c r="B66" s="1" t="s">
        <v>1011</v>
      </c>
      <c r="C66" s="94">
        <v>5087</v>
      </c>
      <c r="D66" s="1" t="s">
        <v>1022</v>
      </c>
      <c r="E66" s="1" t="s">
        <v>1022</v>
      </c>
      <c r="F66" s="36">
        <v>282401.48</v>
      </c>
      <c r="G66" s="36">
        <v>7550</v>
      </c>
      <c r="H66" s="36">
        <v>45627.27</v>
      </c>
      <c r="J66" s="126">
        <v>44482.48</v>
      </c>
      <c r="K66" s="126">
        <v>364678.2</v>
      </c>
      <c r="P66" s="278">
        <v>12053.84</v>
      </c>
      <c r="S66" s="126">
        <v>-436934.64</v>
      </c>
      <c r="T66" s="126">
        <v>1208029.25</v>
      </c>
      <c r="V66" s="33">
        <v>1778240.85</v>
      </c>
      <c r="X66" s="33">
        <v>665.75</v>
      </c>
      <c r="Y66" s="33">
        <v>1601900</v>
      </c>
      <c r="Z66" s="33">
        <v>6000</v>
      </c>
      <c r="AA66" s="292">
        <v>2360416</v>
      </c>
      <c r="AC66" s="292">
        <v>133140</v>
      </c>
      <c r="AD66" s="292">
        <v>734182.32</v>
      </c>
      <c r="AE66" s="292">
        <v>197477.3</v>
      </c>
      <c r="AH66" s="61">
        <f t="shared" si="2"/>
        <v>335578.75</v>
      </c>
      <c r="AI66" s="58">
        <f t="shared" si="3"/>
        <v>12053.84</v>
      </c>
      <c r="AJ66" s="60">
        <f t="shared" si="4"/>
        <v>323524.90999999997</v>
      </c>
      <c r="AK66" s="63">
        <f t="shared" si="5"/>
        <v>3386806.6</v>
      </c>
      <c r="AL66" s="49">
        <f t="shared" si="6"/>
        <v>3425215.6199999996</v>
      </c>
      <c r="AM66" s="53">
        <f t="shared" si="7"/>
        <v>-38409.019999999553</v>
      </c>
    </row>
    <row r="67" spans="1:39" x14ac:dyDescent="0.2">
      <c r="A67" s="1" t="s">
        <v>1009</v>
      </c>
      <c r="B67" s="1" t="s">
        <v>1011</v>
      </c>
      <c r="C67" s="94">
        <v>4487</v>
      </c>
      <c r="D67" s="1" t="s">
        <v>1023</v>
      </c>
      <c r="E67" s="1" t="s">
        <v>1023</v>
      </c>
      <c r="F67" s="36">
        <v>618205</v>
      </c>
      <c r="G67" s="36">
        <v>157807.06</v>
      </c>
      <c r="H67" s="36">
        <v>78383.289999999994</v>
      </c>
      <c r="J67" s="126">
        <v>1281397.57</v>
      </c>
      <c r="K67" s="126">
        <v>696780.84</v>
      </c>
      <c r="L67" s="278">
        <v>14400</v>
      </c>
      <c r="P67" s="278">
        <v>18376.53</v>
      </c>
      <c r="S67" s="126">
        <v>-1961047.38</v>
      </c>
      <c r="T67" s="126">
        <v>4681579.5599999996</v>
      </c>
      <c r="V67" s="33">
        <v>2157087.13</v>
      </c>
      <c r="X67" s="33">
        <v>2317.41</v>
      </c>
      <c r="Y67" s="33">
        <v>1809700</v>
      </c>
      <c r="Z67" s="33">
        <v>19759.79</v>
      </c>
      <c r="AA67" s="292">
        <v>2684150</v>
      </c>
      <c r="AC67" s="292">
        <v>179578</v>
      </c>
      <c r="AD67" s="292">
        <v>884449.47</v>
      </c>
      <c r="AE67" s="292">
        <v>161421.81</v>
      </c>
      <c r="AH67" s="61">
        <f t="shared" si="2"/>
        <v>854395.35000000009</v>
      </c>
      <c r="AI67" s="58">
        <f t="shared" si="3"/>
        <v>32776.53</v>
      </c>
      <c r="AJ67" s="60">
        <f t="shared" si="4"/>
        <v>821618.82000000007</v>
      </c>
      <c r="AK67" s="63">
        <f t="shared" si="5"/>
        <v>3988864.33</v>
      </c>
      <c r="AL67" s="49">
        <f t="shared" si="6"/>
        <v>3909599.28</v>
      </c>
      <c r="AM67" s="53">
        <f t="shared" si="7"/>
        <v>79265.050000000279</v>
      </c>
    </row>
    <row r="68" spans="1:39" x14ac:dyDescent="0.2">
      <c r="A68" s="1" t="s">
        <v>1009</v>
      </c>
      <c r="B68" s="1" t="s">
        <v>1011</v>
      </c>
      <c r="C68" s="94">
        <v>3627</v>
      </c>
      <c r="D68" s="1" t="s">
        <v>1024</v>
      </c>
      <c r="E68" s="1" t="s">
        <v>1024</v>
      </c>
      <c r="F68" s="36">
        <v>224657.38</v>
      </c>
      <c r="G68" s="36">
        <v>5440</v>
      </c>
      <c r="H68" s="36">
        <v>163523.35999999999</v>
      </c>
      <c r="J68" s="126">
        <v>165114</v>
      </c>
      <c r="K68" s="126">
        <v>765683.56</v>
      </c>
      <c r="O68" s="278">
        <v>597</v>
      </c>
      <c r="P68" s="278">
        <v>255720.49</v>
      </c>
      <c r="T68" s="126">
        <v>978097.8</v>
      </c>
      <c r="V68" s="33">
        <v>1738325.23</v>
      </c>
      <c r="X68" s="33">
        <v>852.71</v>
      </c>
      <c r="Y68" s="33">
        <v>1087720</v>
      </c>
      <c r="Z68" s="33">
        <v>4500</v>
      </c>
      <c r="AA68" s="292">
        <v>1790242</v>
      </c>
      <c r="AC68" s="292">
        <v>130007</v>
      </c>
      <c r="AD68" s="292">
        <v>761961.19</v>
      </c>
      <c r="AE68" s="292">
        <v>59184.74</v>
      </c>
      <c r="AH68" s="61">
        <f t="shared" si="2"/>
        <v>393620.74</v>
      </c>
      <c r="AI68" s="58">
        <f t="shared" si="3"/>
        <v>256317.49</v>
      </c>
      <c r="AJ68" s="60">
        <f t="shared" si="4"/>
        <v>137303.25</v>
      </c>
      <c r="AK68" s="63">
        <f t="shared" si="5"/>
        <v>2831397.94</v>
      </c>
      <c r="AL68" s="49">
        <f t="shared" si="6"/>
        <v>2741394.93</v>
      </c>
      <c r="AM68" s="53">
        <f t="shared" si="7"/>
        <v>90003.009999999776</v>
      </c>
    </row>
    <row r="69" spans="1:39" x14ac:dyDescent="0.2">
      <c r="A69" s="1" t="s">
        <v>1009</v>
      </c>
      <c r="B69" s="1" t="s">
        <v>1011</v>
      </c>
      <c r="C69" s="94">
        <v>3320</v>
      </c>
      <c r="D69" s="1" t="s">
        <v>1025</v>
      </c>
      <c r="E69" s="1" t="s">
        <v>1025</v>
      </c>
      <c r="F69" s="36">
        <v>131031.53</v>
      </c>
      <c r="G69" s="36">
        <v>8524</v>
      </c>
      <c r="H69" s="36">
        <v>94431.2</v>
      </c>
      <c r="J69" s="126">
        <v>343065.2</v>
      </c>
      <c r="K69" s="126">
        <v>430973.9</v>
      </c>
      <c r="P69" s="278">
        <v>49243</v>
      </c>
      <c r="T69" s="126">
        <v>925566.64</v>
      </c>
      <c r="V69" s="33">
        <v>1698186.85</v>
      </c>
      <c r="W69" s="33">
        <v>52500</v>
      </c>
      <c r="X69" s="33">
        <v>950.68</v>
      </c>
      <c r="Y69" s="33">
        <v>2256750</v>
      </c>
      <c r="Z69" s="33">
        <v>5500</v>
      </c>
      <c r="AA69" s="292">
        <v>2807808.35</v>
      </c>
      <c r="AC69" s="292">
        <v>154200</v>
      </c>
      <c r="AD69" s="292">
        <v>827882.43</v>
      </c>
      <c r="AE69" s="292">
        <v>190780.56</v>
      </c>
      <c r="AH69" s="61">
        <f t="shared" ref="AH69:AH132" si="9">SUM(F69:I69)</f>
        <v>233986.72999999998</v>
      </c>
      <c r="AI69" s="58">
        <f t="shared" ref="AI69:AI132" si="10">SUM(L69:P69)</f>
        <v>49243</v>
      </c>
      <c r="AJ69" s="60">
        <f t="shared" ref="AJ69:AJ132" si="11">AH69-AI69</f>
        <v>184743.72999999998</v>
      </c>
      <c r="AK69" s="63">
        <f t="shared" ref="AK69:AK132" si="12">SUM(U69:Z69)</f>
        <v>4013887.5300000003</v>
      </c>
      <c r="AL69" s="49">
        <f t="shared" ref="AL69:AL132" si="13">SUM(AA69:AG69)</f>
        <v>3980671.3400000003</v>
      </c>
      <c r="AM69" s="53">
        <f t="shared" ref="AM69:AM132" si="14">AK69-AL69</f>
        <v>33216.189999999944</v>
      </c>
    </row>
    <row r="70" spans="1:39" s="133" customFormat="1" x14ac:dyDescent="0.2">
      <c r="A70" s="133" t="s">
        <v>1009</v>
      </c>
      <c r="B70" s="133" t="s">
        <v>1011</v>
      </c>
      <c r="C70" s="134">
        <v>1136</v>
      </c>
      <c r="D70" s="138" t="s">
        <v>1458</v>
      </c>
      <c r="E70" s="138" t="s">
        <v>1458</v>
      </c>
      <c r="F70" s="36">
        <v>423568.99</v>
      </c>
      <c r="G70" s="36"/>
      <c r="H70" s="36">
        <v>176175.69</v>
      </c>
      <c r="I70" s="36"/>
      <c r="J70" s="126">
        <v>5166666.6399999997</v>
      </c>
      <c r="K70" s="126">
        <v>771038.68</v>
      </c>
      <c r="L70" s="278"/>
      <c r="M70" s="278"/>
      <c r="N70" s="278"/>
      <c r="O70" s="278"/>
      <c r="P70" s="278">
        <v>25600</v>
      </c>
      <c r="Q70" s="126"/>
      <c r="R70" s="126"/>
      <c r="S70" s="126"/>
      <c r="T70" s="126">
        <v>6403982.4100000001</v>
      </c>
      <c r="U70" s="33"/>
      <c r="V70" s="33">
        <v>1366410.99</v>
      </c>
      <c r="W70" s="33">
        <v>5000</v>
      </c>
      <c r="X70" s="33">
        <v>1266.07</v>
      </c>
      <c r="Y70" s="33">
        <v>640596.39</v>
      </c>
      <c r="Z70" s="33">
        <v>10073.02</v>
      </c>
      <c r="AA70" s="292">
        <v>894372.5</v>
      </c>
      <c r="AB70" s="292"/>
      <c r="AC70" s="292">
        <v>111625</v>
      </c>
      <c r="AD70" s="292">
        <v>436914.79</v>
      </c>
      <c r="AE70" s="292">
        <v>472566.59</v>
      </c>
      <c r="AF70" s="292"/>
      <c r="AG70" s="292"/>
      <c r="AH70" s="61">
        <f t="shared" si="9"/>
        <v>599744.67999999993</v>
      </c>
      <c r="AI70" s="58">
        <f t="shared" si="10"/>
        <v>25600</v>
      </c>
      <c r="AJ70" s="60">
        <f t="shared" si="11"/>
        <v>574144.67999999993</v>
      </c>
      <c r="AK70" s="63">
        <f t="shared" si="12"/>
        <v>2023346.4700000002</v>
      </c>
      <c r="AL70" s="49">
        <f t="shared" si="13"/>
        <v>1915478.8800000001</v>
      </c>
      <c r="AM70" s="53">
        <f t="shared" si="14"/>
        <v>107867.59000000008</v>
      </c>
    </row>
    <row r="71" spans="1:39" s="107" customFormat="1" x14ac:dyDescent="0.2">
      <c r="A71" s="107" t="s">
        <v>1027</v>
      </c>
      <c r="B71" s="107" t="s">
        <v>1028</v>
      </c>
      <c r="C71" s="108">
        <v>6250</v>
      </c>
      <c r="D71" s="107" t="s">
        <v>1030</v>
      </c>
      <c r="E71" s="107" t="s">
        <v>1030</v>
      </c>
      <c r="F71" s="36">
        <v>290206.77</v>
      </c>
      <c r="G71" s="36">
        <v>0</v>
      </c>
      <c r="H71" s="36">
        <v>117636.55</v>
      </c>
      <c r="I71" s="36"/>
      <c r="J71" s="126">
        <v>929844.1</v>
      </c>
      <c r="K71" s="126">
        <v>170000.34</v>
      </c>
      <c r="L71" s="278"/>
      <c r="M71" s="278"/>
      <c r="N71" s="278"/>
      <c r="O71" s="278"/>
      <c r="P71" s="278">
        <v>1223.01</v>
      </c>
      <c r="Q71" s="126"/>
      <c r="R71" s="126"/>
      <c r="S71" s="126">
        <v>-818246.62</v>
      </c>
      <c r="T71" s="126">
        <v>2227185.62</v>
      </c>
      <c r="U71" s="33">
        <v>0</v>
      </c>
      <c r="V71" s="33">
        <v>2321688.9900000002</v>
      </c>
      <c r="W71" s="33"/>
      <c r="X71" s="33">
        <v>1164.75</v>
      </c>
      <c r="Y71" s="33">
        <v>2095860</v>
      </c>
      <c r="Z71" s="33"/>
      <c r="AA71" s="292">
        <v>3360895.5</v>
      </c>
      <c r="AB71" s="292">
        <v>8120</v>
      </c>
      <c r="AC71" s="292">
        <v>1200</v>
      </c>
      <c r="AD71" s="292">
        <v>829654.29</v>
      </c>
      <c r="AE71" s="292">
        <v>121318.2</v>
      </c>
      <c r="AF71" s="292"/>
      <c r="AG71" s="292"/>
      <c r="AH71" s="61">
        <f t="shared" si="9"/>
        <v>407843.32</v>
      </c>
      <c r="AI71" s="58">
        <f t="shared" si="10"/>
        <v>1223.01</v>
      </c>
      <c r="AJ71" s="60">
        <f t="shared" si="11"/>
        <v>406620.31</v>
      </c>
      <c r="AK71" s="63">
        <f t="shared" si="12"/>
        <v>4418713.74</v>
      </c>
      <c r="AL71" s="49">
        <f t="shared" si="13"/>
        <v>4321187.99</v>
      </c>
      <c r="AM71" s="53">
        <f t="shared" si="14"/>
        <v>97525.75</v>
      </c>
    </row>
    <row r="72" spans="1:39" s="107" customFormat="1" x14ac:dyDescent="0.2">
      <c r="A72" s="107" t="s">
        <v>1027</v>
      </c>
      <c r="B72" s="107" t="s">
        <v>1028</v>
      </c>
      <c r="C72" s="108">
        <v>4055</v>
      </c>
      <c r="D72" s="107" t="s">
        <v>1031</v>
      </c>
      <c r="E72" s="107" t="s">
        <v>1031</v>
      </c>
      <c r="F72" s="36">
        <v>117490.85</v>
      </c>
      <c r="G72" s="36">
        <v>0</v>
      </c>
      <c r="H72" s="36">
        <v>217915.61</v>
      </c>
      <c r="I72" s="36"/>
      <c r="J72" s="126">
        <v>427090.98</v>
      </c>
      <c r="K72" s="126">
        <v>196103.48</v>
      </c>
      <c r="L72" s="278"/>
      <c r="M72" s="278"/>
      <c r="N72" s="278"/>
      <c r="O72" s="278"/>
      <c r="P72" s="278">
        <v>1359.48</v>
      </c>
      <c r="Q72" s="126"/>
      <c r="R72" s="126"/>
      <c r="S72" s="126">
        <v>-3099081.06</v>
      </c>
      <c r="T72" s="126">
        <v>4014093.13</v>
      </c>
      <c r="U72" s="33">
        <v>307.97000000000003</v>
      </c>
      <c r="V72" s="33">
        <v>2184645.84</v>
      </c>
      <c r="W72" s="33"/>
      <c r="X72" s="33">
        <v>930.41</v>
      </c>
      <c r="Y72" s="33">
        <v>2196900</v>
      </c>
      <c r="Z72" s="33"/>
      <c r="AA72" s="292">
        <v>3290870.5</v>
      </c>
      <c r="AB72" s="292">
        <v>21940</v>
      </c>
      <c r="AC72" s="292"/>
      <c r="AD72" s="292">
        <v>936222.27</v>
      </c>
      <c r="AE72" s="292">
        <v>91522.08</v>
      </c>
      <c r="AF72" s="292"/>
      <c r="AG72" s="292"/>
      <c r="AH72" s="61">
        <f t="shared" si="9"/>
        <v>335406.45999999996</v>
      </c>
      <c r="AI72" s="58">
        <f t="shared" si="10"/>
        <v>1359.48</v>
      </c>
      <c r="AJ72" s="60">
        <f t="shared" si="11"/>
        <v>334046.98</v>
      </c>
      <c r="AK72" s="63">
        <f t="shared" si="12"/>
        <v>4382784.2200000007</v>
      </c>
      <c r="AL72" s="49">
        <f t="shared" si="13"/>
        <v>4340554.8499999996</v>
      </c>
      <c r="AM72" s="53">
        <f t="shared" si="14"/>
        <v>42229.370000001043</v>
      </c>
    </row>
    <row r="73" spans="1:39" s="107" customFormat="1" x14ac:dyDescent="0.2">
      <c r="A73" s="107" t="s">
        <v>1027</v>
      </c>
      <c r="B73" s="107" t="s">
        <v>1028</v>
      </c>
      <c r="C73" s="108">
        <v>4970</v>
      </c>
      <c r="D73" s="107" t="s">
        <v>1032</v>
      </c>
      <c r="E73" s="107" t="s">
        <v>1032</v>
      </c>
      <c r="F73" s="36">
        <v>349865.91</v>
      </c>
      <c r="G73" s="36">
        <v>0</v>
      </c>
      <c r="H73" s="36">
        <v>104771.68</v>
      </c>
      <c r="I73" s="36"/>
      <c r="J73" s="126">
        <v>151375.35999999999</v>
      </c>
      <c r="K73" s="126">
        <v>300059.62</v>
      </c>
      <c r="L73" s="278"/>
      <c r="M73" s="278"/>
      <c r="N73" s="278"/>
      <c r="O73" s="278"/>
      <c r="P73" s="278">
        <v>608.41</v>
      </c>
      <c r="Q73" s="126">
        <v>10000</v>
      </c>
      <c r="R73" s="126"/>
      <c r="S73" s="126">
        <v>-1076102.1299999999</v>
      </c>
      <c r="T73" s="126">
        <v>2082417.38</v>
      </c>
      <c r="U73" s="33">
        <v>0</v>
      </c>
      <c r="V73" s="33">
        <v>1660070.19</v>
      </c>
      <c r="W73" s="33"/>
      <c r="X73" s="33">
        <v>2171.6</v>
      </c>
      <c r="Y73" s="33">
        <v>2069641</v>
      </c>
      <c r="Z73" s="33"/>
      <c r="AA73" s="292">
        <v>3167022.5</v>
      </c>
      <c r="AB73" s="292">
        <v>36610</v>
      </c>
      <c r="AC73" s="292">
        <v>3480</v>
      </c>
      <c r="AD73" s="292">
        <v>523037.14</v>
      </c>
      <c r="AE73" s="292">
        <v>112584.24</v>
      </c>
      <c r="AF73" s="292"/>
      <c r="AG73" s="292"/>
      <c r="AH73" s="61">
        <f t="shared" si="9"/>
        <v>454637.58999999997</v>
      </c>
      <c r="AI73" s="58">
        <f t="shared" si="10"/>
        <v>608.41</v>
      </c>
      <c r="AJ73" s="60">
        <f t="shared" si="11"/>
        <v>454029.18</v>
      </c>
      <c r="AK73" s="63">
        <f t="shared" si="12"/>
        <v>3731882.79</v>
      </c>
      <c r="AL73" s="49">
        <f t="shared" si="13"/>
        <v>3842733.8800000004</v>
      </c>
      <c r="AM73" s="53">
        <f t="shared" si="14"/>
        <v>-110851.09000000032</v>
      </c>
    </row>
    <row r="74" spans="1:39" s="107" customFormat="1" x14ac:dyDescent="0.2">
      <c r="A74" s="107" t="s">
        <v>1027</v>
      </c>
      <c r="B74" s="107" t="s">
        <v>1028</v>
      </c>
      <c r="C74" s="108">
        <v>3955</v>
      </c>
      <c r="D74" s="107" t="s">
        <v>1033</v>
      </c>
      <c r="E74" s="107" t="s">
        <v>1033</v>
      </c>
      <c r="F74" s="36">
        <v>338379.68</v>
      </c>
      <c r="G74" s="36">
        <v>0</v>
      </c>
      <c r="H74" s="36">
        <v>71905.820000000007</v>
      </c>
      <c r="I74" s="36"/>
      <c r="J74" s="126">
        <v>4</v>
      </c>
      <c r="K74" s="126">
        <v>98323.88</v>
      </c>
      <c r="L74" s="278"/>
      <c r="M74" s="278"/>
      <c r="N74" s="278"/>
      <c r="O74" s="278"/>
      <c r="P74" s="278">
        <v>1840.91</v>
      </c>
      <c r="Q74" s="126"/>
      <c r="R74" s="126"/>
      <c r="S74" s="126">
        <v>-1467182.52</v>
      </c>
      <c r="T74" s="126">
        <v>2028298.74</v>
      </c>
      <c r="U74" s="33"/>
      <c r="V74" s="33">
        <v>1458931.71</v>
      </c>
      <c r="W74" s="33"/>
      <c r="X74" s="33">
        <v>2100.02</v>
      </c>
      <c r="Y74" s="33">
        <v>1852610</v>
      </c>
      <c r="Z74" s="33"/>
      <c r="AA74" s="292">
        <v>2797601</v>
      </c>
      <c r="AB74" s="292">
        <v>7326</v>
      </c>
      <c r="AC74" s="292"/>
      <c r="AD74" s="292">
        <v>544259.07999999996</v>
      </c>
      <c r="AE74" s="292">
        <v>18799.400000000001</v>
      </c>
      <c r="AF74" s="292"/>
      <c r="AG74" s="292"/>
      <c r="AH74" s="61">
        <f t="shared" si="9"/>
        <v>410285.5</v>
      </c>
      <c r="AI74" s="58">
        <f t="shared" si="10"/>
        <v>1840.91</v>
      </c>
      <c r="AJ74" s="60">
        <f t="shared" si="11"/>
        <v>408444.59</v>
      </c>
      <c r="AK74" s="63">
        <f t="shared" si="12"/>
        <v>3313641.73</v>
      </c>
      <c r="AL74" s="49">
        <f t="shared" si="13"/>
        <v>3367985.48</v>
      </c>
      <c r="AM74" s="53">
        <f t="shared" si="14"/>
        <v>-54343.75</v>
      </c>
    </row>
    <row r="75" spans="1:39" s="107" customFormat="1" x14ac:dyDescent="0.2">
      <c r="A75" s="107" t="s">
        <v>1027</v>
      </c>
      <c r="B75" s="107" t="s">
        <v>1028</v>
      </c>
      <c r="C75" s="108">
        <v>4239</v>
      </c>
      <c r="D75" s="107" t="s">
        <v>1034</v>
      </c>
      <c r="E75" s="107" t="s">
        <v>1034</v>
      </c>
      <c r="F75" s="36">
        <v>201840.43</v>
      </c>
      <c r="G75" s="36">
        <v>0</v>
      </c>
      <c r="H75" s="36">
        <v>175320.63</v>
      </c>
      <c r="I75" s="36"/>
      <c r="J75" s="126">
        <v>71409.87</v>
      </c>
      <c r="K75" s="126">
        <v>86062.02</v>
      </c>
      <c r="L75" s="278"/>
      <c r="M75" s="278"/>
      <c r="N75" s="278"/>
      <c r="O75" s="278"/>
      <c r="P75" s="278">
        <v>11.21</v>
      </c>
      <c r="Q75" s="126"/>
      <c r="R75" s="126"/>
      <c r="S75" s="126">
        <v>-2275234.0099999998</v>
      </c>
      <c r="T75" s="126">
        <v>2569886.96</v>
      </c>
      <c r="U75" s="33"/>
      <c r="V75" s="33">
        <v>1724923.22</v>
      </c>
      <c r="W75" s="33"/>
      <c r="X75" s="33">
        <v>296.44</v>
      </c>
      <c r="Y75" s="33">
        <v>1630020</v>
      </c>
      <c r="Z75" s="33"/>
      <c r="AA75" s="292">
        <v>2602762.5</v>
      </c>
      <c r="AB75" s="292">
        <v>15140</v>
      </c>
      <c r="AC75" s="292"/>
      <c r="AD75" s="292">
        <v>411828.14</v>
      </c>
      <c r="AE75" s="292">
        <v>85540.23</v>
      </c>
      <c r="AF75" s="292"/>
      <c r="AG75" s="292"/>
      <c r="AH75" s="61">
        <f t="shared" si="9"/>
        <v>377161.06</v>
      </c>
      <c r="AI75" s="58">
        <f t="shared" si="10"/>
        <v>11.21</v>
      </c>
      <c r="AJ75" s="60">
        <f t="shared" si="11"/>
        <v>377149.85</v>
      </c>
      <c r="AK75" s="63">
        <f t="shared" si="12"/>
        <v>3355239.66</v>
      </c>
      <c r="AL75" s="49">
        <f t="shared" si="13"/>
        <v>3115270.87</v>
      </c>
      <c r="AM75" s="53">
        <f t="shared" si="14"/>
        <v>239968.79000000004</v>
      </c>
    </row>
    <row r="76" spans="1:39" s="107" customFormat="1" x14ac:dyDescent="0.2">
      <c r="A76" s="107" t="s">
        <v>1027</v>
      </c>
      <c r="B76" s="107" t="s">
        <v>1028</v>
      </c>
      <c r="C76" s="108">
        <v>1985</v>
      </c>
      <c r="D76" s="107" t="s">
        <v>1035</v>
      </c>
      <c r="E76" s="107" t="s">
        <v>1035</v>
      </c>
      <c r="F76" s="215">
        <v>190176.62</v>
      </c>
      <c r="G76" s="215">
        <v>0</v>
      </c>
      <c r="H76" s="215">
        <v>39412.720000000001</v>
      </c>
      <c r="I76" s="215"/>
      <c r="J76" s="264">
        <v>109336.87</v>
      </c>
      <c r="K76" s="264">
        <v>22818.880000000001</v>
      </c>
      <c r="L76" s="296"/>
      <c r="M76" s="296"/>
      <c r="N76" s="296"/>
      <c r="O76" s="296"/>
      <c r="P76" s="296">
        <v>12</v>
      </c>
      <c r="Q76" s="126"/>
      <c r="R76" s="126"/>
      <c r="S76" s="126">
        <v>-991819.01</v>
      </c>
      <c r="T76" s="126">
        <v>1423307.83</v>
      </c>
      <c r="U76" s="33"/>
      <c r="V76" s="33">
        <v>1230108.33</v>
      </c>
      <c r="W76" s="33"/>
      <c r="X76" s="33">
        <v>789.29</v>
      </c>
      <c r="Y76" s="33">
        <v>1823830</v>
      </c>
      <c r="Z76" s="33"/>
      <c r="AA76" s="292">
        <v>2622019.5</v>
      </c>
      <c r="AB76" s="292">
        <v>17960</v>
      </c>
      <c r="AC76" s="292"/>
      <c r="AD76" s="292">
        <v>365188.57</v>
      </c>
      <c r="AE76" s="292">
        <v>119315.28</v>
      </c>
      <c r="AF76" s="292"/>
      <c r="AG76" s="292"/>
      <c r="AH76" s="61">
        <f t="shared" si="9"/>
        <v>229589.34</v>
      </c>
      <c r="AI76" s="58">
        <f t="shared" si="10"/>
        <v>12</v>
      </c>
      <c r="AJ76" s="60">
        <f t="shared" si="11"/>
        <v>229577.34</v>
      </c>
      <c r="AK76" s="63">
        <f t="shared" si="12"/>
        <v>3054727.62</v>
      </c>
      <c r="AL76" s="49">
        <f t="shared" si="13"/>
        <v>3124483.3499999996</v>
      </c>
      <c r="AM76" s="53">
        <f t="shared" si="14"/>
        <v>-69755.729999999516</v>
      </c>
    </row>
    <row r="77" spans="1:39" s="107" customFormat="1" x14ac:dyDescent="0.2">
      <c r="A77" s="107" t="s">
        <v>1027</v>
      </c>
      <c r="B77" s="107" t="s">
        <v>1028</v>
      </c>
      <c r="C77" s="108">
        <v>1937</v>
      </c>
      <c r="D77" s="107" t="s">
        <v>1036</v>
      </c>
      <c r="E77" s="107" t="s">
        <v>1036</v>
      </c>
      <c r="F77" s="36">
        <v>140848.57</v>
      </c>
      <c r="G77" s="36">
        <v>0</v>
      </c>
      <c r="H77" s="36">
        <v>192276.46</v>
      </c>
      <c r="I77" s="36"/>
      <c r="J77" s="126">
        <v>219880.19</v>
      </c>
      <c r="K77" s="126">
        <v>99792.45</v>
      </c>
      <c r="L77" s="278"/>
      <c r="M77" s="278"/>
      <c r="N77" s="278"/>
      <c r="O77" s="278"/>
      <c r="P77" s="278">
        <v>0</v>
      </c>
      <c r="Q77" s="126"/>
      <c r="R77" s="126"/>
      <c r="S77" s="126">
        <v>-1402706.24</v>
      </c>
      <c r="T77" s="126">
        <v>2051654.89</v>
      </c>
      <c r="U77" s="33">
        <v>263.25</v>
      </c>
      <c r="V77" s="33">
        <v>1611716.7</v>
      </c>
      <c r="W77" s="33"/>
      <c r="X77" s="33">
        <v>430.09</v>
      </c>
      <c r="Y77" s="33">
        <v>1757340</v>
      </c>
      <c r="Z77" s="33"/>
      <c r="AA77" s="292">
        <v>2593772</v>
      </c>
      <c r="AB77" s="292">
        <v>22480</v>
      </c>
      <c r="AC77" s="292">
        <v>5440</v>
      </c>
      <c r="AD77" s="292">
        <v>574205.02</v>
      </c>
      <c r="AE77" s="292">
        <v>170004</v>
      </c>
      <c r="AF77" s="292"/>
      <c r="AG77" s="292"/>
      <c r="AH77" s="61">
        <f t="shared" si="9"/>
        <v>333125.03000000003</v>
      </c>
      <c r="AI77" s="58">
        <f t="shared" si="10"/>
        <v>0</v>
      </c>
      <c r="AJ77" s="60">
        <f t="shared" si="11"/>
        <v>333125.03000000003</v>
      </c>
      <c r="AK77" s="63">
        <f t="shared" si="12"/>
        <v>3369750.04</v>
      </c>
      <c r="AL77" s="49">
        <f t="shared" si="13"/>
        <v>3365901.02</v>
      </c>
      <c r="AM77" s="53">
        <f t="shared" si="14"/>
        <v>3849.0200000000186</v>
      </c>
    </row>
    <row r="78" spans="1:39" x14ac:dyDescent="0.2">
      <c r="A78" s="1" t="s">
        <v>1038</v>
      </c>
      <c r="B78" s="1" t="s">
        <v>1039</v>
      </c>
      <c r="C78" s="94">
        <v>3712</v>
      </c>
      <c r="D78" s="1" t="s">
        <v>1041</v>
      </c>
      <c r="E78" s="1" t="s">
        <v>1041</v>
      </c>
      <c r="F78" s="36">
        <v>281479.82</v>
      </c>
      <c r="G78" s="36">
        <v>0</v>
      </c>
      <c r="H78" s="36">
        <v>105123.2</v>
      </c>
      <c r="J78" s="126">
        <v>880299.2</v>
      </c>
      <c r="K78" s="126">
        <v>72952.789999999994</v>
      </c>
      <c r="M78" s="278">
        <v>31361.89</v>
      </c>
      <c r="P78" s="278">
        <v>105</v>
      </c>
      <c r="S78" s="126">
        <v>-172720.4</v>
      </c>
      <c r="T78" s="126">
        <v>1625943.2</v>
      </c>
      <c r="V78" s="33">
        <v>1515837.22</v>
      </c>
      <c r="X78" s="33">
        <v>1326.96</v>
      </c>
      <c r="Y78" s="33">
        <v>1305720</v>
      </c>
      <c r="AA78" s="292">
        <v>2086684</v>
      </c>
      <c r="AD78" s="292">
        <v>636792.09</v>
      </c>
      <c r="AE78" s="292">
        <v>244242.77</v>
      </c>
      <c r="AH78" s="61">
        <f t="shared" si="9"/>
        <v>386603.02</v>
      </c>
      <c r="AI78" s="58">
        <f t="shared" si="10"/>
        <v>31466.89</v>
      </c>
      <c r="AJ78" s="60">
        <f t="shared" si="11"/>
        <v>355136.13</v>
      </c>
      <c r="AK78" s="63">
        <f t="shared" si="12"/>
        <v>2822884.1799999997</v>
      </c>
      <c r="AL78" s="49">
        <f t="shared" si="13"/>
        <v>2967718.86</v>
      </c>
      <c r="AM78" s="53">
        <f t="shared" si="14"/>
        <v>-144834.68000000017</v>
      </c>
    </row>
    <row r="79" spans="1:39" x14ac:dyDescent="0.2">
      <c r="A79" s="1" t="s">
        <v>1038</v>
      </c>
      <c r="B79" s="1" t="s">
        <v>1039</v>
      </c>
      <c r="C79" s="94">
        <v>3845</v>
      </c>
      <c r="D79" s="1" t="s">
        <v>1042</v>
      </c>
      <c r="E79" s="1" t="s">
        <v>1042</v>
      </c>
      <c r="F79" s="36">
        <v>77710.149999999994</v>
      </c>
      <c r="G79" s="36">
        <v>0</v>
      </c>
      <c r="H79" s="36">
        <v>92305.54</v>
      </c>
      <c r="J79" s="126">
        <v>448962.82</v>
      </c>
      <c r="K79" s="126">
        <v>96012.25</v>
      </c>
      <c r="P79" s="278">
        <v>0</v>
      </c>
      <c r="S79" s="126">
        <v>-913991.55</v>
      </c>
      <c r="T79" s="126">
        <v>1700209.39</v>
      </c>
      <c r="V79" s="33">
        <v>2090747.28</v>
      </c>
      <c r="X79" s="33">
        <v>800.69</v>
      </c>
      <c r="Y79" s="33">
        <v>961560</v>
      </c>
      <c r="Z79" s="33">
        <v>285</v>
      </c>
      <c r="AA79" s="292">
        <v>1976582.5</v>
      </c>
      <c r="AB79" s="292">
        <v>7960</v>
      </c>
      <c r="AD79" s="292">
        <v>974523.75</v>
      </c>
      <c r="AE79" s="292">
        <v>165553.79999999999</v>
      </c>
      <c r="AH79" s="61">
        <f t="shared" si="9"/>
        <v>170015.69</v>
      </c>
      <c r="AI79" s="58">
        <f t="shared" si="10"/>
        <v>0</v>
      </c>
      <c r="AJ79" s="60">
        <f t="shared" si="11"/>
        <v>170015.69</v>
      </c>
      <c r="AK79" s="63">
        <f t="shared" si="12"/>
        <v>3053392.9699999997</v>
      </c>
      <c r="AL79" s="49">
        <f t="shared" si="13"/>
        <v>3124620.05</v>
      </c>
      <c r="AM79" s="53">
        <f t="shared" si="14"/>
        <v>-71227.080000000075</v>
      </c>
    </row>
    <row r="80" spans="1:39" x14ac:dyDescent="0.2">
      <c r="A80" s="1" t="s">
        <v>1038</v>
      </c>
      <c r="B80" s="1" t="s">
        <v>1039</v>
      </c>
      <c r="C80" s="94">
        <v>3190</v>
      </c>
      <c r="D80" s="1" t="s">
        <v>1043</v>
      </c>
      <c r="E80" s="1" t="s">
        <v>1043</v>
      </c>
      <c r="F80" s="36">
        <v>205927.29</v>
      </c>
      <c r="G80" s="36">
        <v>0</v>
      </c>
      <c r="H80" s="36">
        <v>56720.17</v>
      </c>
      <c r="J80" s="126">
        <v>483437.72</v>
      </c>
      <c r="K80" s="126">
        <v>107869.6</v>
      </c>
      <c r="P80" s="278">
        <v>200</v>
      </c>
      <c r="S80" s="126">
        <v>-547304.16</v>
      </c>
      <c r="T80" s="126">
        <v>1448416.88</v>
      </c>
      <c r="V80" s="33">
        <v>1409387.46</v>
      </c>
      <c r="X80" s="33">
        <v>1028.05</v>
      </c>
      <c r="Y80" s="33">
        <v>1205520</v>
      </c>
      <c r="AA80" s="292">
        <v>1921626</v>
      </c>
      <c r="AB80" s="292">
        <v>11648</v>
      </c>
      <c r="AD80" s="292">
        <v>543402.65</v>
      </c>
      <c r="AE80" s="292">
        <v>186616.8</v>
      </c>
      <c r="AH80" s="61">
        <f t="shared" si="9"/>
        <v>262647.46000000002</v>
      </c>
      <c r="AI80" s="58">
        <f t="shared" si="10"/>
        <v>200</v>
      </c>
      <c r="AJ80" s="60">
        <f t="shared" si="11"/>
        <v>262447.46000000002</v>
      </c>
      <c r="AK80" s="63">
        <f t="shared" si="12"/>
        <v>2615935.5099999998</v>
      </c>
      <c r="AL80" s="49">
        <f t="shared" si="13"/>
        <v>2663293.4499999997</v>
      </c>
      <c r="AM80" s="53">
        <f t="shared" si="14"/>
        <v>-47357.939999999944</v>
      </c>
    </row>
    <row r="81" spans="1:39" x14ac:dyDescent="0.2">
      <c r="A81" s="1" t="s">
        <v>1038</v>
      </c>
      <c r="B81" s="1" t="s">
        <v>1039</v>
      </c>
      <c r="C81" s="94">
        <v>1536</v>
      </c>
      <c r="D81" s="1" t="s">
        <v>1044</v>
      </c>
      <c r="E81" s="1" t="s">
        <v>1044</v>
      </c>
      <c r="F81" s="36">
        <v>157494.23000000001</v>
      </c>
      <c r="G81" s="36">
        <v>0</v>
      </c>
      <c r="H81" s="36">
        <v>22153.279999999999</v>
      </c>
      <c r="J81" s="126">
        <v>537074.24</v>
      </c>
      <c r="K81" s="126">
        <v>475074.18</v>
      </c>
      <c r="M81" s="278">
        <v>38933.980000000003</v>
      </c>
      <c r="P81" s="278">
        <v>0</v>
      </c>
      <c r="S81" s="126">
        <v>-727238.81</v>
      </c>
      <c r="T81" s="126">
        <v>2079850.72</v>
      </c>
      <c r="V81" s="33">
        <v>1468028.8</v>
      </c>
      <c r="X81" s="33">
        <v>885.39</v>
      </c>
      <c r="Y81" s="33">
        <v>1689030</v>
      </c>
      <c r="AA81" s="292">
        <v>2547112</v>
      </c>
      <c r="AD81" s="292">
        <v>558118.14</v>
      </c>
      <c r="AE81" s="292">
        <v>252464.01</v>
      </c>
      <c r="AH81" s="61">
        <f t="shared" si="9"/>
        <v>179647.51</v>
      </c>
      <c r="AI81" s="58">
        <f t="shared" si="10"/>
        <v>38933.980000000003</v>
      </c>
      <c r="AJ81" s="60">
        <f t="shared" si="11"/>
        <v>140713.53</v>
      </c>
      <c r="AK81" s="63">
        <f t="shared" si="12"/>
        <v>3157944.19</v>
      </c>
      <c r="AL81" s="49">
        <f t="shared" si="13"/>
        <v>3357694.1500000004</v>
      </c>
      <c r="AM81" s="53">
        <f t="shared" si="14"/>
        <v>-199749.96000000043</v>
      </c>
    </row>
    <row r="82" spans="1:39" x14ac:dyDescent="0.2">
      <c r="A82" s="1" t="s">
        <v>1038</v>
      </c>
      <c r="B82" s="1" t="s">
        <v>1039</v>
      </c>
      <c r="C82" s="94">
        <v>4034</v>
      </c>
      <c r="D82" s="1" t="s">
        <v>1045</v>
      </c>
      <c r="E82" s="1" t="s">
        <v>1045</v>
      </c>
      <c r="F82" s="36">
        <v>58771.86</v>
      </c>
      <c r="G82" s="36">
        <v>0</v>
      </c>
      <c r="H82" s="36">
        <v>32607</v>
      </c>
      <c r="J82" s="126">
        <v>488985.05</v>
      </c>
      <c r="K82" s="126">
        <v>141430.48000000001</v>
      </c>
      <c r="M82" s="278">
        <v>2336.88</v>
      </c>
      <c r="P82" s="278">
        <v>0</v>
      </c>
      <c r="S82" s="126">
        <v>-675635.07</v>
      </c>
      <c r="T82" s="126">
        <v>1478004.6</v>
      </c>
      <c r="V82" s="33">
        <v>1665839.76</v>
      </c>
      <c r="X82" s="33">
        <v>704.35</v>
      </c>
      <c r="Y82" s="33">
        <v>931060</v>
      </c>
      <c r="AA82" s="292">
        <v>1676912</v>
      </c>
      <c r="AB82" s="292">
        <v>2990</v>
      </c>
      <c r="AD82" s="292">
        <v>833187.32</v>
      </c>
      <c r="AE82" s="292">
        <v>167426.81</v>
      </c>
      <c r="AH82" s="61">
        <f t="shared" si="9"/>
        <v>91378.86</v>
      </c>
      <c r="AI82" s="58">
        <f t="shared" si="10"/>
        <v>2336.88</v>
      </c>
      <c r="AJ82" s="60">
        <f t="shared" si="11"/>
        <v>89041.98</v>
      </c>
      <c r="AK82" s="63">
        <f t="shared" si="12"/>
        <v>2597604.1100000003</v>
      </c>
      <c r="AL82" s="49">
        <f t="shared" si="13"/>
        <v>2680516.13</v>
      </c>
      <c r="AM82" s="53">
        <f t="shared" si="14"/>
        <v>-82912.019999999553</v>
      </c>
    </row>
    <row r="83" spans="1:39" x14ac:dyDescent="0.2">
      <c r="A83" s="1" t="s">
        <v>1038</v>
      </c>
      <c r="B83" s="1" t="s">
        <v>1039</v>
      </c>
      <c r="C83" s="94">
        <v>6213</v>
      </c>
      <c r="D83" s="1" t="s">
        <v>1046</v>
      </c>
      <c r="E83" s="1" t="s">
        <v>1046</v>
      </c>
      <c r="F83" s="36">
        <v>228855.85</v>
      </c>
      <c r="G83" s="36">
        <v>0</v>
      </c>
      <c r="H83" s="36">
        <v>102463.7</v>
      </c>
      <c r="J83" s="126">
        <v>352364.66</v>
      </c>
      <c r="K83" s="126">
        <v>76314.78</v>
      </c>
      <c r="P83" s="278">
        <v>0</v>
      </c>
      <c r="S83" s="126">
        <v>-911526.19</v>
      </c>
      <c r="T83" s="126">
        <v>1774409.19</v>
      </c>
      <c r="V83" s="33">
        <v>2118522.92</v>
      </c>
      <c r="X83" s="33">
        <v>1441.38</v>
      </c>
      <c r="Y83" s="33">
        <v>2824520</v>
      </c>
      <c r="AA83" s="292">
        <v>3894293.5</v>
      </c>
      <c r="AB83" s="292">
        <v>18000</v>
      </c>
      <c r="AD83" s="292">
        <v>944991.6</v>
      </c>
      <c r="AE83" s="292">
        <v>190083.21</v>
      </c>
      <c r="AH83" s="61">
        <f t="shared" si="9"/>
        <v>331319.55</v>
      </c>
      <c r="AI83" s="58">
        <f t="shared" si="10"/>
        <v>0</v>
      </c>
      <c r="AJ83" s="60">
        <f t="shared" si="11"/>
        <v>331319.55</v>
      </c>
      <c r="AK83" s="63">
        <f t="shared" si="12"/>
        <v>4944484.3</v>
      </c>
      <c r="AL83" s="49">
        <f t="shared" si="13"/>
        <v>5047368.3099999996</v>
      </c>
      <c r="AM83" s="53">
        <f t="shared" si="14"/>
        <v>-102884.00999999978</v>
      </c>
    </row>
    <row r="84" spans="1:39" x14ac:dyDescent="0.2">
      <c r="A84" s="1" t="s">
        <v>1038</v>
      </c>
      <c r="B84" s="1" t="s">
        <v>1039</v>
      </c>
      <c r="C84" s="94">
        <v>4054</v>
      </c>
      <c r="D84" s="1" t="s">
        <v>1047</v>
      </c>
      <c r="E84" s="1" t="s">
        <v>1047</v>
      </c>
      <c r="F84" s="36">
        <v>210952.93</v>
      </c>
      <c r="G84" s="36">
        <v>0</v>
      </c>
      <c r="H84" s="36">
        <v>37136</v>
      </c>
      <c r="J84" s="126">
        <v>586666.21</v>
      </c>
      <c r="K84" s="126">
        <v>59272.56</v>
      </c>
      <c r="M84" s="278">
        <v>41934.89</v>
      </c>
      <c r="P84" s="278">
        <v>0</v>
      </c>
      <c r="S84" s="126">
        <v>-605842.42000000004</v>
      </c>
      <c r="T84" s="126">
        <v>1568940.19</v>
      </c>
      <c r="V84" s="33">
        <v>1458087.79</v>
      </c>
      <c r="X84" s="33">
        <v>1106.29</v>
      </c>
      <c r="Y84" s="33">
        <v>849050</v>
      </c>
      <c r="AA84" s="292">
        <v>1376796</v>
      </c>
      <c r="AB84" s="292">
        <v>11500</v>
      </c>
      <c r="AD84" s="292">
        <v>869745.13</v>
      </c>
      <c r="AE84" s="292">
        <v>161207.91</v>
      </c>
      <c r="AH84" s="61">
        <f t="shared" si="9"/>
        <v>248088.93</v>
      </c>
      <c r="AI84" s="58">
        <f t="shared" si="10"/>
        <v>41934.89</v>
      </c>
      <c r="AJ84" s="60">
        <f t="shared" si="11"/>
        <v>206154.03999999998</v>
      </c>
      <c r="AK84" s="63">
        <f t="shared" si="12"/>
        <v>2308244.08</v>
      </c>
      <c r="AL84" s="49">
        <f t="shared" si="13"/>
        <v>2419249.04</v>
      </c>
      <c r="AM84" s="53">
        <f t="shared" si="14"/>
        <v>-111004.95999999996</v>
      </c>
    </row>
    <row r="85" spans="1:39" x14ac:dyDescent="0.2">
      <c r="A85" s="1" t="s">
        <v>1038</v>
      </c>
      <c r="B85" s="1" t="s">
        <v>1039</v>
      </c>
      <c r="C85" s="94">
        <v>3457</v>
      </c>
      <c r="D85" s="1" t="s">
        <v>1048</v>
      </c>
      <c r="E85" s="1" t="s">
        <v>1048</v>
      </c>
      <c r="F85" s="36">
        <v>293179.53000000003</v>
      </c>
      <c r="G85" s="36">
        <v>0</v>
      </c>
      <c r="H85" s="36">
        <v>17021.82</v>
      </c>
      <c r="J85" s="126">
        <v>663291.99</v>
      </c>
      <c r="K85" s="126">
        <v>105770.66</v>
      </c>
      <c r="P85" s="278">
        <v>0</v>
      </c>
      <c r="S85" s="126">
        <v>-275636.25</v>
      </c>
      <c r="T85" s="126">
        <v>1499346.49</v>
      </c>
      <c r="V85" s="33">
        <v>1884065.79</v>
      </c>
      <c r="X85" s="33">
        <v>550.69000000000005</v>
      </c>
      <c r="Y85" s="33">
        <v>922200</v>
      </c>
      <c r="AA85" s="292">
        <v>1678511</v>
      </c>
      <c r="AD85" s="292">
        <v>986152.31</v>
      </c>
      <c r="AE85" s="292">
        <v>286599.40999999997</v>
      </c>
      <c r="AH85" s="61">
        <f t="shared" si="9"/>
        <v>310201.35000000003</v>
      </c>
      <c r="AI85" s="58">
        <f t="shared" si="10"/>
        <v>0</v>
      </c>
      <c r="AJ85" s="60">
        <f t="shared" si="11"/>
        <v>310201.35000000003</v>
      </c>
      <c r="AK85" s="63">
        <f t="shared" si="12"/>
        <v>2806816.48</v>
      </c>
      <c r="AL85" s="49">
        <f t="shared" si="13"/>
        <v>2951262.72</v>
      </c>
      <c r="AM85" s="53">
        <f t="shared" si="14"/>
        <v>-144446.24000000022</v>
      </c>
    </row>
    <row r="86" spans="1:39" x14ac:dyDescent="0.2">
      <c r="A86" s="1" t="s">
        <v>1038</v>
      </c>
      <c r="B86" s="1" t="s">
        <v>1039</v>
      </c>
      <c r="C86" s="94">
        <v>1347</v>
      </c>
      <c r="D86" s="1" t="s">
        <v>1049</v>
      </c>
      <c r="E86" s="1" t="s">
        <v>1049</v>
      </c>
      <c r="F86" s="36">
        <v>165047.32</v>
      </c>
      <c r="G86" s="36">
        <v>0</v>
      </c>
      <c r="H86" s="36">
        <v>48105.99</v>
      </c>
      <c r="J86" s="126">
        <v>577590.43000000005</v>
      </c>
      <c r="K86" s="126">
        <v>68816.34</v>
      </c>
      <c r="M86" s="278">
        <v>21025.83</v>
      </c>
      <c r="P86" s="278">
        <v>0</v>
      </c>
      <c r="S86" s="126">
        <v>-1398864.88</v>
      </c>
      <c r="T86" s="126">
        <v>2293429.0699999998</v>
      </c>
      <c r="V86" s="33">
        <v>952126.79</v>
      </c>
      <c r="X86" s="33">
        <v>1482.34</v>
      </c>
      <c r="Y86" s="33">
        <v>1522560</v>
      </c>
      <c r="AA86" s="292">
        <v>1974455.09</v>
      </c>
      <c r="AD86" s="292">
        <v>426879.69</v>
      </c>
      <c r="AE86" s="292">
        <v>130864.29</v>
      </c>
      <c r="AH86" s="61">
        <f t="shared" si="9"/>
        <v>213153.31</v>
      </c>
      <c r="AI86" s="58">
        <f t="shared" si="10"/>
        <v>21025.83</v>
      </c>
      <c r="AJ86" s="60">
        <f t="shared" si="11"/>
        <v>192127.47999999998</v>
      </c>
      <c r="AK86" s="63">
        <f t="shared" si="12"/>
        <v>2476169.13</v>
      </c>
      <c r="AL86" s="49">
        <f t="shared" si="13"/>
        <v>2532199.0700000003</v>
      </c>
      <c r="AM86" s="53">
        <f t="shared" si="14"/>
        <v>-56029.94000000041</v>
      </c>
    </row>
    <row r="87" spans="1:39" x14ac:dyDescent="0.2">
      <c r="A87" s="1" t="s">
        <v>1051</v>
      </c>
      <c r="B87" s="1" t="s">
        <v>1052</v>
      </c>
      <c r="C87" s="94">
        <v>2097</v>
      </c>
      <c r="D87" s="1" t="s">
        <v>1054</v>
      </c>
      <c r="E87" s="1" t="s">
        <v>1054</v>
      </c>
      <c r="F87" s="36">
        <v>387098.05</v>
      </c>
      <c r="G87" s="36">
        <v>0</v>
      </c>
      <c r="H87" s="36">
        <v>42303.66</v>
      </c>
      <c r="J87" s="126">
        <v>865957.92</v>
      </c>
      <c r="K87" s="126">
        <v>27716.33</v>
      </c>
      <c r="O87" s="278">
        <v>98000</v>
      </c>
      <c r="P87" s="278">
        <v>0</v>
      </c>
      <c r="S87" s="126">
        <v>510125.19</v>
      </c>
      <c r="T87" s="126">
        <v>1525529.54</v>
      </c>
      <c r="V87" s="33">
        <v>826269.82</v>
      </c>
      <c r="X87" s="33">
        <v>1540.32</v>
      </c>
      <c r="Y87" s="33">
        <v>781340</v>
      </c>
      <c r="Z87" s="33">
        <v>4828.74</v>
      </c>
      <c r="AA87" s="292">
        <v>1023680</v>
      </c>
      <c r="AC87" s="292">
        <v>25202</v>
      </c>
      <c r="AD87" s="292">
        <v>512956.45</v>
      </c>
      <c r="AE87" s="292">
        <v>862719.2</v>
      </c>
      <c r="AH87" s="61">
        <f t="shared" si="9"/>
        <v>429401.70999999996</v>
      </c>
      <c r="AI87" s="58">
        <f t="shared" si="10"/>
        <v>98000</v>
      </c>
      <c r="AJ87" s="60">
        <f t="shared" si="11"/>
        <v>331401.70999999996</v>
      </c>
      <c r="AK87" s="63">
        <f t="shared" si="12"/>
        <v>1613978.88</v>
      </c>
      <c r="AL87" s="49">
        <f t="shared" si="13"/>
        <v>2424557.65</v>
      </c>
      <c r="AM87" s="53">
        <f t="shared" si="14"/>
        <v>-810578.77</v>
      </c>
    </row>
    <row r="88" spans="1:39" x14ac:dyDescent="0.2">
      <c r="A88" s="1" t="s">
        <v>1051</v>
      </c>
      <c r="B88" s="1" t="s">
        <v>1052</v>
      </c>
      <c r="C88" s="94">
        <v>1298</v>
      </c>
      <c r="D88" s="1" t="s">
        <v>1055</v>
      </c>
      <c r="E88" s="1" t="s">
        <v>1055</v>
      </c>
      <c r="F88" s="36">
        <v>227902.5</v>
      </c>
      <c r="G88" s="36">
        <v>0</v>
      </c>
      <c r="H88" s="36">
        <v>37545.15</v>
      </c>
      <c r="J88" s="126">
        <v>453789.13</v>
      </c>
      <c r="K88" s="126">
        <v>117511.81</v>
      </c>
      <c r="O88" s="278">
        <v>37000</v>
      </c>
      <c r="P88" s="278">
        <v>0</v>
      </c>
      <c r="Q88" s="264"/>
      <c r="R88" s="264"/>
      <c r="S88" s="264">
        <v>-587281.05000000005</v>
      </c>
      <c r="T88" s="264">
        <v>1451545.03</v>
      </c>
      <c r="V88" s="33">
        <v>670306.46</v>
      </c>
      <c r="X88" s="33">
        <v>938.18</v>
      </c>
      <c r="Y88" s="33">
        <v>922549</v>
      </c>
      <c r="AA88" s="292">
        <v>1172755</v>
      </c>
      <c r="AC88" s="292">
        <v>17880</v>
      </c>
      <c r="AD88" s="292">
        <v>370160.31</v>
      </c>
      <c r="AE88" s="292">
        <v>97513.72</v>
      </c>
      <c r="AH88" s="61">
        <f t="shared" si="9"/>
        <v>265447.65000000002</v>
      </c>
      <c r="AI88" s="58">
        <f t="shared" si="10"/>
        <v>37000</v>
      </c>
      <c r="AJ88" s="60">
        <f t="shared" si="11"/>
        <v>228447.65000000002</v>
      </c>
      <c r="AK88" s="63">
        <f t="shared" si="12"/>
        <v>1593793.6400000001</v>
      </c>
      <c r="AL88" s="49">
        <f t="shared" si="13"/>
        <v>1658309.03</v>
      </c>
      <c r="AM88" s="53">
        <f t="shared" si="14"/>
        <v>-64515.389999999898</v>
      </c>
    </row>
    <row r="89" spans="1:39" x14ac:dyDescent="0.2">
      <c r="A89" s="1" t="s">
        <v>1051</v>
      </c>
      <c r="B89" s="1" t="s">
        <v>1052</v>
      </c>
      <c r="C89" s="94">
        <v>2787</v>
      </c>
      <c r="D89" s="1" t="s">
        <v>1056</v>
      </c>
      <c r="E89" s="1" t="s">
        <v>1056</v>
      </c>
      <c r="F89" s="36">
        <v>436691</v>
      </c>
      <c r="G89" s="36">
        <v>0</v>
      </c>
      <c r="H89" s="36">
        <v>53820.52</v>
      </c>
      <c r="J89" s="126">
        <v>2457440.7799999998</v>
      </c>
      <c r="K89" s="126">
        <v>36823.03</v>
      </c>
      <c r="O89" s="278">
        <v>70000</v>
      </c>
      <c r="P89" s="278">
        <v>0</v>
      </c>
      <c r="R89" s="126">
        <v>2725092.07</v>
      </c>
      <c r="S89" s="126">
        <v>-18693.61</v>
      </c>
      <c r="T89" s="126">
        <v>328050.34000000003</v>
      </c>
      <c r="V89" s="33">
        <v>935307.9</v>
      </c>
      <c r="X89" s="33">
        <v>1900.51</v>
      </c>
      <c r="Y89" s="33">
        <v>1275330</v>
      </c>
      <c r="AA89" s="292">
        <v>1405102</v>
      </c>
      <c r="AC89" s="292">
        <v>17812</v>
      </c>
      <c r="AD89" s="292">
        <v>729323.98</v>
      </c>
      <c r="AE89" s="292">
        <v>179973.9</v>
      </c>
      <c r="AH89" s="61">
        <f t="shared" si="9"/>
        <v>490511.52</v>
      </c>
      <c r="AI89" s="58">
        <f t="shared" si="10"/>
        <v>70000</v>
      </c>
      <c r="AJ89" s="60">
        <f t="shared" si="11"/>
        <v>420511.52</v>
      </c>
      <c r="AK89" s="63">
        <f t="shared" si="12"/>
        <v>2212538.41</v>
      </c>
      <c r="AL89" s="49">
        <f t="shared" si="13"/>
        <v>2332211.88</v>
      </c>
      <c r="AM89" s="53">
        <f t="shared" si="14"/>
        <v>-119673.46999999974</v>
      </c>
    </row>
    <row r="90" spans="1:39" x14ac:dyDescent="0.2">
      <c r="A90" s="1" t="s">
        <v>1051</v>
      </c>
      <c r="B90" s="1" t="s">
        <v>1052</v>
      </c>
      <c r="C90" s="94">
        <v>1798</v>
      </c>
      <c r="D90" s="1" t="s">
        <v>1057</v>
      </c>
      <c r="E90" s="1" t="s">
        <v>1057</v>
      </c>
      <c r="F90" s="36">
        <v>235703.79</v>
      </c>
      <c r="G90" s="36">
        <v>0</v>
      </c>
      <c r="H90" s="36">
        <v>21896.71</v>
      </c>
      <c r="J90" s="126">
        <v>344599.69</v>
      </c>
      <c r="K90" s="126">
        <v>86631.360000000001</v>
      </c>
      <c r="O90" s="278">
        <v>66750</v>
      </c>
      <c r="P90" s="278">
        <v>0</v>
      </c>
      <c r="S90" s="126">
        <v>-1155659.27</v>
      </c>
      <c r="T90" s="126">
        <v>1852229.71</v>
      </c>
      <c r="V90" s="33">
        <v>670585.43000000005</v>
      </c>
      <c r="X90" s="33">
        <v>1218.0999999999999</v>
      </c>
      <c r="Y90" s="33">
        <v>1606030</v>
      </c>
      <c r="Z90" s="33">
        <v>15205.03</v>
      </c>
      <c r="AA90" s="292">
        <v>1855536</v>
      </c>
      <c r="AC90" s="292">
        <v>19480</v>
      </c>
      <c r="AD90" s="292">
        <v>470758.94</v>
      </c>
      <c r="AE90" s="292">
        <v>21752.51</v>
      </c>
      <c r="AH90" s="61">
        <f t="shared" si="9"/>
        <v>257600.5</v>
      </c>
      <c r="AI90" s="58">
        <f t="shared" si="10"/>
        <v>66750</v>
      </c>
      <c r="AJ90" s="60">
        <f t="shared" si="11"/>
        <v>190850.5</v>
      </c>
      <c r="AK90" s="63">
        <f t="shared" si="12"/>
        <v>2293038.56</v>
      </c>
      <c r="AL90" s="49">
        <f t="shared" si="13"/>
        <v>2367527.4499999997</v>
      </c>
      <c r="AM90" s="53">
        <f t="shared" si="14"/>
        <v>-74488.889999999665</v>
      </c>
    </row>
    <row r="91" spans="1:39" x14ac:dyDescent="0.2">
      <c r="A91" s="1" t="s">
        <v>1059</v>
      </c>
      <c r="B91" s="1" t="s">
        <v>1060</v>
      </c>
      <c r="C91" s="94">
        <v>5840</v>
      </c>
      <c r="D91" s="1" t="s">
        <v>1062</v>
      </c>
      <c r="E91" s="1" t="s">
        <v>1062</v>
      </c>
      <c r="F91" s="36">
        <v>92183.02</v>
      </c>
      <c r="G91" s="36">
        <v>0</v>
      </c>
      <c r="H91" s="36">
        <v>131735.10999999999</v>
      </c>
      <c r="J91" s="126">
        <v>444537.96</v>
      </c>
      <c r="K91" s="126">
        <v>22678.240000000002</v>
      </c>
      <c r="M91" s="278">
        <v>4650</v>
      </c>
      <c r="P91" s="278">
        <v>13</v>
      </c>
      <c r="S91" s="126">
        <v>-1557637.94</v>
      </c>
      <c r="T91" s="126">
        <v>2483113.87</v>
      </c>
      <c r="V91" s="33">
        <v>1454269.92</v>
      </c>
      <c r="W91" s="33">
        <v>145950</v>
      </c>
      <c r="X91" s="33">
        <v>1741.83</v>
      </c>
      <c r="Y91" s="33">
        <v>1571280</v>
      </c>
      <c r="Z91" s="33">
        <v>18000</v>
      </c>
      <c r="AA91" s="292">
        <v>1903569</v>
      </c>
      <c r="AC91" s="292">
        <v>41048</v>
      </c>
      <c r="AD91" s="292">
        <v>1393094</v>
      </c>
      <c r="AE91" s="292">
        <v>92535.35</v>
      </c>
      <c r="AH91" s="61">
        <f t="shared" si="9"/>
        <v>223918.13</v>
      </c>
      <c r="AI91" s="58">
        <f t="shared" si="10"/>
        <v>4663</v>
      </c>
      <c r="AJ91" s="60">
        <f t="shared" si="11"/>
        <v>219255.13</v>
      </c>
      <c r="AK91" s="63">
        <f t="shared" si="12"/>
        <v>3191241.75</v>
      </c>
      <c r="AL91" s="49">
        <f t="shared" si="13"/>
        <v>3430246.35</v>
      </c>
      <c r="AM91" s="53">
        <f t="shared" si="14"/>
        <v>-239004.60000000009</v>
      </c>
    </row>
    <row r="92" spans="1:39" x14ac:dyDescent="0.2">
      <c r="A92" s="1" t="s">
        <v>1059</v>
      </c>
      <c r="B92" s="1" t="s">
        <v>1060</v>
      </c>
      <c r="C92" s="94">
        <v>2523</v>
      </c>
      <c r="D92" s="1" t="s">
        <v>1063</v>
      </c>
      <c r="E92" s="1" t="s">
        <v>1063</v>
      </c>
      <c r="F92" s="36">
        <v>31893.87</v>
      </c>
      <c r="G92" s="36">
        <v>0</v>
      </c>
      <c r="H92" s="36">
        <v>72808.2</v>
      </c>
      <c r="J92" s="126">
        <v>181823.16</v>
      </c>
      <c r="K92" s="126">
        <v>56984.93</v>
      </c>
      <c r="M92" s="278">
        <v>3750</v>
      </c>
      <c r="P92" s="278">
        <v>0</v>
      </c>
      <c r="S92" s="126">
        <v>-1540545.6</v>
      </c>
      <c r="T92" s="126">
        <v>1997915.47</v>
      </c>
      <c r="V92" s="33">
        <v>881844.39</v>
      </c>
      <c r="W92" s="33">
        <v>121500</v>
      </c>
      <c r="X92" s="33">
        <v>415.95</v>
      </c>
      <c r="Y92" s="33">
        <v>658200</v>
      </c>
      <c r="Z92" s="33">
        <v>18000</v>
      </c>
      <c r="AA92" s="292">
        <v>881690</v>
      </c>
      <c r="AC92" s="292">
        <v>29746</v>
      </c>
      <c r="AD92" s="292">
        <v>773366.4</v>
      </c>
      <c r="AE92" s="292">
        <v>112767.65</v>
      </c>
      <c r="AH92" s="61">
        <f t="shared" si="9"/>
        <v>104702.06999999999</v>
      </c>
      <c r="AI92" s="58">
        <f t="shared" si="10"/>
        <v>3750</v>
      </c>
      <c r="AJ92" s="60">
        <f t="shared" si="11"/>
        <v>100952.06999999999</v>
      </c>
      <c r="AK92" s="63">
        <f t="shared" si="12"/>
        <v>1679960.3399999999</v>
      </c>
      <c r="AL92" s="49">
        <f t="shared" si="13"/>
        <v>1797570.0499999998</v>
      </c>
      <c r="AM92" s="53">
        <f t="shared" si="14"/>
        <v>-117609.70999999996</v>
      </c>
    </row>
    <row r="93" spans="1:39" x14ac:dyDescent="0.2">
      <c r="A93" s="1" t="s">
        <v>1059</v>
      </c>
      <c r="B93" s="1" t="s">
        <v>1060</v>
      </c>
      <c r="C93" s="94">
        <v>3532</v>
      </c>
      <c r="D93" s="1" t="s">
        <v>1064</v>
      </c>
      <c r="E93" s="1" t="s">
        <v>1064</v>
      </c>
      <c r="F93" s="36">
        <v>88922.45</v>
      </c>
      <c r="G93" s="36">
        <v>15000</v>
      </c>
      <c r="H93" s="36">
        <v>96438.71</v>
      </c>
      <c r="J93" s="126">
        <v>280852.78000000003</v>
      </c>
      <c r="K93" s="126">
        <v>33467.94</v>
      </c>
      <c r="M93" s="278">
        <v>24720</v>
      </c>
      <c r="P93" s="278">
        <v>170</v>
      </c>
      <c r="S93" s="126">
        <v>-1702158.39</v>
      </c>
      <c r="T93" s="126">
        <v>2356721.7400000002</v>
      </c>
      <c r="V93" s="33">
        <v>1294618.4099999999</v>
      </c>
      <c r="W93" s="33">
        <v>77886.5</v>
      </c>
      <c r="X93" s="33">
        <v>836.98</v>
      </c>
      <c r="Y93" s="33">
        <v>945480</v>
      </c>
      <c r="Z93" s="33">
        <v>18000</v>
      </c>
      <c r="AA93" s="292">
        <v>1260497</v>
      </c>
      <c r="AC93" s="292">
        <v>32254</v>
      </c>
      <c r="AD93" s="292">
        <v>1066454.58</v>
      </c>
      <c r="AE93" s="292">
        <v>142387.78</v>
      </c>
      <c r="AH93" s="61">
        <f t="shared" si="9"/>
        <v>200361.16</v>
      </c>
      <c r="AI93" s="58">
        <f t="shared" si="10"/>
        <v>24890</v>
      </c>
      <c r="AJ93" s="60">
        <f t="shared" si="11"/>
        <v>175471.16</v>
      </c>
      <c r="AK93" s="63">
        <f t="shared" si="12"/>
        <v>2336821.8899999997</v>
      </c>
      <c r="AL93" s="49">
        <f t="shared" si="13"/>
        <v>2501593.36</v>
      </c>
      <c r="AM93" s="53">
        <f t="shared" si="14"/>
        <v>-164771.4700000002</v>
      </c>
    </row>
    <row r="94" spans="1:39" x14ac:dyDescent="0.2">
      <c r="A94" s="1" t="s">
        <v>1059</v>
      </c>
      <c r="B94" s="1" t="s">
        <v>1060</v>
      </c>
      <c r="C94" s="94">
        <v>6043</v>
      </c>
      <c r="D94" s="1" t="s">
        <v>1065</v>
      </c>
      <c r="E94" s="1" t="s">
        <v>1065</v>
      </c>
      <c r="F94" s="36">
        <v>169189.38</v>
      </c>
      <c r="G94" s="36">
        <v>0</v>
      </c>
      <c r="H94" s="36">
        <v>109762.26</v>
      </c>
      <c r="J94" s="126">
        <v>95291.04</v>
      </c>
      <c r="K94" s="126">
        <v>2757.12</v>
      </c>
      <c r="M94" s="278">
        <v>2400</v>
      </c>
      <c r="P94" s="278">
        <v>500</v>
      </c>
      <c r="S94" s="126">
        <v>-325289.21000000002</v>
      </c>
      <c r="T94" s="126">
        <v>679279.9</v>
      </c>
      <c r="V94" s="33">
        <v>1601289.45</v>
      </c>
      <c r="W94" s="33">
        <v>120000</v>
      </c>
      <c r="X94" s="33">
        <v>994.04</v>
      </c>
      <c r="Y94" s="33">
        <v>1035000</v>
      </c>
      <c r="Z94" s="33">
        <v>36000</v>
      </c>
      <c r="AA94" s="292">
        <v>1471860</v>
      </c>
      <c r="AC94" s="292">
        <v>36946</v>
      </c>
      <c r="AD94" s="292">
        <v>1212541.02</v>
      </c>
      <c r="AE94" s="292">
        <v>51827.360000000001</v>
      </c>
      <c r="AH94" s="61">
        <f t="shared" si="9"/>
        <v>278951.64</v>
      </c>
      <c r="AI94" s="58">
        <f t="shared" si="10"/>
        <v>2900</v>
      </c>
      <c r="AJ94" s="60">
        <f t="shared" si="11"/>
        <v>276051.64</v>
      </c>
      <c r="AK94" s="63">
        <f t="shared" si="12"/>
        <v>2793283.49</v>
      </c>
      <c r="AL94" s="49">
        <f t="shared" si="13"/>
        <v>2773174.38</v>
      </c>
      <c r="AM94" s="53">
        <f t="shared" si="14"/>
        <v>20109.110000000335</v>
      </c>
    </row>
    <row r="95" spans="1:39" x14ac:dyDescent="0.2">
      <c r="A95" s="1" t="s">
        <v>1059</v>
      </c>
      <c r="B95" s="1" t="s">
        <v>1060</v>
      </c>
      <c r="C95" s="94">
        <v>3905</v>
      </c>
      <c r="D95" s="1" t="s">
        <v>1066</v>
      </c>
      <c r="E95" s="1" t="s">
        <v>1066</v>
      </c>
      <c r="F95" s="36">
        <v>204601.12</v>
      </c>
      <c r="G95" s="36">
        <v>0</v>
      </c>
      <c r="H95" s="36">
        <v>170600.11</v>
      </c>
      <c r="J95" s="126">
        <v>648402.21</v>
      </c>
      <c r="K95" s="126">
        <v>66668.02</v>
      </c>
      <c r="M95" s="278">
        <v>2550</v>
      </c>
      <c r="P95" s="278">
        <v>0</v>
      </c>
      <c r="S95" s="126">
        <v>-1988846.67</v>
      </c>
      <c r="T95" s="126">
        <v>3020527.22</v>
      </c>
      <c r="V95" s="33">
        <v>1123775.55</v>
      </c>
      <c r="W95" s="33">
        <v>122281</v>
      </c>
      <c r="X95" s="33">
        <v>952.76</v>
      </c>
      <c r="Y95" s="33">
        <v>850320</v>
      </c>
      <c r="Z95" s="33">
        <v>24000</v>
      </c>
      <c r="AA95" s="292">
        <v>1139222</v>
      </c>
      <c r="AC95" s="292">
        <v>40638</v>
      </c>
      <c r="AD95" s="292">
        <v>752943.78</v>
      </c>
      <c r="AE95" s="292">
        <v>132484.62</v>
      </c>
      <c r="AH95" s="61">
        <f t="shared" si="9"/>
        <v>375201.23</v>
      </c>
      <c r="AI95" s="58">
        <f t="shared" si="10"/>
        <v>2550</v>
      </c>
      <c r="AJ95" s="60">
        <f t="shared" si="11"/>
        <v>372651.23</v>
      </c>
      <c r="AK95" s="63">
        <f t="shared" si="12"/>
        <v>2121329.31</v>
      </c>
      <c r="AL95" s="49">
        <f t="shared" si="13"/>
        <v>2065288.4</v>
      </c>
      <c r="AM95" s="53">
        <f t="shared" si="14"/>
        <v>56040.910000000149</v>
      </c>
    </row>
    <row r="96" spans="1:39" x14ac:dyDescent="0.2">
      <c r="A96" s="1" t="s">
        <v>1059</v>
      </c>
      <c r="B96" s="1" t="s">
        <v>1060</v>
      </c>
      <c r="C96" s="94">
        <v>4288</v>
      </c>
      <c r="D96" s="1" t="s">
        <v>1067</v>
      </c>
      <c r="E96" s="1" t="s">
        <v>1067</v>
      </c>
      <c r="F96" s="36">
        <v>55587.44</v>
      </c>
      <c r="G96" s="36">
        <v>0</v>
      </c>
      <c r="H96" s="36">
        <v>52675.89</v>
      </c>
      <c r="J96" s="126">
        <v>4</v>
      </c>
      <c r="K96" s="126">
        <v>79018.759999999995</v>
      </c>
      <c r="M96" s="278">
        <v>2812.5</v>
      </c>
      <c r="P96" s="278">
        <v>175</v>
      </c>
      <c r="S96" s="126">
        <v>-15381.42</v>
      </c>
      <c r="T96" s="126">
        <v>266818</v>
      </c>
      <c r="U96" s="300"/>
      <c r="V96" s="300">
        <v>1377855.15</v>
      </c>
      <c r="W96" s="300">
        <v>50000</v>
      </c>
      <c r="X96" s="300">
        <v>391.66</v>
      </c>
      <c r="Y96" s="33">
        <v>845343</v>
      </c>
      <c r="Z96" s="33">
        <v>18000</v>
      </c>
      <c r="AA96" s="292">
        <v>1138240</v>
      </c>
      <c r="AC96" s="292">
        <v>24661</v>
      </c>
      <c r="AD96" s="292">
        <v>1147703.73</v>
      </c>
      <c r="AE96" s="292">
        <v>48123.07</v>
      </c>
      <c r="AH96" s="61">
        <f t="shared" si="9"/>
        <v>108263.33</v>
      </c>
      <c r="AI96" s="58">
        <f t="shared" si="10"/>
        <v>2987.5</v>
      </c>
      <c r="AJ96" s="60">
        <f t="shared" si="11"/>
        <v>105275.83</v>
      </c>
      <c r="AK96" s="63">
        <f t="shared" si="12"/>
        <v>2291589.8099999996</v>
      </c>
      <c r="AL96" s="49">
        <f t="shared" si="13"/>
        <v>2358727.7999999998</v>
      </c>
      <c r="AM96" s="53">
        <f t="shared" si="14"/>
        <v>-67137.990000000224</v>
      </c>
    </row>
    <row r="97" spans="1:39" x14ac:dyDescent="0.2">
      <c r="A97" s="1" t="s">
        <v>1059</v>
      </c>
      <c r="B97" s="1" t="s">
        <v>1060</v>
      </c>
      <c r="C97" s="94">
        <v>3437</v>
      </c>
      <c r="D97" s="1" t="s">
        <v>1068</v>
      </c>
      <c r="E97" s="1" t="s">
        <v>1068</v>
      </c>
      <c r="F97" s="36">
        <v>65219.32</v>
      </c>
      <c r="G97" s="36">
        <v>0</v>
      </c>
      <c r="H97" s="36">
        <v>138247.42000000001</v>
      </c>
      <c r="J97" s="126">
        <v>5</v>
      </c>
      <c r="K97" s="126">
        <v>43612.46</v>
      </c>
      <c r="M97" s="278">
        <v>4800</v>
      </c>
      <c r="P97" s="278">
        <v>870</v>
      </c>
      <c r="S97" s="126">
        <v>-1615824.63</v>
      </c>
      <c r="T97" s="126">
        <v>1863128.3</v>
      </c>
      <c r="V97" s="33">
        <v>907680.84</v>
      </c>
      <c r="W97" s="33">
        <v>175560</v>
      </c>
      <c r="X97" s="33">
        <v>800.12</v>
      </c>
      <c r="Y97" s="33">
        <v>1280040</v>
      </c>
      <c r="Z97" s="33">
        <v>36000</v>
      </c>
      <c r="AA97" s="292">
        <v>1509164</v>
      </c>
      <c r="AC97" s="292">
        <v>32648</v>
      </c>
      <c r="AD97" s="292">
        <v>800160.43</v>
      </c>
      <c r="AE97" s="292">
        <v>63998</v>
      </c>
      <c r="AH97" s="61">
        <f t="shared" si="9"/>
        <v>203466.74000000002</v>
      </c>
      <c r="AI97" s="58">
        <f t="shared" si="10"/>
        <v>5670</v>
      </c>
      <c r="AJ97" s="60">
        <f t="shared" si="11"/>
        <v>197796.74000000002</v>
      </c>
      <c r="AK97" s="63">
        <f t="shared" si="12"/>
        <v>2400080.96</v>
      </c>
      <c r="AL97" s="49">
        <f t="shared" si="13"/>
        <v>2405970.4300000002</v>
      </c>
      <c r="AM97" s="53">
        <f t="shared" si="14"/>
        <v>-5889.4700000002049</v>
      </c>
    </row>
    <row r="98" spans="1:39" x14ac:dyDescent="0.2">
      <c r="A98" s="1" t="s">
        <v>1059</v>
      </c>
      <c r="B98" s="1" t="s">
        <v>1060</v>
      </c>
      <c r="C98" s="94">
        <v>6940</v>
      </c>
      <c r="D98" s="1" t="s">
        <v>1069</v>
      </c>
      <c r="E98" s="1" t="s">
        <v>1069</v>
      </c>
      <c r="F98" s="36">
        <v>17126.939999999999</v>
      </c>
      <c r="G98" s="36">
        <v>21410</v>
      </c>
      <c r="H98" s="36">
        <v>171572.05</v>
      </c>
      <c r="J98" s="126">
        <v>874572.12</v>
      </c>
      <c r="K98" s="126">
        <v>39928.18</v>
      </c>
      <c r="M98" s="278">
        <v>2400</v>
      </c>
      <c r="P98" s="278">
        <v>859.68</v>
      </c>
      <c r="S98" s="126">
        <v>17853.13</v>
      </c>
      <c r="T98" s="126">
        <v>1170515.6499999999</v>
      </c>
      <c r="V98" s="33">
        <v>1524873.65</v>
      </c>
      <c r="W98" s="33">
        <v>284591</v>
      </c>
      <c r="X98" s="33">
        <v>424.89</v>
      </c>
      <c r="Y98" s="33">
        <v>593160</v>
      </c>
      <c r="Z98" s="33">
        <v>12000</v>
      </c>
      <c r="AA98" s="292">
        <v>935877</v>
      </c>
      <c r="AC98" s="292">
        <v>18426</v>
      </c>
      <c r="AD98" s="292">
        <v>1422275.03</v>
      </c>
      <c r="AE98" s="292">
        <v>105490.68</v>
      </c>
      <c r="AH98" s="61">
        <f t="shared" si="9"/>
        <v>210108.99</v>
      </c>
      <c r="AI98" s="58">
        <f t="shared" si="10"/>
        <v>3259.68</v>
      </c>
      <c r="AJ98" s="60">
        <f t="shared" si="11"/>
        <v>206849.31</v>
      </c>
      <c r="AK98" s="63">
        <f t="shared" si="12"/>
        <v>2415049.54</v>
      </c>
      <c r="AL98" s="49">
        <f t="shared" si="13"/>
        <v>2482068.7100000004</v>
      </c>
      <c r="AM98" s="53">
        <f t="shared" si="14"/>
        <v>-67019.170000000391</v>
      </c>
    </row>
    <row r="99" spans="1:39" x14ac:dyDescent="0.2">
      <c r="A99" s="1" t="s">
        <v>1059</v>
      </c>
      <c r="B99" s="1" t="s">
        <v>1060</v>
      </c>
      <c r="C99" s="94">
        <v>3709</v>
      </c>
      <c r="D99" s="1" t="s">
        <v>1070</v>
      </c>
      <c r="E99" s="1" t="s">
        <v>1070</v>
      </c>
      <c r="F99" s="36">
        <v>161086.65</v>
      </c>
      <c r="G99" s="36">
        <v>0</v>
      </c>
      <c r="H99" s="36">
        <v>60617.03</v>
      </c>
      <c r="J99" s="126">
        <v>169607.33</v>
      </c>
      <c r="K99" s="126">
        <v>5698.44</v>
      </c>
      <c r="P99" s="278">
        <v>0</v>
      </c>
      <c r="S99" s="126">
        <v>-1710284.56</v>
      </c>
      <c r="T99" s="126">
        <v>2174004.7799999998</v>
      </c>
      <c r="V99" s="33">
        <v>1128217.49</v>
      </c>
      <c r="W99" s="33">
        <v>48450</v>
      </c>
      <c r="X99" s="33">
        <v>705.29</v>
      </c>
      <c r="Y99" s="33">
        <v>708120</v>
      </c>
      <c r="AA99" s="292">
        <v>939235</v>
      </c>
      <c r="AC99" s="292">
        <v>28976</v>
      </c>
      <c r="AD99" s="292">
        <v>851117.97</v>
      </c>
      <c r="AE99" s="292">
        <v>132874.57999999999</v>
      </c>
      <c r="AH99" s="61">
        <f t="shared" si="9"/>
        <v>221703.67999999999</v>
      </c>
      <c r="AI99" s="58">
        <f t="shared" si="10"/>
        <v>0</v>
      </c>
      <c r="AJ99" s="60">
        <f t="shared" si="11"/>
        <v>221703.67999999999</v>
      </c>
      <c r="AK99" s="63">
        <f t="shared" si="12"/>
        <v>1885492.78</v>
      </c>
      <c r="AL99" s="49">
        <f t="shared" si="13"/>
        <v>1952203.55</v>
      </c>
      <c r="AM99" s="53">
        <f t="shared" si="14"/>
        <v>-66710.770000000019</v>
      </c>
    </row>
    <row r="100" spans="1:39" x14ac:dyDescent="0.2">
      <c r="A100" s="1" t="s">
        <v>1059</v>
      </c>
      <c r="B100" s="1" t="s">
        <v>1060</v>
      </c>
      <c r="C100" s="94">
        <v>6836</v>
      </c>
      <c r="D100" s="1" t="s">
        <v>1071</v>
      </c>
      <c r="E100" s="1" t="s">
        <v>1071</v>
      </c>
      <c r="F100" s="36">
        <v>145211.4</v>
      </c>
      <c r="G100" s="36">
        <v>0</v>
      </c>
      <c r="H100" s="36">
        <v>132803.67000000001</v>
      </c>
      <c r="J100" s="126">
        <v>322002.23</v>
      </c>
      <c r="K100" s="126">
        <v>9802.34</v>
      </c>
      <c r="M100" s="278">
        <v>4500</v>
      </c>
      <c r="P100" s="278">
        <v>103</v>
      </c>
      <c r="S100" s="126">
        <v>-1025037.41</v>
      </c>
      <c r="T100" s="126">
        <v>1708771</v>
      </c>
      <c r="V100" s="33">
        <v>1529674.58</v>
      </c>
      <c r="W100" s="33">
        <v>149000</v>
      </c>
      <c r="X100" s="33">
        <v>1130.45</v>
      </c>
      <c r="Y100" s="33">
        <v>1424760</v>
      </c>
      <c r="Z100" s="33">
        <v>18000</v>
      </c>
      <c r="AA100" s="292">
        <v>1782718</v>
      </c>
      <c r="AC100" s="292">
        <v>27870</v>
      </c>
      <c r="AD100" s="292">
        <v>1304811.57</v>
      </c>
      <c r="AE100" s="292">
        <v>85682.41</v>
      </c>
      <c r="AH100" s="61">
        <f t="shared" si="9"/>
        <v>278015.07</v>
      </c>
      <c r="AI100" s="58">
        <f t="shared" si="10"/>
        <v>4603</v>
      </c>
      <c r="AJ100" s="60">
        <f t="shared" si="11"/>
        <v>273412.07</v>
      </c>
      <c r="AK100" s="63">
        <f t="shared" si="12"/>
        <v>3122565.0300000003</v>
      </c>
      <c r="AL100" s="49">
        <f t="shared" si="13"/>
        <v>3201081.9800000004</v>
      </c>
      <c r="AM100" s="53">
        <f t="shared" si="14"/>
        <v>-78516.950000000186</v>
      </c>
    </row>
    <row r="101" spans="1:39" x14ac:dyDescent="0.2">
      <c r="A101" s="1" t="s">
        <v>1059</v>
      </c>
      <c r="B101" s="1" t="s">
        <v>1060</v>
      </c>
      <c r="C101" s="94">
        <v>5080</v>
      </c>
      <c r="D101" s="1" t="s">
        <v>1072</v>
      </c>
      <c r="E101" s="1" t="s">
        <v>1072</v>
      </c>
      <c r="F101" s="36">
        <v>247611.96</v>
      </c>
      <c r="G101" s="36">
        <v>0</v>
      </c>
      <c r="H101" s="36">
        <v>250158</v>
      </c>
      <c r="J101" s="126">
        <v>381346.47</v>
      </c>
      <c r="K101" s="126">
        <v>15608.36</v>
      </c>
      <c r="M101" s="278">
        <v>4200</v>
      </c>
      <c r="P101" s="278">
        <v>683</v>
      </c>
      <c r="S101" s="126">
        <v>-1392678.08</v>
      </c>
      <c r="T101" s="126">
        <v>2266060.31</v>
      </c>
      <c r="V101" s="33">
        <v>1355195.33</v>
      </c>
      <c r="W101" s="33">
        <v>184300</v>
      </c>
      <c r="X101" s="33">
        <v>1224.57</v>
      </c>
      <c r="Y101" s="33">
        <v>1489320</v>
      </c>
      <c r="Z101" s="33">
        <v>36000</v>
      </c>
      <c r="AA101" s="292">
        <v>1758051</v>
      </c>
      <c r="AC101" s="292">
        <v>27346</v>
      </c>
      <c r="AD101" s="292">
        <v>1150213.28</v>
      </c>
      <c r="AE101" s="292">
        <v>113970.06</v>
      </c>
      <c r="AH101" s="61">
        <f t="shared" si="9"/>
        <v>497769.95999999996</v>
      </c>
      <c r="AI101" s="58">
        <f t="shared" si="10"/>
        <v>4883</v>
      </c>
      <c r="AJ101" s="60">
        <f t="shared" si="11"/>
        <v>492886.95999999996</v>
      </c>
      <c r="AK101" s="63">
        <f t="shared" si="12"/>
        <v>3066039.9000000004</v>
      </c>
      <c r="AL101" s="49">
        <f t="shared" si="13"/>
        <v>3049580.3400000003</v>
      </c>
      <c r="AM101" s="53">
        <f t="shared" si="14"/>
        <v>16459.560000000056</v>
      </c>
    </row>
    <row r="102" spans="1:39" x14ac:dyDescent="0.2">
      <c r="A102" s="1" t="s">
        <v>1059</v>
      </c>
      <c r="B102" s="1" t="s">
        <v>1060</v>
      </c>
      <c r="C102" s="94">
        <v>3095</v>
      </c>
      <c r="D102" s="1" t="s">
        <v>1073</v>
      </c>
      <c r="E102" s="1" t="s">
        <v>1073</v>
      </c>
      <c r="F102" s="36">
        <v>3681.36</v>
      </c>
      <c r="G102" s="36">
        <v>0</v>
      </c>
      <c r="H102" s="36">
        <v>94682.13</v>
      </c>
      <c r="J102" s="126">
        <v>47812.52</v>
      </c>
      <c r="K102" s="126">
        <v>36308.97</v>
      </c>
      <c r="M102" s="278">
        <v>4200</v>
      </c>
      <c r="P102" s="278">
        <v>0</v>
      </c>
      <c r="S102" s="126">
        <v>-634284.74</v>
      </c>
      <c r="T102" s="126">
        <v>855883.42</v>
      </c>
      <c r="V102" s="33">
        <v>918884.2</v>
      </c>
      <c r="W102" s="33">
        <v>80000</v>
      </c>
      <c r="X102" s="33">
        <v>363.21</v>
      </c>
      <c r="Y102" s="33">
        <v>1325760</v>
      </c>
      <c r="Z102" s="33">
        <v>18000</v>
      </c>
      <c r="AA102" s="292">
        <v>1558865.96</v>
      </c>
      <c r="AC102" s="292">
        <v>32280.01</v>
      </c>
      <c r="AD102" s="292">
        <v>764418.96</v>
      </c>
      <c r="AE102" s="292">
        <v>30756.18</v>
      </c>
      <c r="AH102" s="61">
        <f t="shared" si="9"/>
        <v>98363.49</v>
      </c>
      <c r="AI102" s="58">
        <f t="shared" si="10"/>
        <v>4200</v>
      </c>
      <c r="AJ102" s="60">
        <f t="shared" si="11"/>
        <v>94163.49</v>
      </c>
      <c r="AK102" s="63">
        <f t="shared" si="12"/>
        <v>2343007.41</v>
      </c>
      <c r="AL102" s="49">
        <f t="shared" si="13"/>
        <v>2386321.11</v>
      </c>
      <c r="AM102" s="53">
        <f t="shared" si="14"/>
        <v>-43313.699999999721</v>
      </c>
    </row>
    <row r="103" spans="1:39" x14ac:dyDescent="0.2">
      <c r="A103" s="1" t="s">
        <v>1059</v>
      </c>
      <c r="B103" s="1" t="s">
        <v>1060</v>
      </c>
      <c r="C103" s="94">
        <v>3465</v>
      </c>
      <c r="D103" s="1" t="s">
        <v>1074</v>
      </c>
      <c r="E103" s="1" t="s">
        <v>1074</v>
      </c>
      <c r="F103" s="36">
        <v>27877.02</v>
      </c>
      <c r="G103" s="36">
        <v>0</v>
      </c>
      <c r="H103" s="36">
        <v>107496.2</v>
      </c>
      <c r="J103" s="126">
        <v>1607550.21</v>
      </c>
      <c r="K103" s="126">
        <v>12862.71</v>
      </c>
      <c r="P103" s="278">
        <v>0</v>
      </c>
      <c r="S103" s="126">
        <v>-1123327.27</v>
      </c>
      <c r="T103" s="126">
        <v>2982456.62</v>
      </c>
      <c r="V103" s="33">
        <v>989532.31</v>
      </c>
      <c r="W103" s="33">
        <v>28300</v>
      </c>
      <c r="X103" s="33">
        <v>218.03</v>
      </c>
      <c r="Y103" s="33">
        <v>753840</v>
      </c>
      <c r="AA103" s="292">
        <v>976227</v>
      </c>
      <c r="AB103" s="292">
        <v>15000</v>
      </c>
      <c r="AC103" s="292">
        <v>15689</v>
      </c>
      <c r="AD103" s="292">
        <v>762405.79</v>
      </c>
      <c r="AE103" s="292">
        <v>105911.76</v>
      </c>
      <c r="AH103" s="61">
        <f t="shared" si="9"/>
        <v>135373.22</v>
      </c>
      <c r="AI103" s="58">
        <f t="shared" si="10"/>
        <v>0</v>
      </c>
      <c r="AJ103" s="60">
        <f t="shared" si="11"/>
        <v>135373.22</v>
      </c>
      <c r="AK103" s="63">
        <f t="shared" si="12"/>
        <v>1771890.34</v>
      </c>
      <c r="AL103" s="49">
        <f t="shared" si="13"/>
        <v>1875233.55</v>
      </c>
      <c r="AM103" s="53">
        <f t="shared" si="14"/>
        <v>-103343.20999999996</v>
      </c>
    </row>
    <row r="104" spans="1:39" x14ac:dyDescent="0.2">
      <c r="A104" s="1" t="s">
        <v>1059</v>
      </c>
      <c r="B104" s="1" t="s">
        <v>1060</v>
      </c>
      <c r="C104" s="94">
        <v>4221</v>
      </c>
      <c r="D104" s="1" t="s">
        <v>1075</v>
      </c>
      <c r="E104" s="1" t="s">
        <v>1075</v>
      </c>
      <c r="F104" s="36">
        <v>583034.31999999995</v>
      </c>
      <c r="G104" s="36">
        <v>0</v>
      </c>
      <c r="H104" s="36">
        <v>208068.52</v>
      </c>
      <c r="J104" s="126">
        <v>225537.61</v>
      </c>
      <c r="K104" s="126">
        <v>80597.36</v>
      </c>
      <c r="M104" s="278">
        <v>10537.5</v>
      </c>
      <c r="P104" s="278">
        <v>46.09</v>
      </c>
      <c r="S104" s="126">
        <v>-2676620.89</v>
      </c>
      <c r="T104" s="126">
        <v>4193008</v>
      </c>
      <c r="V104" s="33">
        <v>1564281.39</v>
      </c>
      <c r="W104" s="33">
        <v>168722</v>
      </c>
      <c r="X104" s="33">
        <v>787.29</v>
      </c>
      <c r="Y104" s="300">
        <v>704760</v>
      </c>
      <c r="Z104" s="300">
        <v>19500</v>
      </c>
      <c r="AA104" s="302">
        <v>965154</v>
      </c>
      <c r="AB104" s="302"/>
      <c r="AC104" s="292">
        <v>40668</v>
      </c>
      <c r="AD104" s="292">
        <v>1557587.65</v>
      </c>
      <c r="AE104" s="292">
        <v>324373.92</v>
      </c>
      <c r="AH104" s="61">
        <f t="shared" si="9"/>
        <v>791102.84</v>
      </c>
      <c r="AI104" s="58">
        <f t="shared" si="10"/>
        <v>10583.59</v>
      </c>
      <c r="AJ104" s="60">
        <f t="shared" si="11"/>
        <v>780519.25</v>
      </c>
      <c r="AK104" s="63">
        <f t="shared" si="12"/>
        <v>2458050.6799999997</v>
      </c>
      <c r="AL104" s="49">
        <f t="shared" si="13"/>
        <v>2887783.57</v>
      </c>
      <c r="AM104" s="53">
        <f t="shared" si="14"/>
        <v>-429732.89000000013</v>
      </c>
    </row>
    <row r="105" spans="1:39" x14ac:dyDescent="0.2">
      <c r="A105" s="1" t="s">
        <v>1059</v>
      </c>
      <c r="B105" s="1" t="s">
        <v>1060</v>
      </c>
      <c r="C105" s="94">
        <v>5006</v>
      </c>
      <c r="D105" s="1" t="s">
        <v>1076</v>
      </c>
      <c r="E105" s="1" t="s">
        <v>1076</v>
      </c>
      <c r="F105" s="36">
        <v>315423.84000000003</v>
      </c>
      <c r="G105" s="36">
        <v>0</v>
      </c>
      <c r="H105" s="36">
        <v>112777.9</v>
      </c>
      <c r="J105" s="126">
        <v>757955.53</v>
      </c>
      <c r="K105" s="126">
        <v>21529.77</v>
      </c>
      <c r="P105" s="278">
        <v>101736.12</v>
      </c>
      <c r="S105" s="126">
        <v>-3176289.73</v>
      </c>
      <c r="T105" s="126">
        <v>4349913</v>
      </c>
      <c r="V105" s="33">
        <v>1551894.22</v>
      </c>
      <c r="W105" s="33">
        <v>110950</v>
      </c>
      <c r="X105" s="33">
        <v>1895.37</v>
      </c>
      <c r="Y105" s="33">
        <v>667150</v>
      </c>
      <c r="Z105" s="33">
        <v>18000</v>
      </c>
      <c r="AA105" s="292">
        <v>1075911</v>
      </c>
      <c r="AC105" s="292">
        <v>16256</v>
      </c>
      <c r="AD105" s="292">
        <v>1232950.7</v>
      </c>
      <c r="AE105" s="292">
        <v>92444.24</v>
      </c>
      <c r="AH105" s="61">
        <f t="shared" si="9"/>
        <v>428201.74</v>
      </c>
      <c r="AI105" s="58">
        <f t="shared" si="10"/>
        <v>101736.12</v>
      </c>
      <c r="AJ105" s="60">
        <f t="shared" si="11"/>
        <v>326465.62</v>
      </c>
      <c r="AK105" s="63">
        <f t="shared" si="12"/>
        <v>2349889.59</v>
      </c>
      <c r="AL105" s="49">
        <f t="shared" si="13"/>
        <v>2417561.9400000004</v>
      </c>
      <c r="AM105" s="53">
        <f t="shared" si="14"/>
        <v>-67672.350000000559</v>
      </c>
    </row>
    <row r="106" spans="1:39" x14ac:dyDescent="0.2">
      <c r="A106" s="1" t="s">
        <v>1059</v>
      </c>
      <c r="B106" s="1" t="s">
        <v>1060</v>
      </c>
      <c r="C106" s="94">
        <v>4619</v>
      </c>
      <c r="D106" s="1" t="s">
        <v>1077</v>
      </c>
      <c r="E106" s="1" t="s">
        <v>1077</v>
      </c>
      <c r="F106" s="36">
        <v>312802.99</v>
      </c>
      <c r="G106" s="36">
        <v>0</v>
      </c>
      <c r="H106" s="36">
        <v>153749.48000000001</v>
      </c>
      <c r="J106" s="126">
        <v>387161.05</v>
      </c>
      <c r="K106" s="126">
        <v>53929.08</v>
      </c>
      <c r="M106" s="278">
        <v>6675</v>
      </c>
      <c r="P106" s="278">
        <v>0</v>
      </c>
      <c r="S106" s="126">
        <v>-832295.96</v>
      </c>
      <c r="T106" s="126">
        <v>1615889.77</v>
      </c>
      <c r="V106" s="33">
        <v>1233508.3999999999</v>
      </c>
      <c r="W106" s="33">
        <v>292405</v>
      </c>
      <c r="X106" s="33">
        <v>1529.28</v>
      </c>
      <c r="Y106" s="33">
        <v>550800</v>
      </c>
      <c r="Z106" s="33">
        <v>18000</v>
      </c>
      <c r="AA106" s="292">
        <v>847268</v>
      </c>
      <c r="AC106" s="292">
        <v>36791</v>
      </c>
      <c r="AD106" s="292">
        <v>1041064.8</v>
      </c>
      <c r="AE106" s="292">
        <v>53745.09</v>
      </c>
      <c r="AH106" s="61">
        <f t="shared" si="9"/>
        <v>466552.47</v>
      </c>
      <c r="AI106" s="58">
        <f t="shared" si="10"/>
        <v>6675</v>
      </c>
      <c r="AJ106" s="60">
        <f t="shared" si="11"/>
        <v>459877.47</v>
      </c>
      <c r="AK106" s="63">
        <f t="shared" si="12"/>
        <v>2096242.68</v>
      </c>
      <c r="AL106" s="49">
        <f t="shared" si="13"/>
        <v>1978868.8900000001</v>
      </c>
      <c r="AM106" s="53">
        <f t="shared" si="14"/>
        <v>117373.7899999998</v>
      </c>
    </row>
    <row r="107" spans="1:39" x14ac:dyDescent="0.2">
      <c r="A107" s="1" t="s">
        <v>1059</v>
      </c>
      <c r="B107" s="1" t="s">
        <v>1060</v>
      </c>
      <c r="C107" s="94">
        <v>2910</v>
      </c>
      <c r="D107" s="1" t="s">
        <v>1078</v>
      </c>
      <c r="E107" s="1" t="s">
        <v>1078</v>
      </c>
      <c r="F107" s="36">
        <v>264059.55</v>
      </c>
      <c r="G107" s="36">
        <v>0</v>
      </c>
      <c r="H107" s="36">
        <v>42176.46</v>
      </c>
      <c r="J107" s="126">
        <v>469389.34</v>
      </c>
      <c r="K107" s="126">
        <v>72248.7</v>
      </c>
      <c r="M107" s="278">
        <v>3650</v>
      </c>
      <c r="P107" s="278">
        <v>0</v>
      </c>
      <c r="S107" s="126">
        <v>-1436980.28</v>
      </c>
      <c r="T107" s="126">
        <v>2389700.83</v>
      </c>
      <c r="V107" s="33">
        <v>962303.39</v>
      </c>
      <c r="W107" s="33">
        <v>50000</v>
      </c>
      <c r="X107" s="33">
        <v>808.24</v>
      </c>
      <c r="Y107" s="33">
        <v>1210080</v>
      </c>
      <c r="Z107" s="33">
        <v>36000</v>
      </c>
      <c r="AA107" s="292">
        <v>1465078</v>
      </c>
      <c r="AC107" s="292">
        <v>40228</v>
      </c>
      <c r="AD107" s="292">
        <v>718287.87</v>
      </c>
      <c r="AE107" s="292">
        <v>144094.26</v>
      </c>
      <c r="AH107" s="61">
        <f t="shared" si="9"/>
        <v>306236.01</v>
      </c>
      <c r="AI107" s="58">
        <f t="shared" si="10"/>
        <v>3650</v>
      </c>
      <c r="AJ107" s="60">
        <f t="shared" si="11"/>
        <v>302586.01</v>
      </c>
      <c r="AK107" s="63">
        <f t="shared" si="12"/>
        <v>2259191.63</v>
      </c>
      <c r="AL107" s="49">
        <f t="shared" si="13"/>
        <v>2367688.13</v>
      </c>
      <c r="AM107" s="53">
        <f t="shared" si="14"/>
        <v>-108496.5</v>
      </c>
    </row>
    <row r="108" spans="1:39" x14ac:dyDescent="0.2">
      <c r="A108" s="1" t="s">
        <v>1059</v>
      </c>
      <c r="B108" s="1" t="s">
        <v>1060</v>
      </c>
      <c r="C108" s="94">
        <v>3086</v>
      </c>
      <c r="D108" s="1" t="s">
        <v>1079</v>
      </c>
      <c r="E108" s="1" t="s">
        <v>1079</v>
      </c>
      <c r="F108" s="36">
        <v>113619.74</v>
      </c>
      <c r="G108" s="36">
        <v>0</v>
      </c>
      <c r="H108" s="36">
        <v>156757.53</v>
      </c>
      <c r="J108" s="126">
        <v>467163.99</v>
      </c>
      <c r="K108" s="126">
        <v>3506.13</v>
      </c>
      <c r="M108" s="278">
        <v>3000</v>
      </c>
      <c r="P108" s="278">
        <v>0</v>
      </c>
      <c r="S108" s="126">
        <v>-4588323.63</v>
      </c>
      <c r="T108" s="126">
        <v>5385590.1100000003</v>
      </c>
      <c r="V108" s="33">
        <v>859689.36</v>
      </c>
      <c r="W108" s="33">
        <v>265750</v>
      </c>
      <c r="X108" s="33">
        <v>671.25</v>
      </c>
      <c r="Y108" s="33">
        <v>280800</v>
      </c>
      <c r="AA108" s="292">
        <v>500236</v>
      </c>
      <c r="AC108" s="292">
        <v>40116</v>
      </c>
      <c r="AD108" s="292">
        <v>811692.1</v>
      </c>
      <c r="AE108" s="292">
        <v>114085.6</v>
      </c>
      <c r="AH108" s="61">
        <f t="shared" si="9"/>
        <v>270377.27</v>
      </c>
      <c r="AI108" s="58">
        <f t="shared" si="10"/>
        <v>3000</v>
      </c>
      <c r="AJ108" s="60">
        <f t="shared" si="11"/>
        <v>267377.27</v>
      </c>
      <c r="AK108" s="63">
        <f t="shared" si="12"/>
        <v>1406910.6099999999</v>
      </c>
      <c r="AL108" s="49">
        <f t="shared" si="13"/>
        <v>1466129.7000000002</v>
      </c>
      <c r="AM108" s="53">
        <f t="shared" si="14"/>
        <v>-59219.090000000317</v>
      </c>
    </row>
    <row r="109" spans="1:39" x14ac:dyDescent="0.2">
      <c r="A109" s="1" t="s">
        <v>1081</v>
      </c>
      <c r="B109" s="1" t="s">
        <v>1082</v>
      </c>
      <c r="C109" s="94">
        <v>2784</v>
      </c>
      <c r="D109" s="1" t="s">
        <v>1084</v>
      </c>
      <c r="E109" s="1" t="s">
        <v>1084</v>
      </c>
      <c r="F109" s="243">
        <v>211488.23</v>
      </c>
      <c r="G109" s="243">
        <v>0</v>
      </c>
      <c r="H109" s="243">
        <v>27495.85</v>
      </c>
      <c r="I109" s="243"/>
      <c r="J109" s="244">
        <v>357134.65</v>
      </c>
      <c r="K109" s="244">
        <v>138122.26</v>
      </c>
      <c r="L109" s="299"/>
      <c r="M109" s="299"/>
      <c r="N109" s="299"/>
      <c r="O109" s="299"/>
      <c r="P109" s="299">
        <v>0</v>
      </c>
      <c r="Q109" s="244"/>
      <c r="R109" s="244"/>
      <c r="S109" s="244">
        <v>-1025353.09</v>
      </c>
      <c r="T109" s="244">
        <v>1851650.31</v>
      </c>
      <c r="U109" s="248"/>
      <c r="V109" s="248">
        <v>905943.12</v>
      </c>
      <c r="W109" s="248">
        <v>65000</v>
      </c>
      <c r="X109" s="248">
        <v>801.63</v>
      </c>
      <c r="Y109" s="248">
        <v>1032390</v>
      </c>
      <c r="Z109" s="248">
        <v>135955</v>
      </c>
      <c r="AA109" s="293">
        <v>1495171</v>
      </c>
      <c r="AB109" s="293"/>
      <c r="AC109" s="293"/>
      <c r="AD109" s="293">
        <v>600843.5</v>
      </c>
      <c r="AE109" s="293">
        <v>136131.48000000001</v>
      </c>
      <c r="AF109" s="293"/>
      <c r="AG109" s="293"/>
      <c r="AH109" s="61">
        <f t="shared" si="9"/>
        <v>238984.08000000002</v>
      </c>
      <c r="AI109" s="58">
        <f t="shared" si="10"/>
        <v>0</v>
      </c>
      <c r="AJ109" s="60">
        <f t="shared" si="11"/>
        <v>238984.08000000002</v>
      </c>
      <c r="AK109" s="63">
        <f t="shared" si="12"/>
        <v>2140089.75</v>
      </c>
      <c r="AL109" s="49">
        <f t="shared" si="13"/>
        <v>2232145.98</v>
      </c>
      <c r="AM109" s="53">
        <f t="shared" si="14"/>
        <v>-92056.229999999981</v>
      </c>
    </row>
    <row r="110" spans="1:39" x14ac:dyDescent="0.2">
      <c r="A110" s="1" t="s">
        <v>1081</v>
      </c>
      <c r="B110" s="1" t="s">
        <v>1082</v>
      </c>
      <c r="C110" s="94">
        <v>3919</v>
      </c>
      <c r="D110" s="1" t="s">
        <v>1085</v>
      </c>
      <c r="E110" s="1" t="s">
        <v>1085</v>
      </c>
      <c r="F110" s="36">
        <v>278594.03999999998</v>
      </c>
      <c r="G110" s="36">
        <v>0</v>
      </c>
      <c r="H110" s="36">
        <v>32652.9</v>
      </c>
      <c r="J110" s="126">
        <v>803536.83</v>
      </c>
      <c r="K110" s="126">
        <v>102497.46</v>
      </c>
      <c r="P110" s="278">
        <v>11700.72</v>
      </c>
      <c r="S110" s="126">
        <v>-101733.18</v>
      </c>
      <c r="T110" s="126">
        <v>1448584.45</v>
      </c>
      <c r="V110" s="33">
        <v>1242275.8999999999</v>
      </c>
      <c r="W110" s="33">
        <v>36000</v>
      </c>
      <c r="X110" s="33">
        <v>763.59</v>
      </c>
      <c r="Y110" s="33">
        <v>1306500</v>
      </c>
      <c r="Z110" s="33">
        <v>179577</v>
      </c>
      <c r="AA110" s="292">
        <v>2005961</v>
      </c>
      <c r="AD110" s="292">
        <v>699348.36</v>
      </c>
      <c r="AE110" s="292">
        <v>201077.89</v>
      </c>
      <c r="AH110" s="61">
        <f t="shared" si="9"/>
        <v>311246.94</v>
      </c>
      <c r="AI110" s="58">
        <f t="shared" si="10"/>
        <v>11700.72</v>
      </c>
      <c r="AJ110" s="60">
        <f t="shared" si="11"/>
        <v>299546.22000000003</v>
      </c>
      <c r="AK110" s="63">
        <f t="shared" si="12"/>
        <v>2765116.49</v>
      </c>
      <c r="AL110" s="49">
        <f t="shared" si="13"/>
        <v>2906387.25</v>
      </c>
      <c r="AM110" s="53">
        <f t="shared" si="14"/>
        <v>-141270.75999999978</v>
      </c>
    </row>
    <row r="111" spans="1:39" x14ac:dyDescent="0.2">
      <c r="A111" s="1" t="s">
        <v>1081</v>
      </c>
      <c r="B111" s="1" t="s">
        <v>1082</v>
      </c>
      <c r="C111" s="94">
        <v>4437</v>
      </c>
      <c r="D111" s="1" t="s">
        <v>1086</v>
      </c>
      <c r="E111" s="1" t="s">
        <v>1086</v>
      </c>
      <c r="F111" s="36">
        <v>286779.59000000003</v>
      </c>
      <c r="G111" s="36">
        <v>0</v>
      </c>
      <c r="H111" s="36">
        <v>35027.65</v>
      </c>
      <c r="J111" s="126">
        <v>237109.14</v>
      </c>
      <c r="K111" s="126">
        <v>98089.34</v>
      </c>
      <c r="P111" s="278">
        <v>0</v>
      </c>
      <c r="S111" s="126">
        <v>-1532961.21</v>
      </c>
      <c r="T111" s="126">
        <v>2294612.94</v>
      </c>
      <c r="V111" s="33">
        <v>1196533.46</v>
      </c>
      <c r="W111" s="33">
        <v>216940</v>
      </c>
      <c r="X111" s="33">
        <v>646.47</v>
      </c>
      <c r="Y111" s="33">
        <v>1592430</v>
      </c>
      <c r="Z111" s="33">
        <v>111628</v>
      </c>
      <c r="AA111" s="292">
        <v>2242747</v>
      </c>
      <c r="AD111" s="292">
        <v>729987.31</v>
      </c>
      <c r="AE111" s="292">
        <v>250089.63</v>
      </c>
      <c r="AH111" s="61">
        <f t="shared" si="9"/>
        <v>321807.24000000005</v>
      </c>
      <c r="AI111" s="58">
        <f t="shared" si="10"/>
        <v>0</v>
      </c>
      <c r="AJ111" s="60">
        <f t="shared" si="11"/>
        <v>321807.24000000005</v>
      </c>
      <c r="AK111" s="63">
        <f t="shared" si="12"/>
        <v>3118177.9299999997</v>
      </c>
      <c r="AL111" s="49">
        <f t="shared" si="13"/>
        <v>3222823.94</v>
      </c>
      <c r="AM111" s="53">
        <f t="shared" si="14"/>
        <v>-104646.01000000024</v>
      </c>
    </row>
    <row r="112" spans="1:39" x14ac:dyDescent="0.2">
      <c r="A112" s="1" t="s">
        <v>1081</v>
      </c>
      <c r="B112" s="1" t="s">
        <v>1082</v>
      </c>
      <c r="C112" s="94">
        <v>1951</v>
      </c>
      <c r="D112" s="1" t="s">
        <v>1087</v>
      </c>
      <c r="E112" s="1" t="s">
        <v>1087</v>
      </c>
      <c r="F112" s="36">
        <v>146720.97</v>
      </c>
      <c r="G112" s="36">
        <v>0</v>
      </c>
      <c r="H112" s="36">
        <v>55192.05</v>
      </c>
      <c r="J112" s="126">
        <v>255366.67</v>
      </c>
      <c r="K112" s="126">
        <v>85405.65</v>
      </c>
      <c r="P112" s="278">
        <v>1301.5</v>
      </c>
      <c r="S112" s="126">
        <v>-1025953.57</v>
      </c>
      <c r="T112" s="126">
        <v>1767292.42</v>
      </c>
      <c r="V112" s="33">
        <v>894907.53</v>
      </c>
      <c r="W112" s="33">
        <v>251850</v>
      </c>
      <c r="X112" s="33">
        <v>1493.43</v>
      </c>
      <c r="Y112" s="33">
        <v>1145160</v>
      </c>
      <c r="Z112" s="33">
        <v>44261</v>
      </c>
      <c r="AA112" s="292">
        <v>1495181</v>
      </c>
      <c r="AD112" s="292">
        <v>921900.55</v>
      </c>
      <c r="AE112" s="292">
        <v>120545.42</v>
      </c>
      <c r="AH112" s="61">
        <f t="shared" si="9"/>
        <v>201913.02000000002</v>
      </c>
      <c r="AI112" s="58">
        <f t="shared" si="10"/>
        <v>1301.5</v>
      </c>
      <c r="AJ112" s="60">
        <f t="shared" si="11"/>
        <v>200611.52000000002</v>
      </c>
      <c r="AK112" s="63">
        <f t="shared" si="12"/>
        <v>2337671.96</v>
      </c>
      <c r="AL112" s="49">
        <f t="shared" si="13"/>
        <v>2537626.9699999997</v>
      </c>
      <c r="AM112" s="53">
        <f t="shared" si="14"/>
        <v>-199955.00999999978</v>
      </c>
    </row>
    <row r="113" spans="1:39" x14ac:dyDescent="0.2">
      <c r="A113" s="1" t="s">
        <v>1081</v>
      </c>
      <c r="B113" s="1" t="s">
        <v>1082</v>
      </c>
      <c r="C113" s="94">
        <v>4335</v>
      </c>
      <c r="D113" s="1" t="s">
        <v>1088</v>
      </c>
      <c r="E113" s="1" t="s">
        <v>1088</v>
      </c>
      <c r="F113" s="36">
        <v>112219.43</v>
      </c>
      <c r="G113" s="36">
        <v>56000</v>
      </c>
      <c r="H113" s="36">
        <v>19094.21</v>
      </c>
      <c r="J113" s="126">
        <v>781184.36</v>
      </c>
      <c r="K113" s="126">
        <v>89081.53</v>
      </c>
      <c r="P113" s="278">
        <v>0</v>
      </c>
      <c r="S113" s="126">
        <v>-432988</v>
      </c>
      <c r="T113" s="126">
        <v>1775492.61</v>
      </c>
      <c r="V113" s="33">
        <v>1332511.2</v>
      </c>
      <c r="W113" s="33">
        <v>18000</v>
      </c>
      <c r="X113" s="33">
        <v>883.78</v>
      </c>
      <c r="Y113" s="33">
        <v>861500</v>
      </c>
      <c r="Z113" s="33">
        <v>203132.12</v>
      </c>
      <c r="AA113" s="292">
        <v>1585000</v>
      </c>
      <c r="AC113" s="292">
        <v>5652</v>
      </c>
      <c r="AD113" s="292">
        <v>950024.79</v>
      </c>
      <c r="AE113" s="292">
        <v>160275.39000000001</v>
      </c>
      <c r="AH113" s="61">
        <f t="shared" si="9"/>
        <v>187313.63999999998</v>
      </c>
      <c r="AI113" s="58">
        <f t="shared" si="10"/>
        <v>0</v>
      </c>
      <c r="AJ113" s="60">
        <f t="shared" si="11"/>
        <v>187313.63999999998</v>
      </c>
      <c r="AK113" s="63">
        <f t="shared" si="12"/>
        <v>2416027.1</v>
      </c>
      <c r="AL113" s="49">
        <f t="shared" si="13"/>
        <v>2700952.18</v>
      </c>
      <c r="AM113" s="53">
        <f t="shared" si="14"/>
        <v>-284925.08000000007</v>
      </c>
    </row>
    <row r="114" spans="1:39" x14ac:dyDescent="0.2">
      <c r="A114" s="1" t="s">
        <v>1081</v>
      </c>
      <c r="B114" s="1" t="s">
        <v>1082</v>
      </c>
      <c r="C114" s="94">
        <v>2998</v>
      </c>
      <c r="D114" s="1" t="s">
        <v>1089</v>
      </c>
      <c r="E114" s="1" t="s">
        <v>1089</v>
      </c>
      <c r="F114" s="36">
        <v>249983.04</v>
      </c>
      <c r="G114" s="36">
        <v>0</v>
      </c>
      <c r="H114" s="36">
        <v>26717.89</v>
      </c>
      <c r="J114" s="126">
        <v>192390.87</v>
      </c>
      <c r="K114" s="126">
        <v>110597.02</v>
      </c>
      <c r="P114" s="278">
        <v>2846</v>
      </c>
      <c r="S114" s="126">
        <v>-1629346.87</v>
      </c>
      <c r="T114" s="126">
        <v>2441491.2400000002</v>
      </c>
      <c r="V114" s="33">
        <v>1072518.8899999999</v>
      </c>
      <c r="W114" s="33">
        <v>87600</v>
      </c>
      <c r="X114" s="33">
        <v>1022.26</v>
      </c>
      <c r="Y114" s="33">
        <v>794770</v>
      </c>
      <c r="Z114" s="33">
        <v>85950</v>
      </c>
      <c r="AA114" s="292">
        <v>1254084</v>
      </c>
      <c r="AD114" s="292">
        <v>806623.3</v>
      </c>
      <c r="AE114" s="292">
        <v>216455.4</v>
      </c>
      <c r="AH114" s="61">
        <f t="shared" si="9"/>
        <v>276700.93</v>
      </c>
      <c r="AI114" s="58">
        <f t="shared" si="10"/>
        <v>2846</v>
      </c>
      <c r="AJ114" s="60">
        <f t="shared" si="11"/>
        <v>273854.93</v>
      </c>
      <c r="AK114" s="63">
        <f t="shared" si="12"/>
        <v>2041861.15</v>
      </c>
      <c r="AL114" s="49">
        <f t="shared" si="13"/>
        <v>2277162.7000000002</v>
      </c>
      <c r="AM114" s="53">
        <f t="shared" si="14"/>
        <v>-235301.55000000028</v>
      </c>
    </row>
    <row r="115" spans="1:39" x14ac:dyDescent="0.2">
      <c r="A115" s="1" t="s">
        <v>1091</v>
      </c>
      <c r="B115" s="1" t="s">
        <v>1092</v>
      </c>
      <c r="C115" s="94">
        <v>4456</v>
      </c>
      <c r="D115" s="1" t="s">
        <v>1094</v>
      </c>
      <c r="E115" s="1" t="s">
        <v>1094</v>
      </c>
      <c r="F115" s="36">
        <v>271467.07</v>
      </c>
      <c r="G115" s="36">
        <v>0</v>
      </c>
      <c r="H115" s="36">
        <v>40955.019999999997</v>
      </c>
      <c r="J115" s="126">
        <v>193307.73</v>
      </c>
      <c r="K115" s="126">
        <v>45282.21</v>
      </c>
      <c r="M115" s="278">
        <v>35040</v>
      </c>
      <c r="P115" s="278">
        <v>276.17</v>
      </c>
      <c r="S115" s="126">
        <v>-1037062.48</v>
      </c>
      <c r="T115" s="126">
        <v>1753510.53</v>
      </c>
      <c r="V115" s="33">
        <v>1459560.56</v>
      </c>
      <c r="W115" s="33">
        <v>217950</v>
      </c>
      <c r="X115" s="33">
        <v>1557.79</v>
      </c>
      <c r="Y115" s="33">
        <v>1779780</v>
      </c>
      <c r="Z115" s="33">
        <v>9317.23</v>
      </c>
      <c r="AA115" s="292">
        <v>2738858.5</v>
      </c>
      <c r="AB115" s="292">
        <v>19044</v>
      </c>
      <c r="AD115" s="292">
        <v>811954.71</v>
      </c>
      <c r="AE115" s="292">
        <v>99060.56</v>
      </c>
      <c r="AH115" s="61">
        <f t="shared" si="9"/>
        <v>312422.09000000003</v>
      </c>
      <c r="AI115" s="58">
        <f t="shared" si="10"/>
        <v>35316.17</v>
      </c>
      <c r="AJ115" s="60">
        <f t="shared" si="11"/>
        <v>277105.92000000004</v>
      </c>
      <c r="AK115" s="63">
        <f t="shared" si="12"/>
        <v>3468165.58</v>
      </c>
      <c r="AL115" s="49">
        <f t="shared" si="13"/>
        <v>3668917.77</v>
      </c>
      <c r="AM115" s="53">
        <f t="shared" si="14"/>
        <v>-200752.18999999994</v>
      </c>
    </row>
    <row r="116" spans="1:39" x14ac:dyDescent="0.2">
      <c r="A116" s="1" t="s">
        <v>1091</v>
      </c>
      <c r="B116" s="1" t="s">
        <v>1092</v>
      </c>
      <c r="C116" s="94">
        <v>5370</v>
      </c>
      <c r="D116" s="1" t="s">
        <v>1095</v>
      </c>
      <c r="E116" s="1" t="s">
        <v>1095</v>
      </c>
      <c r="F116" s="36">
        <v>465171.01</v>
      </c>
      <c r="G116" s="36">
        <v>0</v>
      </c>
      <c r="H116" s="36">
        <v>34607.43</v>
      </c>
      <c r="J116" s="126">
        <v>357276.37</v>
      </c>
      <c r="K116" s="126">
        <v>69750.61</v>
      </c>
      <c r="M116" s="278">
        <v>75926</v>
      </c>
      <c r="P116" s="278">
        <v>382</v>
      </c>
      <c r="S116" s="126">
        <v>-1365692.75</v>
      </c>
      <c r="T116" s="126">
        <v>2570940.36</v>
      </c>
      <c r="V116" s="33">
        <v>1729864.19</v>
      </c>
      <c r="W116" s="33">
        <v>309925</v>
      </c>
      <c r="X116" s="33">
        <v>2199.56</v>
      </c>
      <c r="Y116" s="33">
        <v>1458491.45</v>
      </c>
      <c r="Z116" s="33">
        <v>1435</v>
      </c>
      <c r="AA116" s="292">
        <v>2639069.4500000002</v>
      </c>
      <c r="AC116" s="302"/>
      <c r="AD116" s="302">
        <v>984176.58</v>
      </c>
      <c r="AE116" s="302">
        <v>233416.36</v>
      </c>
      <c r="AF116" s="302"/>
      <c r="AG116" s="292">
        <v>3</v>
      </c>
      <c r="AH116" s="61">
        <f t="shared" si="9"/>
        <v>499778.44</v>
      </c>
      <c r="AI116" s="58">
        <f t="shared" si="10"/>
        <v>76308</v>
      </c>
      <c r="AJ116" s="60">
        <f t="shared" si="11"/>
        <v>423470.44</v>
      </c>
      <c r="AK116" s="63">
        <f t="shared" si="12"/>
        <v>3501915.2</v>
      </c>
      <c r="AL116" s="49">
        <f t="shared" si="13"/>
        <v>3856665.39</v>
      </c>
      <c r="AM116" s="53">
        <f t="shared" si="14"/>
        <v>-354750.18999999994</v>
      </c>
    </row>
    <row r="117" spans="1:39" x14ac:dyDescent="0.2">
      <c r="A117" s="1" t="s">
        <v>1091</v>
      </c>
      <c r="B117" s="1" t="s">
        <v>1092</v>
      </c>
      <c r="C117" s="94">
        <v>5199</v>
      </c>
      <c r="D117" s="1" t="s">
        <v>1096</v>
      </c>
      <c r="E117" s="1" t="s">
        <v>1096</v>
      </c>
      <c r="F117" s="36">
        <v>673493.92</v>
      </c>
      <c r="G117" s="36">
        <v>0</v>
      </c>
      <c r="H117" s="36">
        <v>32587.85</v>
      </c>
      <c r="J117" s="126">
        <v>1153220.31</v>
      </c>
      <c r="K117" s="126">
        <v>190660.38</v>
      </c>
      <c r="M117" s="278">
        <v>42337.5</v>
      </c>
      <c r="P117" s="278">
        <v>0</v>
      </c>
      <c r="S117" s="126">
        <v>84482.37</v>
      </c>
      <c r="T117" s="126">
        <v>2193906.69</v>
      </c>
      <c r="V117" s="33">
        <v>1511423.53</v>
      </c>
      <c r="W117" s="33">
        <v>300314</v>
      </c>
      <c r="X117" s="33">
        <v>2579.0100000000002</v>
      </c>
      <c r="Y117" s="33">
        <v>1779477.42</v>
      </c>
      <c r="Z117" s="33">
        <v>1350</v>
      </c>
      <c r="AA117" s="292">
        <v>2697384.42</v>
      </c>
      <c r="AD117" s="292">
        <v>765129.53</v>
      </c>
      <c r="AE117" s="292">
        <v>403394.11</v>
      </c>
      <c r="AH117" s="61">
        <f t="shared" si="9"/>
        <v>706081.77</v>
      </c>
      <c r="AI117" s="58">
        <f t="shared" si="10"/>
        <v>42337.5</v>
      </c>
      <c r="AJ117" s="60">
        <f t="shared" si="11"/>
        <v>663744.27</v>
      </c>
      <c r="AK117" s="63">
        <f t="shared" si="12"/>
        <v>3595143.96</v>
      </c>
      <c r="AL117" s="49">
        <f t="shared" si="13"/>
        <v>3865908.06</v>
      </c>
      <c r="AM117" s="53">
        <f t="shared" si="14"/>
        <v>-270764.10000000009</v>
      </c>
    </row>
    <row r="118" spans="1:39" x14ac:dyDescent="0.2">
      <c r="A118" s="1" t="s">
        <v>1091</v>
      </c>
      <c r="B118" s="1" t="s">
        <v>1092</v>
      </c>
      <c r="C118" s="94">
        <v>3155</v>
      </c>
      <c r="D118" s="1" t="s">
        <v>1097</v>
      </c>
      <c r="E118" s="1" t="s">
        <v>1097</v>
      </c>
      <c r="F118" s="36">
        <v>594013.26</v>
      </c>
      <c r="G118" s="36">
        <v>0</v>
      </c>
      <c r="H118" s="36">
        <v>39351.75</v>
      </c>
      <c r="J118" s="126">
        <v>600185.38</v>
      </c>
      <c r="K118" s="126">
        <v>21071.43</v>
      </c>
      <c r="M118" s="278">
        <v>59362.5</v>
      </c>
      <c r="P118" s="278">
        <v>0</v>
      </c>
      <c r="S118" s="126">
        <v>-777659.71</v>
      </c>
      <c r="T118" s="126">
        <v>2140701.11</v>
      </c>
      <c r="V118" s="33">
        <v>1406039.64</v>
      </c>
      <c r="W118" s="33">
        <v>100400</v>
      </c>
      <c r="X118" s="33">
        <v>2392.59</v>
      </c>
      <c r="Y118" s="33">
        <v>1435240</v>
      </c>
      <c r="AA118" s="292">
        <v>2355169</v>
      </c>
      <c r="AB118" s="292">
        <v>4170</v>
      </c>
      <c r="AD118" s="292">
        <v>599999.31999999995</v>
      </c>
      <c r="AE118" s="292">
        <v>152515.99</v>
      </c>
      <c r="AH118" s="61">
        <f t="shared" si="9"/>
        <v>633365.01</v>
      </c>
      <c r="AI118" s="58">
        <f t="shared" si="10"/>
        <v>59362.5</v>
      </c>
      <c r="AJ118" s="60">
        <f t="shared" si="11"/>
        <v>574002.51</v>
      </c>
      <c r="AK118" s="63">
        <f t="shared" si="12"/>
        <v>2944072.23</v>
      </c>
      <c r="AL118" s="49">
        <f t="shared" si="13"/>
        <v>3111854.3099999996</v>
      </c>
      <c r="AM118" s="53">
        <f t="shared" si="14"/>
        <v>-167782.07999999961</v>
      </c>
    </row>
    <row r="119" spans="1:39" x14ac:dyDescent="0.2">
      <c r="A119" s="1" t="s">
        <v>1091</v>
      </c>
      <c r="B119" s="1" t="s">
        <v>1092</v>
      </c>
      <c r="C119" s="94">
        <v>5515</v>
      </c>
      <c r="D119" s="1" t="s">
        <v>1098</v>
      </c>
      <c r="E119" s="1" t="s">
        <v>1098</v>
      </c>
      <c r="F119" s="36">
        <v>688184.36</v>
      </c>
      <c r="G119" s="36">
        <v>0</v>
      </c>
      <c r="H119" s="36">
        <v>34125.58</v>
      </c>
      <c r="J119" s="126">
        <v>675365.26</v>
      </c>
      <c r="K119" s="126">
        <v>74782.880000000005</v>
      </c>
      <c r="M119" s="278">
        <v>53647.12</v>
      </c>
      <c r="P119" s="278">
        <v>0</v>
      </c>
      <c r="S119" s="126">
        <v>-1305167.46</v>
      </c>
      <c r="T119" s="126">
        <v>2916966.34</v>
      </c>
      <c r="V119" s="33">
        <v>1575056.44</v>
      </c>
      <c r="W119" s="33">
        <v>337100</v>
      </c>
      <c r="X119" s="33">
        <v>3213.75</v>
      </c>
      <c r="Y119" s="33">
        <v>1671765.97</v>
      </c>
      <c r="Z119" s="33">
        <v>4243</v>
      </c>
      <c r="AA119" s="292">
        <v>2618227.9700000002</v>
      </c>
      <c r="AD119" s="292">
        <v>922115.42</v>
      </c>
      <c r="AE119" s="292">
        <v>244023.69</v>
      </c>
      <c r="AH119" s="61">
        <f t="shared" si="9"/>
        <v>722309.94</v>
      </c>
      <c r="AI119" s="58">
        <f t="shared" si="10"/>
        <v>53647.12</v>
      </c>
      <c r="AJ119" s="60">
        <f t="shared" si="11"/>
        <v>668662.81999999995</v>
      </c>
      <c r="AK119" s="63">
        <f t="shared" si="12"/>
        <v>3591379.16</v>
      </c>
      <c r="AL119" s="49">
        <f t="shared" si="13"/>
        <v>3784367.08</v>
      </c>
      <c r="AM119" s="53">
        <f t="shared" si="14"/>
        <v>-192987.91999999993</v>
      </c>
    </row>
    <row r="120" spans="1:39" x14ac:dyDescent="0.2">
      <c r="A120" s="1" t="s">
        <v>1091</v>
      </c>
      <c r="B120" s="1" t="s">
        <v>1092</v>
      </c>
      <c r="C120" s="94">
        <v>4200</v>
      </c>
      <c r="D120" s="1" t="s">
        <v>1099</v>
      </c>
      <c r="E120" s="1" t="s">
        <v>1099</v>
      </c>
      <c r="F120" s="36">
        <v>952559.49</v>
      </c>
      <c r="G120" s="36">
        <v>0</v>
      </c>
      <c r="H120" s="36">
        <v>38713.980000000003</v>
      </c>
      <c r="J120" s="126">
        <v>2537630.4900000002</v>
      </c>
      <c r="K120" s="126">
        <v>113102.79</v>
      </c>
      <c r="M120" s="278">
        <v>40703.760000000002</v>
      </c>
      <c r="P120" s="278">
        <v>297</v>
      </c>
      <c r="S120" s="126">
        <v>2443148.63</v>
      </c>
      <c r="T120" s="126">
        <v>1273796.02</v>
      </c>
      <c r="V120" s="33">
        <v>1371640.25</v>
      </c>
      <c r="W120" s="33">
        <v>340575</v>
      </c>
      <c r="X120" s="33">
        <v>3793.44</v>
      </c>
      <c r="Y120" s="33">
        <v>1513142.9</v>
      </c>
      <c r="Z120" s="33">
        <v>453</v>
      </c>
      <c r="AA120" s="292">
        <v>2337923.9</v>
      </c>
      <c r="AB120" s="292">
        <v>14000</v>
      </c>
      <c r="AD120" s="292">
        <v>742520.6</v>
      </c>
      <c r="AE120" s="292">
        <v>251098.75</v>
      </c>
      <c r="AH120" s="61">
        <f t="shared" si="9"/>
        <v>991273.47</v>
      </c>
      <c r="AI120" s="58">
        <f t="shared" si="10"/>
        <v>41000.76</v>
      </c>
      <c r="AJ120" s="60">
        <f t="shared" si="11"/>
        <v>950272.71</v>
      </c>
      <c r="AK120" s="63">
        <f t="shared" si="12"/>
        <v>3229604.59</v>
      </c>
      <c r="AL120" s="49">
        <f t="shared" si="13"/>
        <v>3345543.25</v>
      </c>
      <c r="AM120" s="53">
        <f t="shared" si="14"/>
        <v>-115938.66000000015</v>
      </c>
    </row>
    <row r="121" spans="1:39" x14ac:dyDescent="0.2">
      <c r="A121" s="1" t="s">
        <v>1091</v>
      </c>
      <c r="B121" s="1" t="s">
        <v>1092</v>
      </c>
      <c r="C121" s="94">
        <v>7007</v>
      </c>
      <c r="D121" s="1" t="s">
        <v>1100</v>
      </c>
      <c r="E121" s="1" t="s">
        <v>1100</v>
      </c>
      <c r="F121" s="36">
        <v>311858.78000000003</v>
      </c>
      <c r="G121" s="36">
        <v>0</v>
      </c>
      <c r="H121" s="36">
        <v>24728.639999999999</v>
      </c>
      <c r="J121" s="126">
        <v>1196726.32</v>
      </c>
      <c r="K121" s="126">
        <v>171514.16</v>
      </c>
      <c r="M121" s="278">
        <v>108037.5</v>
      </c>
      <c r="P121" s="278">
        <v>24.45</v>
      </c>
      <c r="S121" s="126">
        <v>468034.18</v>
      </c>
      <c r="T121" s="126">
        <v>1503797.2</v>
      </c>
      <c r="V121" s="33">
        <v>2374528.08</v>
      </c>
      <c r="W121" s="33">
        <v>240975</v>
      </c>
      <c r="X121" s="33">
        <v>2069.98</v>
      </c>
      <c r="Y121" s="33">
        <v>1665060</v>
      </c>
      <c r="Z121" s="33">
        <v>81</v>
      </c>
      <c r="AA121" s="292">
        <v>3429263</v>
      </c>
      <c r="AD121" s="292">
        <v>1057047.21</v>
      </c>
      <c r="AE121" s="292">
        <v>171469.28</v>
      </c>
      <c r="AH121" s="61">
        <f t="shared" si="9"/>
        <v>336587.42000000004</v>
      </c>
      <c r="AI121" s="58">
        <f t="shared" si="10"/>
        <v>108061.95</v>
      </c>
      <c r="AJ121" s="60">
        <f t="shared" si="11"/>
        <v>228525.47000000003</v>
      </c>
      <c r="AK121" s="63">
        <f t="shared" si="12"/>
        <v>4282714.0600000005</v>
      </c>
      <c r="AL121" s="49">
        <f t="shared" si="13"/>
        <v>4657779.49</v>
      </c>
      <c r="AM121" s="53">
        <f t="shared" si="14"/>
        <v>-375065.4299999997</v>
      </c>
    </row>
    <row r="122" spans="1:39" x14ac:dyDescent="0.2">
      <c r="A122" s="1" t="s">
        <v>1091</v>
      </c>
      <c r="B122" s="1" t="s">
        <v>1092</v>
      </c>
      <c r="C122" s="94">
        <v>4278</v>
      </c>
      <c r="D122" s="1" t="s">
        <v>1101</v>
      </c>
      <c r="E122" s="1" t="s">
        <v>1101</v>
      </c>
      <c r="F122" s="36">
        <v>563384.84</v>
      </c>
      <c r="G122" s="36">
        <v>0</v>
      </c>
      <c r="H122" s="36">
        <v>33170.89</v>
      </c>
      <c r="J122" s="126">
        <v>550543.63</v>
      </c>
      <c r="K122" s="126">
        <v>36455.33</v>
      </c>
      <c r="M122" s="278">
        <v>61118</v>
      </c>
      <c r="P122" s="278">
        <v>0</v>
      </c>
      <c r="S122" s="126">
        <v>-195868.01</v>
      </c>
      <c r="T122" s="126">
        <v>1567499.51</v>
      </c>
      <c r="V122" s="33">
        <v>1275539.97</v>
      </c>
      <c r="W122" s="33">
        <v>171590</v>
      </c>
      <c r="X122" s="33">
        <v>2655.69</v>
      </c>
      <c r="Y122" s="33">
        <v>1610460</v>
      </c>
      <c r="Z122" s="33">
        <v>16815.91</v>
      </c>
      <c r="AA122" s="292">
        <v>2339924</v>
      </c>
      <c r="AD122" s="292">
        <v>798621.69</v>
      </c>
      <c r="AE122" s="292">
        <v>187710.69</v>
      </c>
      <c r="AH122" s="61">
        <f t="shared" si="9"/>
        <v>596555.73</v>
      </c>
      <c r="AI122" s="58">
        <f t="shared" si="10"/>
        <v>61118</v>
      </c>
      <c r="AJ122" s="60">
        <f t="shared" si="11"/>
        <v>535437.73</v>
      </c>
      <c r="AK122" s="63">
        <f t="shared" si="12"/>
        <v>3077061.5700000003</v>
      </c>
      <c r="AL122" s="49">
        <f t="shared" si="13"/>
        <v>3326256.38</v>
      </c>
      <c r="AM122" s="53">
        <f t="shared" si="14"/>
        <v>-249194.80999999959</v>
      </c>
    </row>
    <row r="123" spans="1:39" x14ac:dyDescent="0.2">
      <c r="A123" s="1" t="s">
        <v>1091</v>
      </c>
      <c r="B123" s="1" t="s">
        <v>1092</v>
      </c>
      <c r="C123" s="94">
        <v>3054</v>
      </c>
      <c r="D123" s="1" t="s">
        <v>1102</v>
      </c>
      <c r="E123" s="1" t="s">
        <v>1102</v>
      </c>
      <c r="F123" s="36">
        <v>430774.27</v>
      </c>
      <c r="G123" s="36">
        <v>0</v>
      </c>
      <c r="H123" s="36">
        <v>35183.699999999997</v>
      </c>
      <c r="J123" s="126">
        <v>838922.95</v>
      </c>
      <c r="K123" s="126">
        <v>37408.21</v>
      </c>
      <c r="M123" s="278">
        <v>59962</v>
      </c>
      <c r="P123" s="278">
        <v>879.84</v>
      </c>
      <c r="S123" s="126">
        <v>-978519.94</v>
      </c>
      <c r="T123" s="126">
        <v>2486417.9700000002</v>
      </c>
      <c r="V123" s="33">
        <v>1294057.28</v>
      </c>
      <c r="W123" s="33">
        <v>105200</v>
      </c>
      <c r="X123" s="33">
        <v>2133.58</v>
      </c>
      <c r="Y123" s="33">
        <v>755040</v>
      </c>
      <c r="Z123" s="33">
        <v>4486.1499999999996</v>
      </c>
      <c r="AA123" s="292">
        <v>1603712</v>
      </c>
      <c r="AC123" s="292">
        <v>3600</v>
      </c>
      <c r="AD123" s="292">
        <v>608012.80000000005</v>
      </c>
      <c r="AE123" s="292">
        <v>172032.95</v>
      </c>
      <c r="AG123" s="292">
        <v>10</v>
      </c>
      <c r="AH123" s="61">
        <f t="shared" si="9"/>
        <v>465957.97000000003</v>
      </c>
      <c r="AI123" s="58">
        <f t="shared" si="10"/>
        <v>60841.84</v>
      </c>
      <c r="AJ123" s="60">
        <f t="shared" si="11"/>
        <v>405116.13</v>
      </c>
      <c r="AK123" s="63">
        <f t="shared" si="12"/>
        <v>2160917.0100000002</v>
      </c>
      <c r="AL123" s="49">
        <f t="shared" si="13"/>
        <v>2387367.75</v>
      </c>
      <c r="AM123" s="53">
        <f t="shared" si="14"/>
        <v>-226450.73999999976</v>
      </c>
    </row>
    <row r="124" spans="1:39" x14ac:dyDescent="0.2">
      <c r="A124" s="1" t="s">
        <v>1091</v>
      </c>
      <c r="B124" s="1" t="s">
        <v>1092</v>
      </c>
      <c r="C124" s="94">
        <v>3343</v>
      </c>
      <c r="D124" s="1" t="s">
        <v>1103</v>
      </c>
      <c r="E124" s="1" t="s">
        <v>1103</v>
      </c>
      <c r="F124" s="36">
        <v>462966.17</v>
      </c>
      <c r="G124" s="36">
        <v>0</v>
      </c>
      <c r="H124" s="36">
        <v>36713.26</v>
      </c>
      <c r="J124" s="126">
        <v>516086.67</v>
      </c>
      <c r="K124" s="126">
        <v>121939.37</v>
      </c>
      <c r="M124" s="278">
        <v>48787.5</v>
      </c>
      <c r="P124" s="278">
        <v>0</v>
      </c>
      <c r="S124" s="126">
        <v>-1235537.1499999999</v>
      </c>
      <c r="T124" s="126">
        <v>2517902.33</v>
      </c>
      <c r="V124" s="33">
        <v>1635610.91</v>
      </c>
      <c r="W124" s="33">
        <v>88100</v>
      </c>
      <c r="X124" s="33">
        <v>1860.34</v>
      </c>
      <c r="Y124" s="33">
        <v>746960</v>
      </c>
      <c r="Z124" s="33">
        <v>27</v>
      </c>
      <c r="AA124" s="292">
        <v>1798354</v>
      </c>
      <c r="AB124" s="292">
        <v>2370</v>
      </c>
      <c r="AC124" s="292">
        <v>5320</v>
      </c>
      <c r="AD124" s="292">
        <v>598274.05000000005</v>
      </c>
      <c r="AE124" s="292">
        <v>261687.41</v>
      </c>
      <c r="AH124" s="61">
        <f t="shared" si="9"/>
        <v>499679.43</v>
      </c>
      <c r="AI124" s="58">
        <f t="shared" si="10"/>
        <v>48787.5</v>
      </c>
      <c r="AJ124" s="60">
        <f t="shared" si="11"/>
        <v>450891.93</v>
      </c>
      <c r="AK124" s="63">
        <f t="shared" si="12"/>
        <v>2472558.25</v>
      </c>
      <c r="AL124" s="49">
        <f t="shared" si="13"/>
        <v>2666005.46</v>
      </c>
      <c r="AM124" s="53">
        <f t="shared" si="14"/>
        <v>-193447.20999999996</v>
      </c>
    </row>
    <row r="125" spans="1:39" x14ac:dyDescent="0.2">
      <c r="A125" s="1" t="s">
        <v>1105</v>
      </c>
      <c r="B125" s="1" t="s">
        <v>1106</v>
      </c>
      <c r="C125" s="94">
        <v>2276</v>
      </c>
      <c r="D125" s="1" t="s">
        <v>1108</v>
      </c>
      <c r="E125" s="1" t="s">
        <v>1108</v>
      </c>
      <c r="F125" s="36">
        <v>149382.22</v>
      </c>
      <c r="G125" s="36">
        <v>0</v>
      </c>
      <c r="H125" s="36">
        <v>31824.69</v>
      </c>
      <c r="J125" s="126">
        <v>321476.17</v>
      </c>
      <c r="K125" s="126">
        <v>69019.83</v>
      </c>
      <c r="P125" s="278">
        <v>0</v>
      </c>
      <c r="S125" s="126">
        <v>-1589847.25</v>
      </c>
      <c r="T125" s="126">
        <v>2171633.4300000002</v>
      </c>
      <c r="V125" s="33">
        <v>841194.61</v>
      </c>
      <c r="W125" s="33">
        <v>186600</v>
      </c>
      <c r="X125" s="33">
        <v>1031.22</v>
      </c>
      <c r="Y125" s="33">
        <v>1155474</v>
      </c>
      <c r="Z125" s="33">
        <v>42713</v>
      </c>
      <c r="AA125" s="292">
        <v>1404411</v>
      </c>
      <c r="AC125" s="292">
        <v>2200</v>
      </c>
      <c r="AD125" s="292">
        <v>644521.38</v>
      </c>
      <c r="AE125" s="292">
        <v>185963.72</v>
      </c>
      <c r="AH125" s="61">
        <f t="shared" si="9"/>
        <v>181206.91</v>
      </c>
      <c r="AI125" s="58">
        <f t="shared" si="10"/>
        <v>0</v>
      </c>
      <c r="AJ125" s="60">
        <f t="shared" si="11"/>
        <v>181206.91</v>
      </c>
      <c r="AK125" s="63">
        <f t="shared" si="12"/>
        <v>2227012.83</v>
      </c>
      <c r="AL125" s="49">
        <f t="shared" si="13"/>
        <v>2237096.1</v>
      </c>
      <c r="AM125" s="53">
        <f t="shared" si="14"/>
        <v>-10083.270000000019</v>
      </c>
    </row>
    <row r="126" spans="1:39" x14ac:dyDescent="0.2">
      <c r="A126" s="1" t="s">
        <v>1105</v>
      </c>
      <c r="B126" s="1" t="s">
        <v>1106</v>
      </c>
      <c r="C126" s="94">
        <v>7056</v>
      </c>
      <c r="D126" s="1" t="s">
        <v>1109</v>
      </c>
      <c r="E126" s="1" t="s">
        <v>1109</v>
      </c>
      <c r="F126" s="36">
        <v>71889.08</v>
      </c>
      <c r="G126" s="36">
        <v>0</v>
      </c>
      <c r="H126" s="36">
        <v>111990.41</v>
      </c>
      <c r="J126" s="126">
        <v>48166</v>
      </c>
      <c r="K126" s="126">
        <v>90717.32</v>
      </c>
      <c r="M126" s="278">
        <v>25061.119999999999</v>
      </c>
      <c r="P126" s="278">
        <v>456</v>
      </c>
      <c r="S126" s="126">
        <v>-1547531.31</v>
      </c>
      <c r="T126" s="126">
        <v>1977387.82</v>
      </c>
      <c r="V126" s="33">
        <v>2307931.19</v>
      </c>
      <c r="W126" s="33">
        <v>200000</v>
      </c>
      <c r="X126" s="33">
        <v>2124.91</v>
      </c>
      <c r="Y126" s="33">
        <v>2042619</v>
      </c>
      <c r="Z126" s="33">
        <v>46000</v>
      </c>
      <c r="AA126" s="292">
        <v>3379973</v>
      </c>
      <c r="AB126" s="292">
        <v>2200</v>
      </c>
      <c r="AD126" s="292">
        <v>1232036.96</v>
      </c>
      <c r="AE126" s="292">
        <v>117075.96</v>
      </c>
      <c r="AH126" s="61">
        <f t="shared" si="9"/>
        <v>183879.49</v>
      </c>
      <c r="AI126" s="58">
        <f t="shared" si="10"/>
        <v>25517.119999999999</v>
      </c>
      <c r="AJ126" s="60">
        <f t="shared" si="11"/>
        <v>158362.37</v>
      </c>
      <c r="AK126" s="63">
        <f t="shared" si="12"/>
        <v>4598675.0999999996</v>
      </c>
      <c r="AL126" s="49">
        <f t="shared" si="13"/>
        <v>4731285.92</v>
      </c>
      <c r="AM126" s="53">
        <f t="shared" si="14"/>
        <v>-132610.8200000003</v>
      </c>
    </row>
    <row r="127" spans="1:39" x14ac:dyDescent="0.2">
      <c r="A127" s="1" t="s">
        <v>1105</v>
      </c>
      <c r="B127" s="1" t="s">
        <v>1106</v>
      </c>
      <c r="C127" s="94">
        <v>2303</v>
      </c>
      <c r="D127" s="1" t="s">
        <v>1110</v>
      </c>
      <c r="E127" s="1" t="s">
        <v>1110</v>
      </c>
      <c r="F127" s="36">
        <v>139454.98000000001</v>
      </c>
      <c r="G127" s="36">
        <v>0</v>
      </c>
      <c r="H127" s="36">
        <v>15207</v>
      </c>
      <c r="J127" s="126">
        <v>315872.21999999997</v>
      </c>
      <c r="K127" s="126">
        <v>28120.44</v>
      </c>
      <c r="M127" s="278">
        <v>61675</v>
      </c>
      <c r="P127" s="278">
        <v>1017.92</v>
      </c>
      <c r="S127" s="126">
        <v>-1190839</v>
      </c>
      <c r="T127" s="126">
        <v>1774116.27</v>
      </c>
      <c r="V127" s="33">
        <v>782702.5</v>
      </c>
      <c r="W127" s="33">
        <v>102200</v>
      </c>
      <c r="X127" s="33">
        <v>997.93</v>
      </c>
      <c r="Y127" s="33">
        <v>1057044</v>
      </c>
      <c r="Z127" s="33">
        <v>31813</v>
      </c>
      <c r="AA127" s="292">
        <v>1400616.5</v>
      </c>
      <c r="AD127" s="292">
        <v>563672.4</v>
      </c>
      <c r="AE127" s="292">
        <v>157784.07999999999</v>
      </c>
      <c r="AH127" s="61">
        <f t="shared" si="9"/>
        <v>154661.98000000001</v>
      </c>
      <c r="AI127" s="58">
        <f t="shared" si="10"/>
        <v>62692.92</v>
      </c>
      <c r="AJ127" s="60">
        <f t="shared" si="11"/>
        <v>91969.060000000012</v>
      </c>
      <c r="AK127" s="63">
        <f t="shared" si="12"/>
        <v>1974757.4300000002</v>
      </c>
      <c r="AL127" s="49">
        <f t="shared" si="13"/>
        <v>2122072.98</v>
      </c>
      <c r="AM127" s="53">
        <f t="shared" si="14"/>
        <v>-147315.54999999981</v>
      </c>
    </row>
    <row r="128" spans="1:39" x14ac:dyDescent="0.2">
      <c r="A128" s="1" t="s">
        <v>1105</v>
      </c>
      <c r="B128" s="1" t="s">
        <v>1106</v>
      </c>
      <c r="C128" s="94">
        <v>4554</v>
      </c>
      <c r="D128" s="1" t="s">
        <v>1111</v>
      </c>
      <c r="E128" s="1" t="s">
        <v>1111</v>
      </c>
      <c r="F128" s="36">
        <v>274706.87</v>
      </c>
      <c r="G128" s="36">
        <v>0</v>
      </c>
      <c r="H128" s="36">
        <v>65706.289999999994</v>
      </c>
      <c r="J128" s="126">
        <v>147569.04</v>
      </c>
      <c r="K128" s="126">
        <v>98083.34</v>
      </c>
      <c r="P128" s="278">
        <v>455.24</v>
      </c>
      <c r="S128" s="126">
        <v>-856411.33</v>
      </c>
      <c r="T128" s="126">
        <v>1520211.94</v>
      </c>
      <c r="V128" s="33">
        <v>1262517.46</v>
      </c>
      <c r="W128" s="33">
        <v>187400</v>
      </c>
      <c r="X128" s="33">
        <v>1856.19</v>
      </c>
      <c r="Y128" s="33">
        <v>2324028.66</v>
      </c>
      <c r="Z128" s="33">
        <v>37015</v>
      </c>
      <c r="AA128" s="292">
        <v>2838548.66</v>
      </c>
      <c r="AB128" s="292">
        <v>2860</v>
      </c>
      <c r="AD128" s="292">
        <v>962830.96</v>
      </c>
      <c r="AE128" s="292">
        <v>86768</v>
      </c>
      <c r="AH128" s="61">
        <f t="shared" si="9"/>
        <v>340413.16</v>
      </c>
      <c r="AI128" s="58">
        <f t="shared" si="10"/>
        <v>455.24</v>
      </c>
      <c r="AJ128" s="60">
        <f t="shared" si="11"/>
        <v>339957.92</v>
      </c>
      <c r="AK128" s="63">
        <f t="shared" si="12"/>
        <v>3812817.31</v>
      </c>
      <c r="AL128" s="49">
        <f t="shared" si="13"/>
        <v>3891007.62</v>
      </c>
      <c r="AM128" s="53">
        <f t="shared" si="14"/>
        <v>-78190.310000000056</v>
      </c>
    </row>
    <row r="129" spans="1:39" x14ac:dyDescent="0.2">
      <c r="A129" s="1" t="s">
        <v>1105</v>
      </c>
      <c r="B129" s="1" t="s">
        <v>1106</v>
      </c>
      <c r="C129" s="94">
        <v>6488</v>
      </c>
      <c r="D129" s="1" t="s">
        <v>1112</v>
      </c>
      <c r="E129" s="1" t="s">
        <v>1112</v>
      </c>
      <c r="F129" s="36">
        <v>752000.14</v>
      </c>
      <c r="G129" s="36">
        <v>0</v>
      </c>
      <c r="H129" s="36">
        <v>37561.980000000003</v>
      </c>
      <c r="J129" s="126">
        <v>212772.48000000001</v>
      </c>
      <c r="K129" s="126">
        <v>116257.28</v>
      </c>
      <c r="M129" s="278">
        <v>47175</v>
      </c>
      <c r="P129" s="278">
        <v>0</v>
      </c>
      <c r="S129" s="126">
        <v>-1453964.21</v>
      </c>
      <c r="T129" s="126">
        <v>2436322.09</v>
      </c>
      <c r="V129" s="33">
        <v>2410134.0699999998</v>
      </c>
      <c r="W129" s="33">
        <v>270550</v>
      </c>
      <c r="X129" s="33">
        <v>3859.25</v>
      </c>
      <c r="Y129" s="33">
        <v>1641711</v>
      </c>
      <c r="Z129" s="33">
        <v>36769</v>
      </c>
      <c r="AA129" s="292">
        <v>2853019</v>
      </c>
      <c r="AC129" s="292">
        <v>2090</v>
      </c>
      <c r="AD129" s="292">
        <v>1185700.3799999999</v>
      </c>
      <c r="AE129" s="292">
        <v>233154.94</v>
      </c>
      <c r="AH129" s="61">
        <f t="shared" si="9"/>
        <v>789562.12</v>
      </c>
      <c r="AI129" s="58">
        <f t="shared" si="10"/>
        <v>47175</v>
      </c>
      <c r="AJ129" s="60">
        <f t="shared" si="11"/>
        <v>742387.12</v>
      </c>
      <c r="AK129" s="63">
        <f t="shared" si="12"/>
        <v>4363023.32</v>
      </c>
      <c r="AL129" s="49">
        <f t="shared" si="13"/>
        <v>4273964.32</v>
      </c>
      <c r="AM129" s="53">
        <f t="shared" si="14"/>
        <v>89059</v>
      </c>
    </row>
    <row r="130" spans="1:39" x14ac:dyDescent="0.2">
      <c r="A130" s="1" t="s">
        <v>1105</v>
      </c>
      <c r="B130" s="1" t="s">
        <v>1106</v>
      </c>
      <c r="C130" s="94">
        <v>1686</v>
      </c>
      <c r="D130" s="1" t="s">
        <v>1113</v>
      </c>
      <c r="E130" s="1" t="s">
        <v>1113</v>
      </c>
      <c r="F130" s="36">
        <v>91470.98</v>
      </c>
      <c r="G130" s="36">
        <v>0</v>
      </c>
      <c r="H130" s="36">
        <v>45008.02</v>
      </c>
      <c r="J130" s="126">
        <v>466820.39</v>
      </c>
      <c r="K130" s="126">
        <v>73880.67</v>
      </c>
      <c r="M130" s="278">
        <v>49522.44</v>
      </c>
      <c r="P130" s="278">
        <v>0</v>
      </c>
      <c r="S130" s="126">
        <v>-953598.89</v>
      </c>
      <c r="T130" s="126">
        <v>1752442.7</v>
      </c>
      <c r="V130" s="33">
        <v>1064756.49</v>
      </c>
      <c r="W130" s="33">
        <v>122400</v>
      </c>
      <c r="X130" s="33">
        <v>964.12</v>
      </c>
      <c r="Y130" s="33">
        <v>998547</v>
      </c>
      <c r="Z130" s="33">
        <v>32255</v>
      </c>
      <c r="AA130" s="292">
        <v>1496661</v>
      </c>
      <c r="AC130" s="292">
        <v>2400</v>
      </c>
      <c r="AD130" s="292">
        <v>717348.08</v>
      </c>
      <c r="AE130" s="292">
        <v>173699.72</v>
      </c>
      <c r="AH130" s="61">
        <f t="shared" si="9"/>
        <v>136479</v>
      </c>
      <c r="AI130" s="58">
        <f t="shared" si="10"/>
        <v>49522.44</v>
      </c>
      <c r="AJ130" s="60">
        <f t="shared" si="11"/>
        <v>86956.56</v>
      </c>
      <c r="AK130" s="63">
        <f t="shared" si="12"/>
        <v>2218922.6100000003</v>
      </c>
      <c r="AL130" s="49">
        <f t="shared" si="13"/>
        <v>2390108.8000000003</v>
      </c>
      <c r="AM130" s="53">
        <f t="shared" si="14"/>
        <v>-171186.18999999994</v>
      </c>
    </row>
    <row r="131" spans="1:39" x14ac:dyDescent="0.2">
      <c r="A131" s="1" t="s">
        <v>1105</v>
      </c>
      <c r="B131" s="1" t="s">
        <v>1106</v>
      </c>
      <c r="C131" s="94">
        <v>1945</v>
      </c>
      <c r="D131" s="1" t="s">
        <v>1114</v>
      </c>
      <c r="E131" s="1" t="s">
        <v>1114</v>
      </c>
      <c r="F131" s="36">
        <v>185831.58</v>
      </c>
      <c r="G131" s="36">
        <v>0</v>
      </c>
      <c r="H131" s="36">
        <v>41037.980000000003</v>
      </c>
      <c r="J131" s="126">
        <v>490884.28</v>
      </c>
      <c r="K131" s="126">
        <v>57383.16</v>
      </c>
      <c r="M131" s="278">
        <v>20444.54</v>
      </c>
      <c r="P131" s="278">
        <v>346</v>
      </c>
      <c r="S131" s="126">
        <v>-1576632.73</v>
      </c>
      <c r="T131" s="126">
        <v>2586652.75</v>
      </c>
      <c r="V131" s="33">
        <v>834251.84</v>
      </c>
      <c r="W131" s="33">
        <v>74400</v>
      </c>
      <c r="X131" s="33">
        <v>1128.76</v>
      </c>
      <c r="Y131" s="33">
        <v>1093308</v>
      </c>
      <c r="Z131" s="33">
        <v>14587</v>
      </c>
      <c r="AA131" s="292">
        <v>1391843</v>
      </c>
      <c r="AC131" s="297"/>
      <c r="AD131" s="297">
        <v>608091.15</v>
      </c>
      <c r="AE131" s="297">
        <v>273415.01</v>
      </c>
      <c r="AF131" s="297"/>
      <c r="AG131" s="297"/>
      <c r="AH131" s="61">
        <f t="shared" si="9"/>
        <v>226869.56</v>
      </c>
      <c r="AI131" s="58">
        <f t="shared" si="10"/>
        <v>20790.54</v>
      </c>
      <c r="AJ131" s="60">
        <f t="shared" si="11"/>
        <v>206079.02</v>
      </c>
      <c r="AK131" s="63">
        <f t="shared" si="12"/>
        <v>2017675.6</v>
      </c>
      <c r="AL131" s="49">
        <f t="shared" si="13"/>
        <v>2273349.16</v>
      </c>
      <c r="AM131" s="53">
        <f t="shared" si="14"/>
        <v>-255673.56000000006</v>
      </c>
    </row>
    <row r="132" spans="1:39" x14ac:dyDescent="0.2">
      <c r="A132" s="1" t="s">
        <v>1105</v>
      </c>
      <c r="B132" s="1" t="s">
        <v>1106</v>
      </c>
      <c r="C132" s="94">
        <v>4275</v>
      </c>
      <c r="D132" s="1" t="s">
        <v>1115</v>
      </c>
      <c r="E132" s="1" t="s">
        <v>1115</v>
      </c>
      <c r="F132" s="36">
        <v>270476.38</v>
      </c>
      <c r="G132" s="36">
        <v>0</v>
      </c>
      <c r="H132" s="36">
        <v>94550.45</v>
      </c>
      <c r="J132" s="126">
        <v>91922.5</v>
      </c>
      <c r="K132" s="126">
        <v>109506.12</v>
      </c>
      <c r="M132" s="278">
        <v>87635</v>
      </c>
      <c r="P132" s="278">
        <v>5472</v>
      </c>
      <c r="S132" s="126">
        <v>-1387191.58</v>
      </c>
      <c r="T132" s="126">
        <v>1898238.82</v>
      </c>
      <c r="V132" s="33">
        <v>1789398.33</v>
      </c>
      <c r="W132" s="33">
        <v>162800</v>
      </c>
      <c r="X132" s="33">
        <v>2152.63</v>
      </c>
      <c r="Y132" s="33">
        <v>1405026</v>
      </c>
      <c r="Z132" s="33">
        <v>21500</v>
      </c>
      <c r="AA132" s="292">
        <v>2181533</v>
      </c>
      <c r="AB132" s="292">
        <v>10720</v>
      </c>
      <c r="AD132" s="292">
        <v>1102253.67</v>
      </c>
      <c r="AE132" s="292">
        <v>124069.08</v>
      </c>
      <c r="AH132" s="61">
        <f t="shared" si="9"/>
        <v>365026.83</v>
      </c>
      <c r="AI132" s="58">
        <f t="shared" si="10"/>
        <v>93107</v>
      </c>
      <c r="AJ132" s="60">
        <f t="shared" si="11"/>
        <v>271919.83</v>
      </c>
      <c r="AK132" s="63">
        <f t="shared" si="12"/>
        <v>3380876.96</v>
      </c>
      <c r="AL132" s="49">
        <f t="shared" si="13"/>
        <v>3418575.75</v>
      </c>
      <c r="AM132" s="53">
        <f t="shared" si="14"/>
        <v>-37698.790000000037</v>
      </c>
    </row>
    <row r="133" spans="1:39" x14ac:dyDescent="0.2">
      <c r="A133" s="1" t="s">
        <v>1105</v>
      </c>
      <c r="B133" s="1" t="s">
        <v>1106</v>
      </c>
      <c r="C133" s="94">
        <v>5014</v>
      </c>
      <c r="D133" s="1" t="s">
        <v>1116</v>
      </c>
      <c r="E133" s="1" t="s">
        <v>1116</v>
      </c>
      <c r="F133" s="36">
        <v>469077.96</v>
      </c>
      <c r="G133" s="36">
        <v>0</v>
      </c>
      <c r="H133" s="36">
        <v>96691.71</v>
      </c>
      <c r="J133" s="126">
        <v>537631.31000000006</v>
      </c>
      <c r="K133" s="126">
        <v>146384.82</v>
      </c>
      <c r="P133" s="278">
        <v>0</v>
      </c>
      <c r="S133" s="126">
        <v>-905399.13</v>
      </c>
      <c r="T133" s="126">
        <v>2434424.27</v>
      </c>
      <c r="V133" s="33">
        <v>1601354.64</v>
      </c>
      <c r="W133" s="33">
        <v>287310</v>
      </c>
      <c r="X133" s="33">
        <v>1480.6</v>
      </c>
      <c r="Y133" s="33">
        <v>1682901</v>
      </c>
      <c r="Z133" s="33">
        <v>25000</v>
      </c>
      <c r="AA133" s="292">
        <v>2356933</v>
      </c>
      <c r="AD133" s="292">
        <v>1205885.05</v>
      </c>
      <c r="AE133" s="292">
        <v>314467.53000000003</v>
      </c>
      <c r="AH133" s="61">
        <f t="shared" ref="AH133:AH192" si="15">SUM(F133:I133)</f>
        <v>565769.67000000004</v>
      </c>
      <c r="AI133" s="58">
        <f t="shared" ref="AI133:AI192" si="16">SUM(L133:P133)</f>
        <v>0</v>
      </c>
      <c r="AJ133" s="60">
        <f t="shared" ref="AJ133:AJ192" si="17">AH133-AI133</f>
        <v>565769.67000000004</v>
      </c>
      <c r="AK133" s="63">
        <f t="shared" ref="AK133:AK192" si="18">SUM(U133:Z133)</f>
        <v>3598046.24</v>
      </c>
      <c r="AL133" s="49">
        <f t="shared" ref="AL133:AL192" si="19">SUM(AA133:AG133)</f>
        <v>3877285.58</v>
      </c>
      <c r="AM133" s="53">
        <f t="shared" ref="AM133:AM192" si="20">AK133-AL133</f>
        <v>-279239.33999999985</v>
      </c>
    </row>
    <row r="134" spans="1:39" x14ac:dyDescent="0.2">
      <c r="A134" s="1" t="s">
        <v>1105</v>
      </c>
      <c r="B134" s="1" t="s">
        <v>1106</v>
      </c>
      <c r="C134" s="94">
        <v>6515</v>
      </c>
      <c r="D134" s="1" t="s">
        <v>1117</v>
      </c>
      <c r="E134" s="1" t="s">
        <v>1117</v>
      </c>
      <c r="F134" s="36">
        <v>357169.43</v>
      </c>
      <c r="G134" s="36">
        <v>0</v>
      </c>
      <c r="H134" s="36">
        <v>100589.83</v>
      </c>
      <c r="J134" s="126">
        <v>572520.57999999996</v>
      </c>
      <c r="K134" s="126">
        <v>187482.59</v>
      </c>
      <c r="M134" s="278">
        <v>20550</v>
      </c>
      <c r="P134" s="278">
        <v>3406</v>
      </c>
      <c r="S134" s="126">
        <v>-1054139.27</v>
      </c>
      <c r="T134" s="126">
        <v>2150215.54</v>
      </c>
      <c r="V134" s="33">
        <v>2515240.17</v>
      </c>
      <c r="W134" s="33">
        <v>227800</v>
      </c>
      <c r="X134" s="33">
        <v>1025.08</v>
      </c>
      <c r="Y134" s="33">
        <v>842448.2</v>
      </c>
      <c r="Z134" s="33">
        <v>51500</v>
      </c>
      <c r="AA134" s="292">
        <v>2062674.5</v>
      </c>
      <c r="AD134" s="292">
        <v>1142158.29</v>
      </c>
      <c r="AE134" s="292">
        <v>335450.5</v>
      </c>
      <c r="AH134" s="61">
        <f t="shared" si="15"/>
        <v>457759.26</v>
      </c>
      <c r="AI134" s="58">
        <f t="shared" si="16"/>
        <v>23956</v>
      </c>
      <c r="AJ134" s="60">
        <f t="shared" si="17"/>
        <v>433803.26</v>
      </c>
      <c r="AK134" s="63">
        <f t="shared" si="18"/>
        <v>3638013.45</v>
      </c>
      <c r="AL134" s="49">
        <f t="shared" si="19"/>
        <v>3540283.29</v>
      </c>
      <c r="AM134" s="53">
        <f t="shared" si="20"/>
        <v>97730.160000000149</v>
      </c>
    </row>
    <row r="135" spans="1:39" x14ac:dyDescent="0.2">
      <c r="A135" s="1" t="s">
        <v>1105</v>
      </c>
      <c r="B135" s="1" t="s">
        <v>1106</v>
      </c>
      <c r="C135" s="94">
        <v>807</v>
      </c>
      <c r="D135" s="1" t="s">
        <v>1118</v>
      </c>
      <c r="E135" s="1" t="s">
        <v>1118</v>
      </c>
      <c r="F135" s="36">
        <v>27918.35</v>
      </c>
      <c r="G135" s="36">
        <v>0</v>
      </c>
      <c r="H135" s="36">
        <v>11703.43</v>
      </c>
      <c r="J135" s="126">
        <v>433629.12</v>
      </c>
      <c r="K135" s="126">
        <v>71059.899999999994</v>
      </c>
      <c r="M135" s="278">
        <v>36800</v>
      </c>
      <c r="P135" s="278">
        <v>1720</v>
      </c>
      <c r="S135" s="126">
        <v>-975985.45</v>
      </c>
      <c r="T135" s="126">
        <v>1699412.19</v>
      </c>
      <c r="V135" s="33">
        <v>739417.05</v>
      </c>
      <c r="W135" s="33">
        <v>54300</v>
      </c>
      <c r="X135" s="33">
        <v>480.39</v>
      </c>
      <c r="Y135" s="33">
        <v>1115310.5</v>
      </c>
      <c r="Z135" s="33">
        <v>68500</v>
      </c>
      <c r="AA135" s="292">
        <v>1415702.5</v>
      </c>
      <c r="AB135" s="292">
        <v>2400</v>
      </c>
      <c r="AD135" s="292">
        <v>633157.76</v>
      </c>
      <c r="AE135" s="292">
        <v>144383.62</v>
      </c>
      <c r="AH135" s="61">
        <f t="shared" si="15"/>
        <v>39621.78</v>
      </c>
      <c r="AI135" s="58">
        <f t="shared" si="16"/>
        <v>38520</v>
      </c>
      <c r="AJ135" s="60">
        <f t="shared" si="17"/>
        <v>1101.7799999999988</v>
      </c>
      <c r="AK135" s="63">
        <f t="shared" si="18"/>
        <v>1978007.94</v>
      </c>
      <c r="AL135" s="49">
        <f t="shared" si="19"/>
        <v>2195643.88</v>
      </c>
      <c r="AM135" s="53">
        <f t="shared" si="20"/>
        <v>-217635.93999999994</v>
      </c>
    </row>
    <row r="136" spans="1:39" x14ac:dyDescent="0.2">
      <c r="A136" s="1" t="s">
        <v>1120</v>
      </c>
      <c r="B136" s="1" t="s">
        <v>1121</v>
      </c>
      <c r="C136" s="94">
        <v>8422</v>
      </c>
      <c r="D136" s="1" t="s">
        <v>1123</v>
      </c>
      <c r="E136" s="1" t="s">
        <v>1123</v>
      </c>
      <c r="F136" s="36">
        <v>378027.67</v>
      </c>
      <c r="G136" s="36">
        <v>0</v>
      </c>
      <c r="H136" s="36">
        <v>85444.11</v>
      </c>
      <c r="J136" s="126">
        <v>927468.84</v>
      </c>
      <c r="K136" s="126">
        <v>81236.570000000007</v>
      </c>
      <c r="M136" s="278">
        <v>7875</v>
      </c>
      <c r="N136" s="278">
        <v>0</v>
      </c>
      <c r="P136" s="278">
        <v>120</v>
      </c>
      <c r="S136" s="126">
        <v>-1740533.64</v>
      </c>
      <c r="T136" s="126">
        <v>3628521.74</v>
      </c>
      <c r="V136" s="33">
        <v>3186868.25</v>
      </c>
      <c r="W136" s="33">
        <v>181925</v>
      </c>
      <c r="X136" s="33">
        <v>2580.4499999999998</v>
      </c>
      <c r="Y136" s="33">
        <v>2313872</v>
      </c>
      <c r="Z136" s="33">
        <v>53000</v>
      </c>
      <c r="AA136" s="292">
        <v>3872739</v>
      </c>
      <c r="AB136" s="292">
        <v>43820</v>
      </c>
      <c r="AD136" s="292">
        <v>1973113.93</v>
      </c>
      <c r="AE136" s="292">
        <v>271188.33</v>
      </c>
      <c r="AF136" s="292">
        <v>8</v>
      </c>
      <c r="AG136" s="292">
        <v>1182.3499999999999</v>
      </c>
      <c r="AH136" s="61">
        <f t="shared" si="15"/>
        <v>463471.77999999997</v>
      </c>
      <c r="AI136" s="58">
        <f t="shared" si="16"/>
        <v>7995</v>
      </c>
      <c r="AJ136" s="60">
        <f t="shared" si="17"/>
        <v>455476.77999999997</v>
      </c>
      <c r="AK136" s="63">
        <f t="shared" si="18"/>
        <v>5738245.7000000002</v>
      </c>
      <c r="AL136" s="49">
        <f t="shared" si="19"/>
        <v>6162051.6099999994</v>
      </c>
      <c r="AM136" s="53">
        <f t="shared" si="20"/>
        <v>-423805.90999999922</v>
      </c>
    </row>
    <row r="137" spans="1:39" x14ac:dyDescent="0.2">
      <c r="A137" s="1" t="s">
        <v>1120</v>
      </c>
      <c r="B137" s="1" t="s">
        <v>1121</v>
      </c>
      <c r="C137" s="94">
        <v>4910</v>
      </c>
      <c r="D137" s="1" t="s">
        <v>1124</v>
      </c>
      <c r="E137" s="1" t="s">
        <v>1124</v>
      </c>
      <c r="F137" s="36">
        <v>171212.72</v>
      </c>
      <c r="G137" s="36">
        <v>0</v>
      </c>
      <c r="H137" s="36">
        <v>158244.87</v>
      </c>
      <c r="J137" s="126">
        <v>1167900.1399999999</v>
      </c>
      <c r="K137" s="126">
        <v>28707.54</v>
      </c>
      <c r="M137" s="278">
        <v>7875</v>
      </c>
      <c r="N137" s="278">
        <v>0</v>
      </c>
      <c r="P137" s="278">
        <v>1362</v>
      </c>
      <c r="S137" s="126">
        <v>2067360.47</v>
      </c>
      <c r="T137" s="126">
        <v>365872.84</v>
      </c>
      <c r="V137" s="33">
        <v>1741177.26</v>
      </c>
      <c r="W137" s="33">
        <v>108660</v>
      </c>
      <c r="X137" s="33">
        <v>2122.5</v>
      </c>
      <c r="Y137" s="33">
        <v>2184947.2799999998</v>
      </c>
      <c r="Z137" s="33">
        <v>36000</v>
      </c>
      <c r="AA137" s="292">
        <v>2758571.28</v>
      </c>
      <c r="AB137" s="292">
        <v>47446.5</v>
      </c>
      <c r="AD137" s="292">
        <v>2058874.61</v>
      </c>
      <c r="AE137" s="292">
        <v>123449.41</v>
      </c>
      <c r="AF137" s="292">
        <v>3</v>
      </c>
      <c r="AG137" s="292">
        <v>967.28</v>
      </c>
      <c r="AH137" s="61">
        <f t="shared" si="15"/>
        <v>329457.58999999997</v>
      </c>
      <c r="AI137" s="58">
        <f t="shared" si="16"/>
        <v>9237</v>
      </c>
      <c r="AJ137" s="60">
        <f t="shared" si="17"/>
        <v>320220.58999999997</v>
      </c>
      <c r="AK137" s="63">
        <f t="shared" si="18"/>
        <v>4072907.04</v>
      </c>
      <c r="AL137" s="49">
        <f t="shared" si="19"/>
        <v>4989312.08</v>
      </c>
      <c r="AM137" s="53">
        <f t="shared" si="20"/>
        <v>-916405.04</v>
      </c>
    </row>
    <row r="138" spans="1:39" x14ac:dyDescent="0.2">
      <c r="A138" s="1" t="s">
        <v>1120</v>
      </c>
      <c r="B138" s="1" t="s">
        <v>1121</v>
      </c>
      <c r="C138" s="94">
        <v>4412</v>
      </c>
      <c r="D138" s="1" t="s">
        <v>1125</v>
      </c>
      <c r="E138" s="1" t="s">
        <v>1125</v>
      </c>
      <c r="F138" s="36">
        <v>377073.44</v>
      </c>
      <c r="G138" s="36">
        <v>10000</v>
      </c>
      <c r="H138" s="36">
        <v>203826.86</v>
      </c>
      <c r="J138" s="126">
        <v>146861.54</v>
      </c>
      <c r="K138" s="126">
        <v>70238.77</v>
      </c>
      <c r="M138" s="278">
        <v>14835</v>
      </c>
      <c r="N138" s="278">
        <v>0</v>
      </c>
      <c r="P138" s="278">
        <v>1304.25</v>
      </c>
      <c r="S138" s="126">
        <v>-992780.05</v>
      </c>
      <c r="T138" s="126">
        <v>2122751.4700000002</v>
      </c>
      <c r="V138" s="33">
        <v>1539940.76</v>
      </c>
      <c r="W138" s="33">
        <v>286320</v>
      </c>
      <c r="X138" s="33">
        <v>2009.92</v>
      </c>
      <c r="Y138" s="33">
        <v>1896909</v>
      </c>
      <c r="Z138" s="33">
        <v>18000</v>
      </c>
      <c r="AA138" s="292">
        <v>2530033</v>
      </c>
      <c r="AB138" s="292">
        <v>73650</v>
      </c>
      <c r="AD138" s="292">
        <v>1284754.3</v>
      </c>
      <c r="AE138" s="292">
        <v>192852.44</v>
      </c>
      <c r="AH138" s="61">
        <f t="shared" si="15"/>
        <v>590900.30000000005</v>
      </c>
      <c r="AI138" s="58">
        <f t="shared" si="16"/>
        <v>16139.25</v>
      </c>
      <c r="AJ138" s="60">
        <f t="shared" si="17"/>
        <v>574761.05000000005</v>
      </c>
      <c r="AK138" s="63">
        <f t="shared" si="18"/>
        <v>3743179.6799999997</v>
      </c>
      <c r="AL138" s="49">
        <f t="shared" si="19"/>
        <v>4081289.7399999998</v>
      </c>
      <c r="AM138" s="53">
        <f t="shared" si="20"/>
        <v>-338110.06000000006</v>
      </c>
    </row>
    <row r="139" spans="1:39" x14ac:dyDescent="0.2">
      <c r="A139" s="1" t="s">
        <v>1120</v>
      </c>
      <c r="B139" s="1" t="s">
        <v>1121</v>
      </c>
      <c r="C139" s="94">
        <v>4626</v>
      </c>
      <c r="D139" s="1" t="s">
        <v>1126</v>
      </c>
      <c r="E139" s="1" t="s">
        <v>1126</v>
      </c>
      <c r="F139" s="36">
        <v>365211.24</v>
      </c>
      <c r="G139" s="36">
        <v>0</v>
      </c>
      <c r="H139" s="36">
        <v>126288.81</v>
      </c>
      <c r="J139" s="126">
        <v>1587156.83</v>
      </c>
      <c r="K139" s="126">
        <v>99029.48</v>
      </c>
      <c r="M139" s="278">
        <v>15188</v>
      </c>
      <c r="N139" s="278">
        <v>0</v>
      </c>
      <c r="P139" s="278">
        <v>159.32</v>
      </c>
      <c r="S139" s="126">
        <v>1840718.67</v>
      </c>
      <c r="T139" s="126">
        <v>765116.2</v>
      </c>
      <c r="V139" s="33">
        <v>1845436.95</v>
      </c>
      <c r="W139" s="33">
        <v>132425</v>
      </c>
      <c r="X139" s="33">
        <v>2618.9699999999998</v>
      </c>
      <c r="Y139" s="33">
        <v>464793.28</v>
      </c>
      <c r="Z139" s="33">
        <v>3000</v>
      </c>
      <c r="AA139" s="292">
        <v>1447488.28</v>
      </c>
      <c r="AB139" s="292">
        <v>30942</v>
      </c>
      <c r="AD139" s="292">
        <v>1235023.55</v>
      </c>
      <c r="AE139" s="292">
        <v>177348.92</v>
      </c>
      <c r="AG139" s="292">
        <v>967.28</v>
      </c>
      <c r="AH139" s="61">
        <f t="shared" si="15"/>
        <v>491500.05</v>
      </c>
      <c r="AI139" s="58">
        <f t="shared" si="16"/>
        <v>15347.32</v>
      </c>
      <c r="AJ139" s="60">
        <f t="shared" si="17"/>
        <v>476152.73</v>
      </c>
      <c r="AK139" s="63">
        <f t="shared" si="18"/>
        <v>2448274.2000000002</v>
      </c>
      <c r="AL139" s="49">
        <f t="shared" si="19"/>
        <v>2891770.03</v>
      </c>
      <c r="AM139" s="53">
        <f t="shared" si="20"/>
        <v>-443495.82999999961</v>
      </c>
    </row>
    <row r="140" spans="1:39" x14ac:dyDescent="0.2">
      <c r="A140" s="1" t="s">
        <v>1120</v>
      </c>
      <c r="B140" s="1" t="s">
        <v>1121</v>
      </c>
      <c r="C140" s="94">
        <v>5170</v>
      </c>
      <c r="D140" s="1" t="s">
        <v>1127</v>
      </c>
      <c r="E140" s="1" t="s">
        <v>1127</v>
      </c>
      <c r="F140" s="36">
        <v>118299.72</v>
      </c>
      <c r="G140" s="36">
        <v>124600</v>
      </c>
      <c r="H140" s="36">
        <v>181181.72</v>
      </c>
      <c r="J140" s="126">
        <v>464994.77</v>
      </c>
      <c r="K140" s="126">
        <v>21088.31</v>
      </c>
      <c r="M140" s="278">
        <v>7875</v>
      </c>
      <c r="N140" s="278">
        <v>0</v>
      </c>
      <c r="P140" s="278">
        <v>1860</v>
      </c>
      <c r="S140" s="126">
        <v>-2272861.9700000002</v>
      </c>
      <c r="T140" s="126">
        <v>3234091.19</v>
      </c>
      <c r="V140" s="33">
        <v>2404154.2200000002</v>
      </c>
      <c r="W140" s="33">
        <v>186400</v>
      </c>
      <c r="X140" s="33">
        <v>1416.89</v>
      </c>
      <c r="Y140" s="33">
        <v>1346499</v>
      </c>
      <c r="Z140" s="33">
        <v>27000</v>
      </c>
      <c r="AA140" s="292">
        <v>2175981</v>
      </c>
      <c r="AD140" s="292">
        <v>1692426.66</v>
      </c>
      <c r="AE140" s="292">
        <v>156679.79999999999</v>
      </c>
      <c r="AG140" s="292">
        <v>1182.3499999999999</v>
      </c>
      <c r="AH140" s="61">
        <f t="shared" si="15"/>
        <v>424081.44</v>
      </c>
      <c r="AI140" s="58">
        <f t="shared" si="16"/>
        <v>9735</v>
      </c>
      <c r="AJ140" s="60">
        <f t="shared" si="17"/>
        <v>414346.44</v>
      </c>
      <c r="AK140" s="63">
        <f t="shared" si="18"/>
        <v>3965470.1100000003</v>
      </c>
      <c r="AL140" s="49">
        <f t="shared" si="19"/>
        <v>4026269.81</v>
      </c>
      <c r="AM140" s="53">
        <f t="shared" si="20"/>
        <v>-60799.699999999721</v>
      </c>
    </row>
    <row r="141" spans="1:39" x14ac:dyDescent="0.2">
      <c r="A141" s="1" t="s">
        <v>1120</v>
      </c>
      <c r="B141" s="1" t="s">
        <v>1121</v>
      </c>
      <c r="C141" s="94">
        <v>3453</v>
      </c>
      <c r="D141" s="1" t="s">
        <v>1128</v>
      </c>
      <c r="E141" s="1" t="s">
        <v>1128</v>
      </c>
      <c r="F141" s="36">
        <v>132446.22</v>
      </c>
      <c r="G141" s="36">
        <v>19000</v>
      </c>
      <c r="H141" s="36">
        <v>75906.62</v>
      </c>
      <c r="J141" s="126">
        <v>240059.93</v>
      </c>
      <c r="K141" s="126">
        <v>144066.43</v>
      </c>
      <c r="M141" s="278">
        <v>17081.68</v>
      </c>
      <c r="N141" s="278">
        <v>0</v>
      </c>
      <c r="P141" s="278">
        <v>0</v>
      </c>
      <c r="S141" s="126">
        <v>-1062160.3400000001</v>
      </c>
      <c r="T141" s="126">
        <v>1809525.85</v>
      </c>
      <c r="V141" s="33">
        <v>1871250.13</v>
      </c>
      <c r="X141" s="33">
        <v>1133.29</v>
      </c>
      <c r="Y141" s="33">
        <v>1223388</v>
      </c>
      <c r="Z141" s="33">
        <v>18000</v>
      </c>
      <c r="AA141" s="292">
        <v>1994940</v>
      </c>
      <c r="AB141" s="292">
        <v>20590</v>
      </c>
      <c r="AD141" s="292">
        <v>1152754.25</v>
      </c>
      <c r="AE141" s="292">
        <v>97484.88</v>
      </c>
      <c r="AF141" s="292">
        <v>3</v>
      </c>
      <c r="AG141" s="292">
        <v>967.28</v>
      </c>
      <c r="AH141" s="61">
        <f t="shared" si="15"/>
        <v>227352.84</v>
      </c>
      <c r="AI141" s="58">
        <f t="shared" si="16"/>
        <v>17081.68</v>
      </c>
      <c r="AJ141" s="60">
        <f t="shared" si="17"/>
        <v>210271.16</v>
      </c>
      <c r="AK141" s="63">
        <f t="shared" si="18"/>
        <v>3113771.42</v>
      </c>
      <c r="AL141" s="49">
        <f t="shared" si="19"/>
        <v>3266739.4099999997</v>
      </c>
      <c r="AM141" s="53">
        <f t="shared" si="20"/>
        <v>-152967.98999999976</v>
      </c>
    </row>
    <row r="142" spans="1:39" x14ac:dyDescent="0.2">
      <c r="A142" s="1" t="s">
        <v>1120</v>
      </c>
      <c r="B142" s="1" t="s">
        <v>1121</v>
      </c>
      <c r="C142" s="94">
        <v>6990</v>
      </c>
      <c r="D142" s="1" t="s">
        <v>1129</v>
      </c>
      <c r="E142" s="1" t="s">
        <v>1129</v>
      </c>
      <c r="F142" s="36">
        <v>313447.38</v>
      </c>
      <c r="G142" s="36">
        <v>0</v>
      </c>
      <c r="H142" s="36">
        <v>5571.11</v>
      </c>
      <c r="J142" s="126">
        <v>1255456.51</v>
      </c>
      <c r="K142" s="126">
        <v>288631.07</v>
      </c>
      <c r="M142" s="278">
        <v>26748</v>
      </c>
      <c r="N142" s="278">
        <v>0</v>
      </c>
      <c r="P142" s="278">
        <v>0</v>
      </c>
      <c r="S142" s="126">
        <v>1309739.6499999999</v>
      </c>
      <c r="T142" s="126">
        <v>1034850.95</v>
      </c>
      <c r="V142" s="33">
        <v>2593711.9500000002</v>
      </c>
      <c r="W142" s="33">
        <v>337080</v>
      </c>
      <c r="X142" s="33">
        <v>3172.85</v>
      </c>
      <c r="Y142" s="33">
        <v>1045509</v>
      </c>
      <c r="Z142" s="33">
        <v>18000</v>
      </c>
      <c r="AA142" s="292">
        <v>1894394</v>
      </c>
      <c r="AB142" s="292">
        <v>46104</v>
      </c>
      <c r="AD142" s="292">
        <v>2323586.65</v>
      </c>
      <c r="AE142" s="292">
        <v>240439.33</v>
      </c>
      <c r="AG142" s="292">
        <v>1182.3499999999999</v>
      </c>
      <c r="AH142" s="61">
        <f t="shared" si="15"/>
        <v>319018.49</v>
      </c>
      <c r="AI142" s="58">
        <f t="shared" si="16"/>
        <v>26748</v>
      </c>
      <c r="AJ142" s="60">
        <f t="shared" si="17"/>
        <v>292270.49</v>
      </c>
      <c r="AK142" s="63">
        <f t="shared" si="18"/>
        <v>3997473.8000000003</v>
      </c>
      <c r="AL142" s="49">
        <f t="shared" si="19"/>
        <v>4505706.33</v>
      </c>
      <c r="AM142" s="53">
        <f t="shared" si="20"/>
        <v>-508232.5299999998</v>
      </c>
    </row>
    <row r="143" spans="1:39" x14ac:dyDescent="0.2">
      <c r="A143" s="1" t="s">
        <v>1120</v>
      </c>
      <c r="B143" s="1" t="s">
        <v>1121</v>
      </c>
      <c r="C143" s="94">
        <v>4098</v>
      </c>
      <c r="D143" s="1" t="s">
        <v>1130</v>
      </c>
      <c r="E143" s="1" t="s">
        <v>1130</v>
      </c>
      <c r="F143" s="36">
        <v>279878.71000000002</v>
      </c>
      <c r="G143" s="36">
        <v>0</v>
      </c>
      <c r="H143" s="36">
        <v>71928.100000000006</v>
      </c>
      <c r="J143" s="126">
        <v>287945.78999999998</v>
      </c>
      <c r="K143" s="126">
        <v>81792.990000000005</v>
      </c>
      <c r="M143" s="278">
        <v>7875</v>
      </c>
      <c r="N143" s="278">
        <v>0</v>
      </c>
      <c r="P143" s="278">
        <v>0</v>
      </c>
      <c r="S143" s="126">
        <v>-931222.32</v>
      </c>
      <c r="T143" s="126">
        <v>1778360.15</v>
      </c>
      <c r="V143" s="33">
        <v>1804755.03</v>
      </c>
      <c r="W143" s="33">
        <v>155569</v>
      </c>
      <c r="X143" s="33">
        <v>1536.09</v>
      </c>
      <c r="Y143" s="33">
        <v>1034313</v>
      </c>
      <c r="Z143" s="33">
        <v>18000</v>
      </c>
      <c r="AA143" s="292">
        <v>1870726</v>
      </c>
      <c r="AB143" s="292">
        <v>53944</v>
      </c>
      <c r="AD143" s="292">
        <v>1020598.99</v>
      </c>
      <c r="AE143" s="292">
        <v>201184.02</v>
      </c>
      <c r="AF143" s="292">
        <v>5</v>
      </c>
      <c r="AG143" s="292">
        <v>1182.3499999999999</v>
      </c>
      <c r="AH143" s="61">
        <f t="shared" si="15"/>
        <v>351806.81000000006</v>
      </c>
      <c r="AI143" s="58">
        <f t="shared" si="16"/>
        <v>7875</v>
      </c>
      <c r="AJ143" s="60">
        <f t="shared" si="17"/>
        <v>343931.81000000006</v>
      </c>
      <c r="AK143" s="63">
        <f t="shared" si="18"/>
        <v>3014173.12</v>
      </c>
      <c r="AL143" s="49">
        <f t="shared" si="19"/>
        <v>3147640.3600000003</v>
      </c>
      <c r="AM143" s="53">
        <f t="shared" si="20"/>
        <v>-133467.24000000022</v>
      </c>
    </row>
    <row r="144" spans="1:39" x14ac:dyDescent="0.2">
      <c r="A144" s="1" t="s">
        <v>1120</v>
      </c>
      <c r="B144" s="1" t="s">
        <v>1121</v>
      </c>
      <c r="C144" s="94">
        <v>3182</v>
      </c>
      <c r="D144" s="1" t="s">
        <v>1131</v>
      </c>
      <c r="E144" s="1" t="s">
        <v>1131</v>
      </c>
      <c r="F144" s="36">
        <v>261471.7</v>
      </c>
      <c r="G144" s="36">
        <v>19795</v>
      </c>
      <c r="H144" s="36">
        <v>12398.32</v>
      </c>
      <c r="J144" s="126">
        <v>503175.03</v>
      </c>
      <c r="K144" s="126">
        <v>67592.990000000005</v>
      </c>
      <c r="M144" s="278">
        <v>12975</v>
      </c>
      <c r="N144" s="278">
        <v>0</v>
      </c>
      <c r="P144" s="278">
        <v>0</v>
      </c>
      <c r="S144" s="126">
        <v>-1395983.38</v>
      </c>
      <c r="T144" s="126">
        <v>2463401.71</v>
      </c>
      <c r="V144" s="33">
        <v>1602521.73</v>
      </c>
      <c r="W144" s="33">
        <v>45000</v>
      </c>
      <c r="X144" s="33">
        <v>1519.47</v>
      </c>
      <c r="Y144" s="33">
        <v>1579893</v>
      </c>
      <c r="Z144" s="33">
        <v>18000</v>
      </c>
      <c r="AA144" s="292">
        <v>2287089</v>
      </c>
      <c r="AB144" s="292">
        <v>20140</v>
      </c>
      <c r="AD144" s="292">
        <v>993826.33</v>
      </c>
      <c r="AE144" s="292">
        <v>160868.88</v>
      </c>
      <c r="AF144" s="292">
        <v>3</v>
      </c>
      <c r="AG144" s="292">
        <v>967.28</v>
      </c>
      <c r="AH144" s="61">
        <f t="shared" si="15"/>
        <v>293665.02</v>
      </c>
      <c r="AI144" s="58">
        <f t="shared" si="16"/>
        <v>12975</v>
      </c>
      <c r="AJ144" s="60">
        <f t="shared" si="17"/>
        <v>280690.02</v>
      </c>
      <c r="AK144" s="63">
        <f t="shared" si="18"/>
        <v>3246934.2</v>
      </c>
      <c r="AL144" s="49">
        <f t="shared" si="19"/>
        <v>3462894.4899999998</v>
      </c>
      <c r="AM144" s="53">
        <f t="shared" si="20"/>
        <v>-215960.28999999957</v>
      </c>
    </row>
    <row r="145" spans="1:39" x14ac:dyDescent="0.2">
      <c r="A145" s="1" t="s">
        <v>1120</v>
      </c>
      <c r="B145" s="1" t="s">
        <v>1121</v>
      </c>
      <c r="C145" s="94">
        <v>5111</v>
      </c>
      <c r="D145" s="1" t="s">
        <v>1132</v>
      </c>
      <c r="E145" s="1" t="s">
        <v>1132</v>
      </c>
      <c r="F145" s="36">
        <v>42929.47</v>
      </c>
      <c r="G145" s="36">
        <v>0</v>
      </c>
      <c r="H145" s="36">
        <v>128789.62</v>
      </c>
      <c r="J145" s="126">
        <v>138940.70000000001</v>
      </c>
      <c r="K145" s="126">
        <v>47220.74</v>
      </c>
      <c r="M145" s="278">
        <v>7875</v>
      </c>
      <c r="N145" s="278">
        <v>0</v>
      </c>
      <c r="P145" s="278">
        <v>4113.1499999999996</v>
      </c>
      <c r="S145" s="126">
        <v>-767961</v>
      </c>
      <c r="T145" s="126">
        <v>1748544.54</v>
      </c>
      <c r="V145" s="33">
        <v>2460091.79</v>
      </c>
      <c r="W145" s="33">
        <v>233111</v>
      </c>
      <c r="X145" s="33">
        <v>1276.92</v>
      </c>
      <c r="Y145" s="33">
        <v>1794661.4</v>
      </c>
      <c r="Z145" s="33">
        <v>16500</v>
      </c>
      <c r="AA145" s="292">
        <v>2870868.4</v>
      </c>
      <c r="AB145" s="292">
        <v>75880.100000000006</v>
      </c>
      <c r="AD145" s="292">
        <v>2011808.58</v>
      </c>
      <c r="AE145" s="292">
        <v>180588.84</v>
      </c>
      <c r="AF145" s="292">
        <v>4</v>
      </c>
      <c r="AG145" s="292">
        <v>1182.3499999999999</v>
      </c>
      <c r="AH145" s="61">
        <f t="shared" si="15"/>
        <v>171719.09</v>
      </c>
      <c r="AI145" s="58">
        <f t="shared" si="16"/>
        <v>11988.15</v>
      </c>
      <c r="AJ145" s="60">
        <f t="shared" si="17"/>
        <v>159730.94</v>
      </c>
      <c r="AK145" s="63">
        <f t="shared" si="18"/>
        <v>4505641.1099999994</v>
      </c>
      <c r="AL145" s="49">
        <f t="shared" si="19"/>
        <v>5140332.2699999996</v>
      </c>
      <c r="AM145" s="53">
        <f t="shared" si="20"/>
        <v>-634691.16000000015</v>
      </c>
    </row>
    <row r="146" spans="1:39" x14ac:dyDescent="0.2">
      <c r="A146" s="1" t="s">
        <v>1120</v>
      </c>
      <c r="B146" s="1" t="s">
        <v>1121</v>
      </c>
      <c r="C146" s="94">
        <v>4890</v>
      </c>
      <c r="D146" s="1" t="s">
        <v>1133</v>
      </c>
      <c r="E146" s="1" t="s">
        <v>1133</v>
      </c>
      <c r="F146" s="36">
        <v>114418.13</v>
      </c>
      <c r="G146" s="36">
        <v>0</v>
      </c>
      <c r="H146" s="36">
        <v>171734.76</v>
      </c>
      <c r="J146" s="126">
        <v>1435219.04</v>
      </c>
      <c r="K146" s="126">
        <v>147551.94</v>
      </c>
      <c r="M146" s="278">
        <v>7875</v>
      </c>
      <c r="N146" s="278">
        <v>0</v>
      </c>
      <c r="P146" s="278">
        <v>4000</v>
      </c>
      <c r="S146" s="126">
        <v>1518625.79</v>
      </c>
      <c r="T146" s="126">
        <v>577706.88</v>
      </c>
      <c r="V146" s="33">
        <v>2712977.07</v>
      </c>
      <c r="W146" s="33">
        <v>80230</v>
      </c>
      <c r="X146" s="33">
        <v>1241.56</v>
      </c>
      <c r="Y146" s="33">
        <v>2039604</v>
      </c>
      <c r="Z146" s="33">
        <v>30000</v>
      </c>
      <c r="AA146" s="292">
        <v>3047215</v>
      </c>
      <c r="AB146" s="292">
        <v>82416</v>
      </c>
      <c r="AD146" s="292">
        <v>1799789.75</v>
      </c>
      <c r="AE146" s="292">
        <v>172948.4</v>
      </c>
      <c r="AG146" s="292">
        <v>967.28</v>
      </c>
      <c r="AH146" s="61">
        <f t="shared" si="15"/>
        <v>286152.89</v>
      </c>
      <c r="AI146" s="58">
        <f t="shared" si="16"/>
        <v>11875</v>
      </c>
      <c r="AJ146" s="60">
        <f t="shared" si="17"/>
        <v>274277.89</v>
      </c>
      <c r="AK146" s="63">
        <f t="shared" si="18"/>
        <v>4864052.63</v>
      </c>
      <c r="AL146" s="49">
        <f t="shared" si="19"/>
        <v>5103336.4300000006</v>
      </c>
      <c r="AM146" s="53">
        <f t="shared" si="20"/>
        <v>-239283.80000000075</v>
      </c>
    </row>
    <row r="147" spans="1:39" x14ac:dyDescent="0.2">
      <c r="A147" s="1" t="s">
        <v>1120</v>
      </c>
      <c r="B147" s="1" t="s">
        <v>1121</v>
      </c>
      <c r="C147" s="94">
        <v>7134</v>
      </c>
      <c r="D147" s="1" t="s">
        <v>1134</v>
      </c>
      <c r="E147" s="1" t="s">
        <v>1134</v>
      </c>
      <c r="F147" s="36">
        <v>236128.22</v>
      </c>
      <c r="G147" s="36">
        <v>0</v>
      </c>
      <c r="H147" s="36">
        <v>179271.67999999999</v>
      </c>
      <c r="J147" s="126">
        <v>121209.66</v>
      </c>
      <c r="K147" s="126">
        <v>116669.69</v>
      </c>
      <c r="M147" s="278">
        <v>18675</v>
      </c>
      <c r="N147" s="278">
        <v>0</v>
      </c>
      <c r="P147" s="278">
        <v>830.38</v>
      </c>
      <c r="S147" s="126">
        <v>-2630891.2000000002</v>
      </c>
      <c r="T147" s="126">
        <v>3628551.99</v>
      </c>
      <c r="V147" s="33">
        <v>2731788.12</v>
      </c>
      <c r="W147" s="33">
        <v>30000</v>
      </c>
      <c r="X147" s="33">
        <v>1926.3</v>
      </c>
      <c r="Y147" s="33">
        <v>940402.45</v>
      </c>
      <c r="Z147" s="33">
        <v>21000</v>
      </c>
      <c r="AA147" s="292">
        <v>1776049.45</v>
      </c>
      <c r="AB147" s="292">
        <v>61910</v>
      </c>
      <c r="AD147" s="292">
        <v>2038566.41</v>
      </c>
      <c r="AE147" s="292">
        <v>210693.02</v>
      </c>
      <c r="AF147" s="292">
        <v>602.55999999999995</v>
      </c>
      <c r="AG147" s="292">
        <v>1182.3499999999999</v>
      </c>
      <c r="AH147" s="61">
        <f t="shared" si="15"/>
        <v>415399.9</v>
      </c>
      <c r="AI147" s="58">
        <f t="shared" si="16"/>
        <v>19505.38</v>
      </c>
      <c r="AJ147" s="60">
        <f t="shared" si="17"/>
        <v>395894.52</v>
      </c>
      <c r="AK147" s="63">
        <f t="shared" si="18"/>
        <v>3725116.87</v>
      </c>
      <c r="AL147" s="49">
        <f t="shared" si="19"/>
        <v>4089003.79</v>
      </c>
      <c r="AM147" s="53">
        <f t="shared" si="20"/>
        <v>-363886.91999999993</v>
      </c>
    </row>
    <row r="148" spans="1:39" x14ac:dyDescent="0.2">
      <c r="A148" s="1" t="s">
        <v>1120</v>
      </c>
      <c r="B148" s="1" t="s">
        <v>1121</v>
      </c>
      <c r="C148" s="94">
        <v>5117</v>
      </c>
      <c r="D148" s="1" t="s">
        <v>1135</v>
      </c>
      <c r="E148" s="1" t="s">
        <v>1135</v>
      </c>
      <c r="F148" s="36">
        <v>264620.88</v>
      </c>
      <c r="G148" s="36">
        <v>0</v>
      </c>
      <c r="H148" s="36">
        <v>124993.05</v>
      </c>
      <c r="J148" s="126">
        <v>463670.66</v>
      </c>
      <c r="K148" s="126">
        <v>102939.91</v>
      </c>
      <c r="M148" s="278">
        <v>7875</v>
      </c>
      <c r="N148" s="278">
        <v>0</v>
      </c>
      <c r="P148" s="278">
        <v>0</v>
      </c>
      <c r="S148" s="126">
        <v>-971272.87</v>
      </c>
      <c r="T148" s="126">
        <v>2252597.11</v>
      </c>
      <c r="V148" s="33">
        <v>2256817.4900000002</v>
      </c>
      <c r="W148" s="33">
        <v>85600</v>
      </c>
      <c r="X148" s="33">
        <v>1699.18</v>
      </c>
      <c r="Y148" s="33">
        <v>1610637</v>
      </c>
      <c r="Z148" s="33">
        <v>36000</v>
      </c>
      <c r="AA148" s="292">
        <v>2355956</v>
      </c>
      <c r="AB148" s="292">
        <v>48660</v>
      </c>
      <c r="AD148" s="292">
        <v>1689968.41</v>
      </c>
      <c r="AE148" s="292">
        <v>224496.72</v>
      </c>
      <c r="AF148" s="292">
        <v>10</v>
      </c>
      <c r="AG148" s="292">
        <v>4637.28</v>
      </c>
      <c r="AH148" s="61">
        <f t="shared" si="15"/>
        <v>389613.93</v>
      </c>
      <c r="AI148" s="58">
        <f t="shared" si="16"/>
        <v>7875</v>
      </c>
      <c r="AJ148" s="60">
        <f t="shared" si="17"/>
        <v>381738.93</v>
      </c>
      <c r="AK148" s="63">
        <f t="shared" si="18"/>
        <v>3990753.6700000004</v>
      </c>
      <c r="AL148" s="49">
        <f t="shared" si="19"/>
        <v>4323728.41</v>
      </c>
      <c r="AM148" s="53">
        <f t="shared" si="20"/>
        <v>-332974.73999999976</v>
      </c>
    </row>
    <row r="149" spans="1:39" x14ac:dyDescent="0.2">
      <c r="A149" s="1" t="s">
        <v>1120</v>
      </c>
      <c r="B149" s="1" t="s">
        <v>1121</v>
      </c>
      <c r="C149" s="94">
        <v>2386</v>
      </c>
      <c r="D149" s="1" t="s">
        <v>1136</v>
      </c>
      <c r="E149" s="1" t="s">
        <v>1136</v>
      </c>
      <c r="F149" s="36">
        <v>86481.31</v>
      </c>
      <c r="G149" s="36">
        <v>0</v>
      </c>
      <c r="H149" s="36">
        <v>40789.660000000003</v>
      </c>
      <c r="J149" s="126">
        <v>1637940.93</v>
      </c>
      <c r="K149" s="126">
        <v>114758.61</v>
      </c>
      <c r="M149" s="278">
        <v>7875</v>
      </c>
      <c r="N149" s="278">
        <v>0</v>
      </c>
      <c r="P149" s="278">
        <v>0</v>
      </c>
      <c r="S149" s="126">
        <v>1457200.91</v>
      </c>
      <c r="T149" s="126">
        <v>605433.22</v>
      </c>
      <c r="V149" s="33">
        <v>1685718.01</v>
      </c>
      <c r="W149" s="33">
        <v>51225</v>
      </c>
      <c r="X149" s="33">
        <v>1079.21</v>
      </c>
      <c r="Y149" s="33">
        <v>625497</v>
      </c>
      <c r="Z149" s="33">
        <v>3000</v>
      </c>
      <c r="AA149" s="292">
        <v>1101202</v>
      </c>
      <c r="AB149" s="292">
        <v>20920</v>
      </c>
      <c r="AD149" s="292">
        <v>1232667.28</v>
      </c>
      <c r="AE149" s="292">
        <v>201299.28</v>
      </c>
      <c r="AF149" s="292">
        <v>2</v>
      </c>
      <c r="AG149" s="292">
        <v>967.28</v>
      </c>
      <c r="AH149" s="61">
        <f t="shared" si="15"/>
        <v>127270.97</v>
      </c>
      <c r="AI149" s="58">
        <f t="shared" si="16"/>
        <v>7875</v>
      </c>
      <c r="AJ149" s="60">
        <f t="shared" si="17"/>
        <v>119395.97</v>
      </c>
      <c r="AK149" s="63">
        <f t="shared" si="18"/>
        <v>2366519.2199999997</v>
      </c>
      <c r="AL149" s="49">
        <f t="shared" si="19"/>
        <v>2557057.84</v>
      </c>
      <c r="AM149" s="53">
        <f t="shared" si="20"/>
        <v>-190538.62000000011</v>
      </c>
    </row>
    <row r="150" spans="1:39" x14ac:dyDescent="0.2">
      <c r="A150" s="1" t="s">
        <v>1120</v>
      </c>
      <c r="B150" s="1" t="s">
        <v>1121</v>
      </c>
      <c r="C150" s="94">
        <v>1917</v>
      </c>
      <c r="D150" s="1" t="s">
        <v>1137</v>
      </c>
      <c r="E150" s="1" t="s">
        <v>1137</v>
      </c>
      <c r="F150" s="36">
        <v>183853.91</v>
      </c>
      <c r="G150" s="36">
        <v>0</v>
      </c>
      <c r="H150" s="36">
        <v>59094.55</v>
      </c>
      <c r="J150" s="126">
        <v>1139178.76</v>
      </c>
      <c r="K150" s="126">
        <v>75574.100000000006</v>
      </c>
      <c r="M150" s="278">
        <v>12675</v>
      </c>
      <c r="N150" s="278">
        <v>0</v>
      </c>
      <c r="P150" s="278">
        <v>0</v>
      </c>
      <c r="S150" s="126">
        <v>958389.12</v>
      </c>
      <c r="T150" s="126">
        <v>698047.3</v>
      </c>
      <c r="V150" s="33">
        <v>1043809.67</v>
      </c>
      <c r="W150" s="33">
        <v>51970</v>
      </c>
      <c r="X150" s="33">
        <v>1062.24</v>
      </c>
      <c r="Y150" s="33">
        <v>1501799.81</v>
      </c>
      <c r="Z150" s="33">
        <v>36000</v>
      </c>
      <c r="AA150" s="292">
        <v>1926035.31</v>
      </c>
      <c r="AB150" s="292">
        <v>15700</v>
      </c>
      <c r="AD150" s="292">
        <v>757585.03</v>
      </c>
      <c r="AE150" s="292">
        <v>145547.16</v>
      </c>
      <c r="AF150" s="292">
        <v>2</v>
      </c>
      <c r="AG150" s="292">
        <v>1182.32</v>
      </c>
      <c r="AH150" s="61">
        <f t="shared" si="15"/>
        <v>242948.46000000002</v>
      </c>
      <c r="AI150" s="58">
        <f t="shared" si="16"/>
        <v>12675</v>
      </c>
      <c r="AJ150" s="60">
        <f t="shared" si="17"/>
        <v>230273.46000000002</v>
      </c>
      <c r="AK150" s="63">
        <f t="shared" si="18"/>
        <v>2634641.7199999997</v>
      </c>
      <c r="AL150" s="49">
        <f t="shared" si="19"/>
        <v>2846051.82</v>
      </c>
      <c r="AM150" s="53">
        <f t="shared" si="20"/>
        <v>-211410.10000000009</v>
      </c>
    </row>
    <row r="151" spans="1:39" x14ac:dyDescent="0.2">
      <c r="A151" s="1" t="s">
        <v>1120</v>
      </c>
      <c r="B151" s="1" t="s">
        <v>1121</v>
      </c>
      <c r="C151" s="94">
        <v>1607</v>
      </c>
      <c r="D151" s="1" t="s">
        <v>1138</v>
      </c>
      <c r="E151" s="1" t="s">
        <v>1138</v>
      </c>
      <c r="F151" s="36">
        <v>147206.97</v>
      </c>
      <c r="G151" s="36">
        <v>0</v>
      </c>
      <c r="H151" s="36">
        <v>55515.35</v>
      </c>
      <c r="J151" s="126">
        <v>1151735.58</v>
      </c>
      <c r="K151" s="126">
        <v>108126.76</v>
      </c>
      <c r="M151" s="278">
        <v>7875</v>
      </c>
      <c r="N151" s="278">
        <v>0</v>
      </c>
      <c r="P151" s="278">
        <v>354.81</v>
      </c>
      <c r="S151" s="126">
        <v>1372693.32</v>
      </c>
      <c r="T151" s="126">
        <v>399608.02</v>
      </c>
      <c r="V151" s="33">
        <v>968721.13</v>
      </c>
      <c r="W151" s="33">
        <v>40000</v>
      </c>
      <c r="X151" s="33">
        <v>1281.5</v>
      </c>
      <c r="Y151" s="33">
        <v>385497</v>
      </c>
      <c r="Z151" s="33">
        <v>36000</v>
      </c>
      <c r="AA151" s="292">
        <v>811081</v>
      </c>
      <c r="AB151" s="292">
        <v>37985</v>
      </c>
      <c r="AD151" s="292">
        <v>732994.76</v>
      </c>
      <c r="AE151" s="292">
        <v>166415.07999999999</v>
      </c>
      <c r="AF151" s="292">
        <v>3</v>
      </c>
      <c r="AG151" s="292">
        <v>967.28</v>
      </c>
      <c r="AH151" s="61">
        <f t="shared" si="15"/>
        <v>202722.32</v>
      </c>
      <c r="AI151" s="58">
        <f t="shared" si="16"/>
        <v>8229.81</v>
      </c>
      <c r="AJ151" s="60">
        <f t="shared" si="17"/>
        <v>194492.51</v>
      </c>
      <c r="AK151" s="63">
        <f t="shared" si="18"/>
        <v>1431499.63</v>
      </c>
      <c r="AL151" s="49">
        <f t="shared" si="19"/>
        <v>1749446.12</v>
      </c>
      <c r="AM151" s="53">
        <f t="shared" si="20"/>
        <v>-317946.49000000022</v>
      </c>
    </row>
    <row r="152" spans="1:39" x14ac:dyDescent="0.2">
      <c r="A152" s="1" t="s">
        <v>1120</v>
      </c>
      <c r="B152" s="1" t="s">
        <v>1121</v>
      </c>
      <c r="C152" s="94">
        <v>1656</v>
      </c>
      <c r="D152" s="1" t="s">
        <v>1139</v>
      </c>
      <c r="E152" s="1" t="s">
        <v>1139</v>
      </c>
      <c r="F152" s="36">
        <v>64490.21</v>
      </c>
      <c r="G152" s="36">
        <v>10000</v>
      </c>
      <c r="H152" s="36">
        <v>66012.52</v>
      </c>
      <c r="J152" s="126">
        <v>126644.45</v>
      </c>
      <c r="K152" s="126">
        <v>113933.81</v>
      </c>
      <c r="M152" s="278">
        <v>7875</v>
      </c>
      <c r="N152" s="278">
        <v>0</v>
      </c>
      <c r="P152" s="278">
        <v>164820.74</v>
      </c>
      <c r="S152" s="126">
        <v>-1161813.04</v>
      </c>
      <c r="T152" s="126">
        <v>1677902.08</v>
      </c>
      <c r="V152" s="33">
        <v>1337620.49</v>
      </c>
      <c r="W152" s="33">
        <v>40000</v>
      </c>
      <c r="X152" s="33">
        <v>531.95000000000005</v>
      </c>
      <c r="Y152" s="33">
        <v>822208.5</v>
      </c>
      <c r="Z152" s="33">
        <v>18000</v>
      </c>
      <c r="AA152" s="292">
        <v>1639204.5</v>
      </c>
      <c r="AB152" s="292">
        <v>46022</v>
      </c>
      <c r="AD152" s="292">
        <v>725879.98</v>
      </c>
      <c r="AE152" s="292">
        <v>113765.88</v>
      </c>
      <c r="AF152" s="292">
        <v>10</v>
      </c>
      <c r="AG152" s="292">
        <v>1182.3699999999999</v>
      </c>
      <c r="AH152" s="61">
        <f t="shared" si="15"/>
        <v>140502.72999999998</v>
      </c>
      <c r="AI152" s="58">
        <f t="shared" si="16"/>
        <v>172695.74</v>
      </c>
      <c r="AJ152" s="60">
        <f t="shared" si="17"/>
        <v>-32193.010000000009</v>
      </c>
      <c r="AK152" s="63">
        <f t="shared" si="18"/>
        <v>2218360.94</v>
      </c>
      <c r="AL152" s="49">
        <f t="shared" si="19"/>
        <v>2526064.73</v>
      </c>
      <c r="AM152" s="53">
        <f t="shared" si="20"/>
        <v>-307703.79000000004</v>
      </c>
    </row>
    <row r="153" spans="1:39" x14ac:dyDescent="0.2">
      <c r="A153" s="1" t="s">
        <v>1120</v>
      </c>
      <c r="B153" s="1" t="s">
        <v>1121</v>
      </c>
      <c r="C153" s="94">
        <v>4118</v>
      </c>
      <c r="D153" s="1" t="s">
        <v>1140</v>
      </c>
      <c r="E153" s="1" t="s">
        <v>1140</v>
      </c>
      <c r="F153" s="36">
        <v>125193.31</v>
      </c>
      <c r="G153" s="36">
        <v>0</v>
      </c>
      <c r="H153" s="36">
        <v>139876.48000000001</v>
      </c>
      <c r="J153" s="126">
        <v>826096.37</v>
      </c>
      <c r="K153" s="126">
        <v>111895.84</v>
      </c>
      <c r="M153" s="278">
        <v>19820.439999999999</v>
      </c>
      <c r="N153" s="278">
        <v>0</v>
      </c>
      <c r="P153" s="278">
        <v>0</v>
      </c>
      <c r="S153" s="126">
        <v>790583.56</v>
      </c>
      <c r="T153" s="126">
        <v>511906.95</v>
      </c>
      <c r="V153" s="33">
        <v>1931865.72</v>
      </c>
      <c r="W153" s="33">
        <v>144300</v>
      </c>
      <c r="X153" s="33">
        <v>726.67</v>
      </c>
      <c r="Y153" s="33">
        <v>1744357.61</v>
      </c>
      <c r="Z153" s="33">
        <v>45000</v>
      </c>
      <c r="AA153" s="292">
        <v>2593224.61</v>
      </c>
      <c r="AB153" s="292">
        <v>45330</v>
      </c>
      <c r="AD153" s="292">
        <v>1178329.51</v>
      </c>
      <c r="AE153" s="292">
        <v>167430.48000000001</v>
      </c>
      <c r="AF153" s="292">
        <v>2</v>
      </c>
      <c r="AG153" s="292">
        <v>1182.3499999999999</v>
      </c>
      <c r="AH153" s="61">
        <f t="shared" si="15"/>
        <v>265069.79000000004</v>
      </c>
      <c r="AI153" s="58">
        <f t="shared" si="16"/>
        <v>19820.439999999999</v>
      </c>
      <c r="AJ153" s="60">
        <f t="shared" si="17"/>
        <v>245249.35000000003</v>
      </c>
      <c r="AK153" s="63">
        <f t="shared" si="18"/>
        <v>3866250</v>
      </c>
      <c r="AL153" s="49">
        <f t="shared" si="19"/>
        <v>3985498.95</v>
      </c>
      <c r="AM153" s="53">
        <f t="shared" si="20"/>
        <v>-119248.95000000019</v>
      </c>
    </row>
    <row r="154" spans="1:39" x14ac:dyDescent="0.2">
      <c r="A154" s="1" t="s">
        <v>1120</v>
      </c>
      <c r="B154" s="1" t="s">
        <v>1121</v>
      </c>
      <c r="C154" s="94">
        <v>5989</v>
      </c>
      <c r="D154" s="1" t="s">
        <v>1141</v>
      </c>
      <c r="E154" s="1" t="s">
        <v>1141</v>
      </c>
      <c r="F154" s="36">
        <v>487276.46</v>
      </c>
      <c r="G154" s="36">
        <v>36850</v>
      </c>
      <c r="H154" s="36">
        <v>101988.61</v>
      </c>
      <c r="J154" s="126">
        <v>812134.19</v>
      </c>
      <c r="K154" s="126">
        <v>202786.21</v>
      </c>
      <c r="M154" s="278">
        <v>7875</v>
      </c>
      <c r="N154" s="278">
        <v>0</v>
      </c>
      <c r="P154" s="278">
        <v>1265</v>
      </c>
      <c r="S154" s="126">
        <v>-1485066.58</v>
      </c>
      <c r="T154" s="126">
        <v>3252587.34</v>
      </c>
      <c r="V154" s="33">
        <v>1873844.18</v>
      </c>
      <c r="W154" s="33">
        <v>204150</v>
      </c>
      <c r="X154" s="33">
        <v>2253.54</v>
      </c>
      <c r="Y154" s="33">
        <v>1462140</v>
      </c>
      <c r="Z154" s="33">
        <v>50900</v>
      </c>
      <c r="AA154" s="292">
        <v>2217688</v>
      </c>
      <c r="AB154" s="292">
        <v>11530</v>
      </c>
      <c r="AD154" s="292">
        <v>1248113.77</v>
      </c>
      <c r="AE154" s="292">
        <v>251571.24</v>
      </c>
      <c r="AF154" s="292">
        <v>10</v>
      </c>
      <c r="AH154" s="61">
        <f t="shared" si="15"/>
        <v>626115.07000000007</v>
      </c>
      <c r="AI154" s="58">
        <f t="shared" si="16"/>
        <v>9140</v>
      </c>
      <c r="AJ154" s="60">
        <f t="shared" si="17"/>
        <v>616975.07000000007</v>
      </c>
      <c r="AK154" s="63">
        <f t="shared" si="18"/>
        <v>3593287.7199999997</v>
      </c>
      <c r="AL154" s="49">
        <f t="shared" si="19"/>
        <v>3728913.01</v>
      </c>
      <c r="AM154" s="53">
        <f t="shared" si="20"/>
        <v>-135625.29000000004</v>
      </c>
    </row>
    <row r="155" spans="1:39" x14ac:dyDescent="0.2">
      <c r="A155" s="1" t="s">
        <v>1120</v>
      </c>
      <c r="B155" s="1" t="s">
        <v>1121</v>
      </c>
      <c r="C155" s="94">
        <v>3336</v>
      </c>
      <c r="D155" s="1" t="s">
        <v>1142</v>
      </c>
      <c r="E155" s="1" t="s">
        <v>1142</v>
      </c>
      <c r="F155" s="36">
        <v>580876.55000000005</v>
      </c>
      <c r="G155" s="36">
        <v>0</v>
      </c>
      <c r="H155" s="36">
        <v>151227.79999999999</v>
      </c>
      <c r="J155" s="126">
        <v>1606222.11</v>
      </c>
      <c r="K155" s="126">
        <v>31105.09</v>
      </c>
      <c r="M155" s="278">
        <v>13875</v>
      </c>
      <c r="N155" s="278">
        <v>0</v>
      </c>
      <c r="P155" s="278">
        <v>0</v>
      </c>
      <c r="S155" s="126">
        <v>17854.22</v>
      </c>
      <c r="T155" s="126">
        <v>2705484.32</v>
      </c>
      <c r="V155" s="33">
        <v>1631357.88</v>
      </c>
      <c r="W155" s="33">
        <v>272908</v>
      </c>
      <c r="X155" s="33">
        <v>2378.0100000000002</v>
      </c>
      <c r="Y155" s="33">
        <v>1323048</v>
      </c>
      <c r="Z155" s="33">
        <v>18000</v>
      </c>
      <c r="AA155" s="292">
        <v>2196634</v>
      </c>
      <c r="AB155" s="292">
        <v>74000</v>
      </c>
      <c r="AD155" s="292">
        <v>1162323.8</v>
      </c>
      <c r="AE155" s="292">
        <v>181540.8</v>
      </c>
      <c r="AF155" s="292">
        <v>8</v>
      </c>
      <c r="AG155" s="292">
        <v>967.28</v>
      </c>
      <c r="AH155" s="61">
        <f t="shared" si="15"/>
        <v>732104.35000000009</v>
      </c>
      <c r="AI155" s="58">
        <f t="shared" si="16"/>
        <v>13875</v>
      </c>
      <c r="AJ155" s="60">
        <f t="shared" si="17"/>
        <v>718229.35000000009</v>
      </c>
      <c r="AK155" s="63">
        <f t="shared" si="18"/>
        <v>3247691.8899999997</v>
      </c>
      <c r="AL155" s="49">
        <f t="shared" si="19"/>
        <v>3615473.8799999994</v>
      </c>
      <c r="AM155" s="53">
        <f t="shared" si="20"/>
        <v>-367781.98999999976</v>
      </c>
    </row>
    <row r="156" spans="1:39" x14ac:dyDescent="0.2">
      <c r="A156" s="1" t="s">
        <v>1144</v>
      </c>
      <c r="B156" s="1" t="s">
        <v>1145</v>
      </c>
      <c r="C156" s="94">
        <v>3911</v>
      </c>
      <c r="D156" s="1" t="s">
        <v>1147</v>
      </c>
      <c r="E156" s="1" t="s">
        <v>1147</v>
      </c>
      <c r="F156" s="36">
        <v>56127.48</v>
      </c>
      <c r="G156" s="36">
        <v>0</v>
      </c>
      <c r="H156" s="36">
        <v>58199.94</v>
      </c>
      <c r="J156" s="126">
        <v>746238.08</v>
      </c>
      <c r="K156" s="126">
        <v>792058.95</v>
      </c>
      <c r="M156" s="278">
        <v>17595</v>
      </c>
      <c r="P156" s="278">
        <v>3450.4</v>
      </c>
      <c r="S156" s="126">
        <v>-623427.27</v>
      </c>
      <c r="T156" s="126">
        <v>1733406.94</v>
      </c>
      <c r="V156" s="33">
        <v>1774099.29</v>
      </c>
      <c r="W156" s="33">
        <v>123995</v>
      </c>
      <c r="X156" s="33">
        <v>856.77</v>
      </c>
      <c r="Y156" s="33">
        <v>1539540</v>
      </c>
      <c r="Z156" s="33">
        <v>1500</v>
      </c>
      <c r="AA156" s="292">
        <v>1821762</v>
      </c>
      <c r="AC156" s="292">
        <v>12652</v>
      </c>
      <c r="AD156" s="292">
        <v>768084.44</v>
      </c>
      <c r="AE156" s="292">
        <v>315893.24</v>
      </c>
      <c r="AH156" s="61">
        <f t="shared" si="15"/>
        <v>114327.42000000001</v>
      </c>
      <c r="AI156" s="58">
        <f t="shared" si="16"/>
        <v>21045.4</v>
      </c>
      <c r="AJ156" s="60">
        <f t="shared" si="17"/>
        <v>93282.020000000019</v>
      </c>
      <c r="AK156" s="63">
        <f t="shared" si="18"/>
        <v>3439991.06</v>
      </c>
      <c r="AL156" s="49">
        <f t="shared" si="19"/>
        <v>2918391.6799999997</v>
      </c>
      <c r="AM156" s="53">
        <f t="shared" si="20"/>
        <v>521599.38000000035</v>
      </c>
    </row>
    <row r="157" spans="1:39" x14ac:dyDescent="0.2">
      <c r="A157" s="1" t="s">
        <v>1144</v>
      </c>
      <c r="B157" s="1" t="s">
        <v>1145</v>
      </c>
      <c r="C157" s="94">
        <v>4261</v>
      </c>
      <c r="D157" s="1" t="s">
        <v>1148</v>
      </c>
      <c r="E157" s="1" t="s">
        <v>1148</v>
      </c>
      <c r="F157" s="36">
        <v>127324.67</v>
      </c>
      <c r="G157" s="36">
        <v>8624</v>
      </c>
      <c r="H157" s="36">
        <v>30159.79</v>
      </c>
      <c r="J157" s="126">
        <v>437089.96</v>
      </c>
      <c r="K157" s="126">
        <v>51018.71</v>
      </c>
      <c r="M157" s="278">
        <v>16387.5</v>
      </c>
      <c r="P157" s="278">
        <v>1012.5</v>
      </c>
      <c r="S157" s="126">
        <v>-773377.67</v>
      </c>
      <c r="T157" s="126">
        <v>1890457.72</v>
      </c>
      <c r="V157" s="33">
        <v>835861.7</v>
      </c>
      <c r="W157" s="33">
        <v>112490</v>
      </c>
      <c r="X157" s="33">
        <v>1657.63</v>
      </c>
      <c r="Y157" s="33">
        <v>421500</v>
      </c>
      <c r="Z157" s="33">
        <v>2260</v>
      </c>
      <c r="AA157" s="292">
        <v>701579</v>
      </c>
      <c r="AC157" s="292">
        <v>25560</v>
      </c>
      <c r="AD157" s="292">
        <v>952332.1</v>
      </c>
      <c r="AE157" s="292">
        <v>174561.15</v>
      </c>
      <c r="AH157" s="61">
        <f t="shared" si="15"/>
        <v>166108.46</v>
      </c>
      <c r="AI157" s="58">
        <f t="shared" si="16"/>
        <v>17400</v>
      </c>
      <c r="AJ157" s="60">
        <f t="shared" si="17"/>
        <v>148708.46</v>
      </c>
      <c r="AK157" s="63">
        <f t="shared" si="18"/>
        <v>1373769.33</v>
      </c>
      <c r="AL157" s="49">
        <f t="shared" si="19"/>
        <v>1854032.25</v>
      </c>
      <c r="AM157" s="53">
        <f t="shared" si="20"/>
        <v>-480262.91999999993</v>
      </c>
    </row>
    <row r="158" spans="1:39" x14ac:dyDescent="0.2">
      <c r="A158" s="1" t="s">
        <v>1144</v>
      </c>
      <c r="B158" s="1" t="s">
        <v>1145</v>
      </c>
      <c r="C158" s="94">
        <v>5146</v>
      </c>
      <c r="D158" s="1" t="s">
        <v>1149</v>
      </c>
      <c r="E158" s="1" t="s">
        <v>1149</v>
      </c>
      <c r="F158" s="36">
        <v>428255.28</v>
      </c>
      <c r="G158" s="36">
        <v>0</v>
      </c>
      <c r="H158" s="36">
        <v>89611.41</v>
      </c>
      <c r="J158" s="126">
        <v>2455045.56</v>
      </c>
      <c r="K158" s="126">
        <v>131913.56</v>
      </c>
      <c r="M158" s="278">
        <v>18675</v>
      </c>
      <c r="P158" s="278">
        <v>2636</v>
      </c>
      <c r="S158" s="126">
        <v>2502060.52</v>
      </c>
      <c r="T158" s="126">
        <v>715300.29</v>
      </c>
      <c r="V158" s="33">
        <v>1132336.74</v>
      </c>
      <c r="W158" s="33">
        <v>704680</v>
      </c>
      <c r="X158" s="33">
        <v>3066.83</v>
      </c>
      <c r="Y158" s="33">
        <v>969720</v>
      </c>
      <c r="AA158" s="292">
        <v>1384648</v>
      </c>
      <c r="AC158" s="292">
        <v>19362</v>
      </c>
      <c r="AD158" s="292">
        <v>1259000.33</v>
      </c>
      <c r="AE158" s="292">
        <v>280138.48</v>
      </c>
      <c r="AG158" s="292">
        <v>500.76</v>
      </c>
      <c r="AH158" s="61">
        <f t="shared" si="15"/>
        <v>517866.69000000006</v>
      </c>
      <c r="AI158" s="58">
        <f t="shared" si="16"/>
        <v>21311</v>
      </c>
      <c r="AJ158" s="60">
        <f t="shared" si="17"/>
        <v>496555.69000000006</v>
      </c>
      <c r="AK158" s="63">
        <f t="shared" si="18"/>
        <v>2809803.5700000003</v>
      </c>
      <c r="AL158" s="49">
        <f t="shared" si="19"/>
        <v>2943649.57</v>
      </c>
      <c r="AM158" s="53">
        <f t="shared" si="20"/>
        <v>-133845.99999999953</v>
      </c>
    </row>
    <row r="159" spans="1:39" x14ac:dyDescent="0.2">
      <c r="A159" s="1" t="s">
        <v>1144</v>
      </c>
      <c r="B159" s="1" t="s">
        <v>1145</v>
      </c>
      <c r="C159" s="94">
        <v>5425</v>
      </c>
      <c r="D159" s="1" t="s">
        <v>1150</v>
      </c>
      <c r="E159" s="1" t="s">
        <v>1150</v>
      </c>
      <c r="F159" s="36">
        <v>367843.72</v>
      </c>
      <c r="G159" s="36">
        <v>0</v>
      </c>
      <c r="H159" s="36">
        <v>43766.78</v>
      </c>
      <c r="J159" s="126">
        <v>462912.08</v>
      </c>
      <c r="K159" s="126">
        <v>28005.95</v>
      </c>
      <c r="M159" s="278">
        <v>15675</v>
      </c>
      <c r="P159" s="278">
        <v>0</v>
      </c>
      <c r="S159" s="126">
        <v>-391557.85</v>
      </c>
      <c r="T159" s="126">
        <v>1595931.52</v>
      </c>
      <c r="V159" s="33">
        <v>1021750.46</v>
      </c>
      <c r="W159" s="33">
        <v>30000</v>
      </c>
      <c r="X159" s="33">
        <v>2551.44</v>
      </c>
      <c r="Y159" s="33">
        <v>779880</v>
      </c>
      <c r="Z159" s="33">
        <v>1272</v>
      </c>
      <c r="AA159" s="292">
        <v>1188187</v>
      </c>
      <c r="AC159" s="292">
        <v>37967</v>
      </c>
      <c r="AD159" s="292">
        <v>793078.1</v>
      </c>
      <c r="AE159" s="292">
        <v>133741.94</v>
      </c>
      <c r="AH159" s="61">
        <f t="shared" si="15"/>
        <v>411610.5</v>
      </c>
      <c r="AI159" s="58">
        <f t="shared" si="16"/>
        <v>15675</v>
      </c>
      <c r="AJ159" s="60">
        <f t="shared" si="17"/>
        <v>395935.5</v>
      </c>
      <c r="AK159" s="63">
        <f t="shared" si="18"/>
        <v>1835453.9</v>
      </c>
      <c r="AL159" s="49">
        <f t="shared" si="19"/>
        <v>2152974.04</v>
      </c>
      <c r="AM159" s="53">
        <f t="shared" si="20"/>
        <v>-317520.14000000013</v>
      </c>
    </row>
    <row r="160" spans="1:39" x14ac:dyDescent="0.2">
      <c r="A160" s="1" t="s">
        <v>1152</v>
      </c>
      <c r="B160" s="1" t="s">
        <v>1153</v>
      </c>
      <c r="C160" s="94">
        <v>2109</v>
      </c>
      <c r="D160" s="1" t="s">
        <v>1155</v>
      </c>
      <c r="E160" s="1" t="s">
        <v>1155</v>
      </c>
      <c r="F160" s="36">
        <v>283261.34000000003</v>
      </c>
      <c r="G160" s="36">
        <v>0</v>
      </c>
      <c r="H160" s="36">
        <v>33786.65</v>
      </c>
      <c r="J160" s="126">
        <v>100915.53</v>
      </c>
      <c r="K160" s="126">
        <v>123547.72</v>
      </c>
      <c r="M160" s="278">
        <v>129725.5</v>
      </c>
      <c r="P160" s="278">
        <v>2059.94</v>
      </c>
      <c r="S160" s="126">
        <v>-1451750.92</v>
      </c>
      <c r="T160" s="126">
        <v>2218013.29</v>
      </c>
      <c r="V160" s="33">
        <v>825334.53</v>
      </c>
      <c r="W160" s="33">
        <v>148100</v>
      </c>
      <c r="X160" s="33">
        <v>3391.81</v>
      </c>
      <c r="Y160" s="33">
        <v>1896967</v>
      </c>
      <c r="Z160" s="33">
        <v>669</v>
      </c>
      <c r="AA160" s="292">
        <v>2312937</v>
      </c>
      <c r="AB160" s="292">
        <v>8614</v>
      </c>
      <c r="AD160" s="292">
        <v>805954.19</v>
      </c>
      <c r="AE160" s="292">
        <v>103493.72</v>
      </c>
      <c r="AH160" s="61">
        <f t="shared" si="15"/>
        <v>317047.99000000005</v>
      </c>
      <c r="AI160" s="58">
        <f t="shared" si="16"/>
        <v>131785.44</v>
      </c>
      <c r="AJ160" s="60">
        <f t="shared" si="17"/>
        <v>185262.55000000005</v>
      </c>
      <c r="AK160" s="63">
        <f t="shared" si="18"/>
        <v>2874462.34</v>
      </c>
      <c r="AL160" s="49">
        <f t="shared" si="19"/>
        <v>3230998.91</v>
      </c>
      <c r="AM160" s="53">
        <f t="shared" si="20"/>
        <v>-356536.5700000003</v>
      </c>
    </row>
    <row r="161" spans="1:39" x14ac:dyDescent="0.2">
      <c r="A161" s="1" t="s">
        <v>1152</v>
      </c>
      <c r="B161" s="1" t="s">
        <v>1153</v>
      </c>
      <c r="C161" s="94">
        <v>3887</v>
      </c>
      <c r="D161" s="1" t="s">
        <v>1156</v>
      </c>
      <c r="E161" s="1" t="s">
        <v>1156</v>
      </c>
      <c r="F161" s="36">
        <v>226408.14</v>
      </c>
      <c r="G161" s="36">
        <v>0</v>
      </c>
      <c r="H161" s="36">
        <v>28811.14</v>
      </c>
      <c r="J161" s="126">
        <v>140283.63</v>
      </c>
      <c r="K161" s="126">
        <v>162282.95000000001</v>
      </c>
      <c r="P161" s="278">
        <v>2947.2</v>
      </c>
      <c r="S161" s="126">
        <v>-1146793.6200000001</v>
      </c>
      <c r="T161" s="126">
        <v>1904185.77</v>
      </c>
      <c r="V161" s="33">
        <v>1228128.29</v>
      </c>
      <c r="W161" s="33">
        <v>212145</v>
      </c>
      <c r="X161" s="33">
        <v>2284.5500000000002</v>
      </c>
      <c r="Y161" s="33">
        <v>1964819</v>
      </c>
      <c r="Z161" s="33">
        <v>684</v>
      </c>
      <c r="AA161" s="292">
        <v>2709442</v>
      </c>
      <c r="AB161" s="292">
        <v>19552</v>
      </c>
      <c r="AD161" s="292">
        <v>802276.77</v>
      </c>
      <c r="AE161" s="292">
        <v>79343.56</v>
      </c>
      <c r="AH161" s="61">
        <f t="shared" si="15"/>
        <v>255219.28000000003</v>
      </c>
      <c r="AI161" s="58">
        <f t="shared" si="16"/>
        <v>2947.2</v>
      </c>
      <c r="AJ161" s="60">
        <f t="shared" si="17"/>
        <v>252272.08000000002</v>
      </c>
      <c r="AK161" s="63">
        <f t="shared" si="18"/>
        <v>3408060.84</v>
      </c>
      <c r="AL161" s="49">
        <f t="shared" si="19"/>
        <v>3610614.33</v>
      </c>
      <c r="AM161" s="53">
        <f t="shared" si="20"/>
        <v>-202553.49000000022</v>
      </c>
    </row>
    <row r="162" spans="1:39" x14ac:dyDescent="0.2">
      <c r="A162" s="1" t="s">
        <v>1152</v>
      </c>
      <c r="B162" s="1" t="s">
        <v>1153</v>
      </c>
      <c r="C162" s="94">
        <v>4069</v>
      </c>
      <c r="D162" s="1" t="s">
        <v>1157</v>
      </c>
      <c r="E162" s="1" t="s">
        <v>1157</v>
      </c>
      <c r="F162" s="36">
        <v>135751.31</v>
      </c>
      <c r="G162" s="36">
        <v>0</v>
      </c>
      <c r="H162" s="36">
        <v>23109.87</v>
      </c>
      <c r="J162" s="126">
        <v>166419.89000000001</v>
      </c>
      <c r="K162" s="126">
        <v>157155.39000000001</v>
      </c>
      <c r="P162" s="278">
        <v>6.85</v>
      </c>
      <c r="S162" s="126">
        <v>-1410149.73</v>
      </c>
      <c r="T162" s="126">
        <v>2050038.21</v>
      </c>
      <c r="V162" s="33">
        <v>1101399.8999999999</v>
      </c>
      <c r="W162" s="33">
        <v>252095</v>
      </c>
      <c r="X162" s="33">
        <v>1680.17</v>
      </c>
      <c r="Y162" s="33">
        <v>1413915</v>
      </c>
      <c r="Z162" s="33">
        <v>1134</v>
      </c>
      <c r="AA162" s="292">
        <v>2001033</v>
      </c>
      <c r="AB162" s="292">
        <v>2650</v>
      </c>
      <c r="AD162" s="292">
        <v>835723.92</v>
      </c>
      <c r="AE162" s="292">
        <v>88275.92</v>
      </c>
      <c r="AG162" s="292">
        <v>0.1</v>
      </c>
      <c r="AH162" s="61">
        <f t="shared" si="15"/>
        <v>158861.18</v>
      </c>
      <c r="AI162" s="58">
        <f t="shared" si="16"/>
        <v>6.85</v>
      </c>
      <c r="AJ162" s="60">
        <f t="shared" si="17"/>
        <v>158854.32999999999</v>
      </c>
      <c r="AK162" s="63">
        <f t="shared" si="18"/>
        <v>2770224.07</v>
      </c>
      <c r="AL162" s="49">
        <f t="shared" si="19"/>
        <v>2927682.94</v>
      </c>
      <c r="AM162" s="53">
        <f t="shared" si="20"/>
        <v>-157458.87000000011</v>
      </c>
    </row>
    <row r="163" spans="1:39" x14ac:dyDescent="0.2">
      <c r="A163" s="1" t="s">
        <v>1152</v>
      </c>
      <c r="B163" s="1" t="s">
        <v>1153</v>
      </c>
      <c r="C163" s="94">
        <v>5548</v>
      </c>
      <c r="D163" s="1" t="s">
        <v>1158</v>
      </c>
      <c r="E163" s="1" t="s">
        <v>1158</v>
      </c>
      <c r="F163" s="36">
        <v>449914.84</v>
      </c>
      <c r="G163" s="36">
        <v>0</v>
      </c>
      <c r="H163" s="36">
        <v>25461.97</v>
      </c>
      <c r="J163" s="126">
        <v>2400908.69</v>
      </c>
      <c r="K163" s="126">
        <v>262714.46999999997</v>
      </c>
      <c r="P163" s="278">
        <v>0</v>
      </c>
      <c r="S163" s="126">
        <v>3315327.46</v>
      </c>
      <c r="T163" s="126">
        <v>345682.71</v>
      </c>
      <c r="V163" s="33">
        <v>1509890.56</v>
      </c>
      <c r="W163" s="33">
        <v>292600</v>
      </c>
      <c r="X163" s="33">
        <v>2765.59</v>
      </c>
      <c r="Y163" s="33">
        <v>1941429</v>
      </c>
      <c r="Z163" s="33">
        <v>1830.03</v>
      </c>
      <c r="AA163" s="292">
        <v>2867344</v>
      </c>
      <c r="AB163" s="292">
        <v>25182.55</v>
      </c>
      <c r="AD163" s="292">
        <v>904941.73</v>
      </c>
      <c r="AE163" s="292">
        <v>473057.1</v>
      </c>
      <c r="AH163" s="61">
        <f t="shared" si="15"/>
        <v>475376.81000000006</v>
      </c>
      <c r="AI163" s="58">
        <f t="shared" si="16"/>
        <v>0</v>
      </c>
      <c r="AJ163" s="60">
        <f t="shared" si="17"/>
        <v>475376.81000000006</v>
      </c>
      <c r="AK163" s="63">
        <f t="shared" si="18"/>
        <v>3748515.18</v>
      </c>
      <c r="AL163" s="49">
        <f t="shared" si="19"/>
        <v>4270525.38</v>
      </c>
      <c r="AM163" s="53">
        <f t="shared" si="20"/>
        <v>-522010.19999999972</v>
      </c>
    </row>
    <row r="164" spans="1:39" x14ac:dyDescent="0.2">
      <c r="A164" s="1" t="s">
        <v>1160</v>
      </c>
      <c r="B164" s="1" t="s">
        <v>1161</v>
      </c>
      <c r="C164" s="94">
        <v>2504</v>
      </c>
      <c r="D164" s="1" t="s">
        <v>1163</v>
      </c>
      <c r="E164" s="1" t="s">
        <v>1163</v>
      </c>
      <c r="F164" s="36">
        <v>951021.25</v>
      </c>
      <c r="G164" s="36">
        <v>0</v>
      </c>
      <c r="H164" s="36">
        <v>40147.4</v>
      </c>
      <c r="J164" s="126">
        <v>1047201.93</v>
      </c>
      <c r="K164" s="126">
        <v>66515.02</v>
      </c>
      <c r="L164" s="278">
        <v>2400</v>
      </c>
      <c r="M164" s="278">
        <v>32816.79</v>
      </c>
      <c r="P164" s="278">
        <v>1368.31</v>
      </c>
      <c r="S164" s="126">
        <v>1496582.29</v>
      </c>
      <c r="T164" s="126">
        <v>633085.80000000005</v>
      </c>
      <c r="V164" s="33">
        <v>1297997.44</v>
      </c>
      <c r="X164" s="33">
        <v>4201.63</v>
      </c>
      <c r="Y164" s="33">
        <v>1335920</v>
      </c>
      <c r="Z164" s="33">
        <v>30250</v>
      </c>
      <c r="AA164" s="292">
        <v>1871202</v>
      </c>
      <c r="AC164" s="292">
        <v>45263</v>
      </c>
      <c r="AD164" s="292">
        <v>568511.67000000004</v>
      </c>
      <c r="AE164" s="292">
        <v>144759.99</v>
      </c>
      <c r="AG164" s="292">
        <v>100000</v>
      </c>
      <c r="AH164" s="61">
        <f t="shared" si="15"/>
        <v>991168.65</v>
      </c>
      <c r="AI164" s="58">
        <f t="shared" si="16"/>
        <v>36585.1</v>
      </c>
      <c r="AJ164" s="60">
        <f t="shared" si="17"/>
        <v>954583.55</v>
      </c>
      <c r="AK164" s="63">
        <f t="shared" si="18"/>
        <v>2668369.0699999998</v>
      </c>
      <c r="AL164" s="49">
        <f t="shared" si="19"/>
        <v>2729736.66</v>
      </c>
      <c r="AM164" s="53">
        <f t="shared" si="20"/>
        <v>-61367.590000000317</v>
      </c>
    </row>
    <row r="165" spans="1:39" x14ac:dyDescent="0.2">
      <c r="A165" s="1" t="s">
        <v>1160</v>
      </c>
      <c r="B165" s="1" t="s">
        <v>1161</v>
      </c>
      <c r="C165" s="94">
        <v>3824</v>
      </c>
      <c r="D165" s="1" t="s">
        <v>1164</v>
      </c>
      <c r="E165" s="1" t="s">
        <v>1164</v>
      </c>
      <c r="F165" s="36">
        <v>1078336.29</v>
      </c>
      <c r="G165" s="36">
        <v>0</v>
      </c>
      <c r="H165" s="36">
        <v>28431.759999999998</v>
      </c>
      <c r="J165" s="126">
        <v>92498.13</v>
      </c>
      <c r="K165" s="126">
        <v>186103.77</v>
      </c>
      <c r="L165" s="278">
        <v>3600</v>
      </c>
      <c r="M165" s="278">
        <v>137231.71</v>
      </c>
      <c r="P165" s="278">
        <v>83.92</v>
      </c>
      <c r="S165" s="126">
        <v>-313334.03000000003</v>
      </c>
      <c r="T165" s="126">
        <v>1315994.6399999999</v>
      </c>
      <c r="V165" s="33">
        <v>1573261.11</v>
      </c>
      <c r="W165" s="33">
        <v>107700</v>
      </c>
      <c r="X165" s="33">
        <v>3640.49</v>
      </c>
      <c r="Y165" s="33">
        <v>1192800</v>
      </c>
      <c r="Z165" s="33">
        <v>40072</v>
      </c>
      <c r="AA165" s="292">
        <v>1826653</v>
      </c>
      <c r="AB165" s="292">
        <v>31044</v>
      </c>
      <c r="AC165" s="292">
        <v>20852.03</v>
      </c>
      <c r="AD165" s="292">
        <v>647650.38</v>
      </c>
      <c r="AE165" s="292">
        <v>149480.48000000001</v>
      </c>
      <c r="AH165" s="61">
        <f t="shared" si="15"/>
        <v>1106768.05</v>
      </c>
      <c r="AI165" s="58">
        <f t="shared" si="16"/>
        <v>140915.63</v>
      </c>
      <c r="AJ165" s="60">
        <f t="shared" si="17"/>
        <v>965852.42</v>
      </c>
      <c r="AK165" s="63">
        <f t="shared" si="18"/>
        <v>2917473.6</v>
      </c>
      <c r="AL165" s="49">
        <f t="shared" si="19"/>
        <v>2675679.89</v>
      </c>
      <c r="AM165" s="53">
        <f t="shared" si="20"/>
        <v>241793.70999999996</v>
      </c>
    </row>
    <row r="166" spans="1:39" x14ac:dyDescent="0.2">
      <c r="A166" s="1" t="s">
        <v>1160</v>
      </c>
      <c r="B166" s="1" t="s">
        <v>1161</v>
      </c>
      <c r="C166" s="94">
        <v>5306</v>
      </c>
      <c r="D166" s="1" t="s">
        <v>1165</v>
      </c>
      <c r="E166" s="1" t="s">
        <v>1165</v>
      </c>
      <c r="F166" s="36">
        <v>253652.43</v>
      </c>
      <c r="G166" s="36">
        <v>0</v>
      </c>
      <c r="H166" s="36">
        <v>41386.57</v>
      </c>
      <c r="J166" s="126">
        <v>152001.88</v>
      </c>
      <c r="K166" s="126">
        <v>769602.45</v>
      </c>
      <c r="P166" s="278">
        <v>0</v>
      </c>
      <c r="S166" s="126">
        <v>-1125204.98</v>
      </c>
      <c r="T166" s="126">
        <v>1954472.19</v>
      </c>
      <c r="V166" s="33">
        <v>2446135.92</v>
      </c>
      <c r="W166" s="33">
        <v>135000</v>
      </c>
      <c r="X166" s="33">
        <v>1777.06</v>
      </c>
      <c r="Y166" s="33">
        <v>693420</v>
      </c>
      <c r="Z166" s="33">
        <v>30500</v>
      </c>
      <c r="AA166" s="292">
        <v>1422475</v>
      </c>
      <c r="AB166" s="292">
        <v>57774</v>
      </c>
      <c r="AC166" s="292">
        <v>42981.1</v>
      </c>
      <c r="AD166" s="292">
        <v>1148709</v>
      </c>
      <c r="AE166" s="292">
        <v>247517.76</v>
      </c>
      <c r="AH166" s="61">
        <f t="shared" si="15"/>
        <v>295039</v>
      </c>
      <c r="AI166" s="58">
        <f t="shared" si="16"/>
        <v>0</v>
      </c>
      <c r="AJ166" s="60">
        <f t="shared" si="17"/>
        <v>295039</v>
      </c>
      <c r="AK166" s="63">
        <f t="shared" si="18"/>
        <v>3306832.98</v>
      </c>
      <c r="AL166" s="49">
        <f t="shared" si="19"/>
        <v>2919456.8600000003</v>
      </c>
      <c r="AM166" s="53">
        <f t="shared" si="20"/>
        <v>387376.11999999965</v>
      </c>
    </row>
    <row r="167" spans="1:39" x14ac:dyDescent="0.2">
      <c r="A167" s="1" t="s">
        <v>1160</v>
      </c>
      <c r="B167" s="1" t="s">
        <v>1161</v>
      </c>
      <c r="C167" s="94">
        <v>2803</v>
      </c>
      <c r="D167" s="1" t="s">
        <v>1166</v>
      </c>
      <c r="E167" s="1" t="s">
        <v>1166</v>
      </c>
      <c r="F167" s="36">
        <v>495689.74</v>
      </c>
      <c r="G167" s="36">
        <v>0</v>
      </c>
      <c r="H167" s="36">
        <v>36293</v>
      </c>
      <c r="J167" s="126">
        <v>647933.04</v>
      </c>
      <c r="K167" s="126">
        <v>78414.37</v>
      </c>
      <c r="L167" s="278">
        <v>4500</v>
      </c>
      <c r="M167" s="278">
        <v>5400</v>
      </c>
      <c r="P167" s="278">
        <v>2122.34</v>
      </c>
      <c r="S167" s="126">
        <v>-331025.5</v>
      </c>
      <c r="T167" s="126">
        <v>1659140.58</v>
      </c>
      <c r="V167" s="33">
        <v>1281424.9099999999</v>
      </c>
      <c r="W167" s="33">
        <v>187100</v>
      </c>
      <c r="X167" s="33">
        <v>2044.18</v>
      </c>
      <c r="Y167" s="33">
        <v>2181594.29</v>
      </c>
      <c r="Z167" s="33">
        <v>11500</v>
      </c>
      <c r="AA167" s="292">
        <v>2663815.29</v>
      </c>
      <c r="AB167" s="292">
        <v>39570</v>
      </c>
      <c r="AC167" s="292">
        <v>52925.06</v>
      </c>
      <c r="AD167" s="292">
        <v>817826.89</v>
      </c>
      <c r="AE167" s="292">
        <v>167483.41</v>
      </c>
      <c r="AG167" s="292">
        <v>3850</v>
      </c>
      <c r="AH167" s="61">
        <f t="shared" si="15"/>
        <v>531982.74</v>
      </c>
      <c r="AI167" s="58">
        <f t="shared" si="16"/>
        <v>12022.34</v>
      </c>
      <c r="AJ167" s="60">
        <f t="shared" si="17"/>
        <v>519960.39999999997</v>
      </c>
      <c r="AK167" s="63">
        <f t="shared" si="18"/>
        <v>3663663.38</v>
      </c>
      <c r="AL167" s="49">
        <f t="shared" si="19"/>
        <v>3745470.6500000004</v>
      </c>
      <c r="AM167" s="53">
        <f t="shared" si="20"/>
        <v>-81807.270000000484</v>
      </c>
    </row>
    <row r="168" spans="1:39" x14ac:dyDescent="0.2">
      <c r="A168" s="1" t="s">
        <v>1160</v>
      </c>
      <c r="B168" s="1" t="s">
        <v>1161</v>
      </c>
      <c r="C168" s="94">
        <v>3882</v>
      </c>
      <c r="D168" s="1" t="s">
        <v>1167</v>
      </c>
      <c r="E168" s="1" t="s">
        <v>1167</v>
      </c>
      <c r="F168" s="36">
        <v>352815.55</v>
      </c>
      <c r="G168" s="36">
        <v>0</v>
      </c>
      <c r="H168" s="36">
        <v>56034.12</v>
      </c>
      <c r="J168" s="126">
        <v>696798.36</v>
      </c>
      <c r="K168" s="126">
        <v>150466.85999999999</v>
      </c>
      <c r="M168" s="278">
        <v>7612.5</v>
      </c>
      <c r="P168" s="278">
        <v>2748.34</v>
      </c>
      <c r="S168" s="126">
        <v>-2459782.39</v>
      </c>
      <c r="T168" s="126">
        <v>3430123.36</v>
      </c>
      <c r="V168" s="33">
        <v>1855928.39</v>
      </c>
      <c r="W168" s="33">
        <v>228000</v>
      </c>
      <c r="X168" s="33">
        <v>1790.54</v>
      </c>
      <c r="Y168" s="33">
        <v>2311980</v>
      </c>
      <c r="Z168" s="33">
        <v>32750</v>
      </c>
      <c r="AA168" s="292">
        <v>2983502</v>
      </c>
      <c r="AB168" s="292">
        <v>19821.62</v>
      </c>
      <c r="AC168" s="292">
        <v>20544.509999999998</v>
      </c>
      <c r="AD168" s="292">
        <v>859166.89</v>
      </c>
      <c r="AE168" s="292">
        <v>272000.83</v>
      </c>
      <c r="AH168" s="61">
        <f t="shared" si="15"/>
        <v>408849.67</v>
      </c>
      <c r="AI168" s="58">
        <f t="shared" si="16"/>
        <v>10360.84</v>
      </c>
      <c r="AJ168" s="60">
        <f t="shared" si="17"/>
        <v>398488.82999999996</v>
      </c>
      <c r="AK168" s="63">
        <f t="shared" si="18"/>
        <v>4430448.93</v>
      </c>
      <c r="AL168" s="49">
        <f t="shared" si="19"/>
        <v>4155035.85</v>
      </c>
      <c r="AM168" s="53">
        <f t="shared" si="20"/>
        <v>275413.07999999961</v>
      </c>
    </row>
    <row r="169" spans="1:39" x14ac:dyDescent="0.2">
      <c r="A169" s="1" t="s">
        <v>1169</v>
      </c>
      <c r="B169" s="1" t="s">
        <v>1170</v>
      </c>
      <c r="C169" s="94">
        <v>1005</v>
      </c>
      <c r="D169" s="1" t="s">
        <v>1172</v>
      </c>
      <c r="E169" s="1" t="s">
        <v>1172</v>
      </c>
      <c r="F169" s="36">
        <v>498318</v>
      </c>
      <c r="G169" s="36">
        <v>0</v>
      </c>
      <c r="H169" s="36">
        <v>43945.56</v>
      </c>
      <c r="J169" s="126">
        <v>429097.74</v>
      </c>
      <c r="K169" s="126">
        <v>106851.39</v>
      </c>
      <c r="P169" s="278">
        <v>894.92</v>
      </c>
      <c r="S169" s="126">
        <v>-1106581.3899999999</v>
      </c>
      <c r="T169" s="126">
        <v>2074034.47</v>
      </c>
      <c r="V169" s="33">
        <v>1204435.01</v>
      </c>
      <c r="W169" s="33">
        <v>80700</v>
      </c>
      <c r="X169" s="33">
        <v>2147.5500000000002</v>
      </c>
      <c r="Y169" s="33">
        <v>568020.24</v>
      </c>
      <c r="AA169" s="292">
        <v>1111169</v>
      </c>
      <c r="AD169" s="292">
        <v>478774.77</v>
      </c>
      <c r="AE169" s="292">
        <v>155494.34</v>
      </c>
      <c r="AH169" s="61">
        <f t="shared" si="15"/>
        <v>542263.56000000006</v>
      </c>
      <c r="AI169" s="58">
        <f t="shared" si="16"/>
        <v>894.92</v>
      </c>
      <c r="AJ169" s="60">
        <f t="shared" si="17"/>
        <v>541368.64</v>
      </c>
      <c r="AK169" s="63">
        <f t="shared" si="18"/>
        <v>1855302.8</v>
      </c>
      <c r="AL169" s="49">
        <f t="shared" si="19"/>
        <v>1745438.11</v>
      </c>
      <c r="AM169" s="53">
        <f t="shared" si="20"/>
        <v>109864.68999999994</v>
      </c>
    </row>
    <row r="170" spans="1:39" x14ac:dyDescent="0.2">
      <c r="A170" s="1" t="s">
        <v>1169</v>
      </c>
      <c r="B170" s="1" t="s">
        <v>1170</v>
      </c>
      <c r="C170" s="94">
        <v>5692</v>
      </c>
      <c r="D170" s="1" t="s">
        <v>1173</v>
      </c>
      <c r="E170" s="1" t="s">
        <v>1173</v>
      </c>
      <c r="F170" s="36">
        <v>277739.57</v>
      </c>
      <c r="G170" s="36">
        <v>0</v>
      </c>
      <c r="H170" s="36">
        <v>64359.07</v>
      </c>
      <c r="J170" s="126">
        <v>340533.75</v>
      </c>
      <c r="K170" s="126">
        <v>71280.710000000006</v>
      </c>
      <c r="P170" s="278">
        <v>150423.18</v>
      </c>
      <c r="S170" s="126">
        <v>-978641.31</v>
      </c>
      <c r="T170" s="126">
        <v>2188176.4900000002</v>
      </c>
      <c r="V170" s="33">
        <v>1753616.73</v>
      </c>
      <c r="X170" s="33">
        <v>1889.88</v>
      </c>
      <c r="Y170" s="33">
        <v>1589400</v>
      </c>
      <c r="Z170" s="33">
        <v>2962</v>
      </c>
      <c r="AA170" s="292">
        <v>2644550</v>
      </c>
      <c r="AD170" s="292">
        <v>1013588.99</v>
      </c>
      <c r="AE170" s="292">
        <v>295774.88</v>
      </c>
      <c r="AH170" s="61">
        <f t="shared" si="15"/>
        <v>342098.64</v>
      </c>
      <c r="AI170" s="58">
        <f t="shared" si="16"/>
        <v>150423.18</v>
      </c>
      <c r="AJ170" s="60">
        <f t="shared" si="17"/>
        <v>191675.46000000002</v>
      </c>
      <c r="AK170" s="63">
        <f t="shared" si="18"/>
        <v>3347868.61</v>
      </c>
      <c r="AL170" s="49">
        <f t="shared" si="19"/>
        <v>3953913.87</v>
      </c>
      <c r="AM170" s="53">
        <f t="shared" si="20"/>
        <v>-606045.26000000024</v>
      </c>
    </row>
    <row r="171" spans="1:39" x14ac:dyDescent="0.2">
      <c r="A171" s="1" t="s">
        <v>1169</v>
      </c>
      <c r="B171" s="1" t="s">
        <v>1170</v>
      </c>
      <c r="C171" s="94">
        <v>3347</v>
      </c>
      <c r="D171" s="1" t="s">
        <v>1174</v>
      </c>
      <c r="E171" s="1" t="s">
        <v>1174</v>
      </c>
      <c r="F171" s="36">
        <v>321180.84999999998</v>
      </c>
      <c r="G171" s="36">
        <v>0</v>
      </c>
      <c r="H171" s="36">
        <v>47710.27</v>
      </c>
      <c r="J171" s="126">
        <v>551522.72</v>
      </c>
      <c r="K171" s="126">
        <v>677543.82</v>
      </c>
      <c r="P171" s="278">
        <v>409.56</v>
      </c>
      <c r="S171" s="126">
        <v>-12850.65</v>
      </c>
      <c r="T171" s="126">
        <v>1890317.34</v>
      </c>
      <c r="V171" s="33">
        <v>1324255.1599999999</v>
      </c>
      <c r="W171" s="33">
        <v>110080</v>
      </c>
      <c r="X171" s="33">
        <v>835.56</v>
      </c>
      <c r="Y171" s="33">
        <v>1467173</v>
      </c>
      <c r="AA171" s="292">
        <v>2078322</v>
      </c>
      <c r="AD171" s="292">
        <v>992996.25</v>
      </c>
      <c r="AE171" s="292">
        <v>106245.06</v>
      </c>
      <c r="AG171" s="292">
        <v>4699</v>
      </c>
      <c r="AH171" s="61">
        <f t="shared" si="15"/>
        <v>368891.12</v>
      </c>
      <c r="AI171" s="58">
        <f t="shared" si="16"/>
        <v>409.56</v>
      </c>
      <c r="AJ171" s="60">
        <f t="shared" si="17"/>
        <v>368481.56</v>
      </c>
      <c r="AK171" s="63">
        <f t="shared" si="18"/>
        <v>2902343.7199999997</v>
      </c>
      <c r="AL171" s="49">
        <f t="shared" si="19"/>
        <v>3182262.31</v>
      </c>
      <c r="AM171" s="53">
        <f t="shared" si="20"/>
        <v>-279918.59000000032</v>
      </c>
    </row>
    <row r="172" spans="1:39" x14ac:dyDescent="0.2">
      <c r="A172" s="1" t="s">
        <v>1169</v>
      </c>
      <c r="B172" s="1" t="s">
        <v>1170</v>
      </c>
      <c r="C172" s="94">
        <v>5180</v>
      </c>
      <c r="D172" s="1" t="s">
        <v>1175</v>
      </c>
      <c r="E172" s="1" t="s">
        <v>1175</v>
      </c>
      <c r="F172" s="36">
        <v>430036.16</v>
      </c>
      <c r="G172" s="36">
        <v>0</v>
      </c>
      <c r="H172" s="36">
        <v>38431.22</v>
      </c>
      <c r="J172" s="126">
        <v>406431.95</v>
      </c>
      <c r="K172" s="126">
        <v>250080.77</v>
      </c>
      <c r="P172" s="278">
        <v>186396.13</v>
      </c>
      <c r="S172" s="126">
        <v>-1275749.79</v>
      </c>
      <c r="T172" s="126">
        <v>2400624.13</v>
      </c>
      <c r="V172" s="33">
        <v>1408610.51</v>
      </c>
      <c r="W172" s="33">
        <v>70000</v>
      </c>
      <c r="X172" s="33">
        <v>2316.31</v>
      </c>
      <c r="Y172" s="33">
        <v>1944366</v>
      </c>
      <c r="AA172" s="292">
        <v>2570142</v>
      </c>
      <c r="AD172" s="292">
        <v>813356.78</v>
      </c>
      <c r="AE172" s="292">
        <v>228084.41</v>
      </c>
      <c r="AH172" s="61">
        <f t="shared" si="15"/>
        <v>468467.38</v>
      </c>
      <c r="AI172" s="58">
        <f t="shared" si="16"/>
        <v>186396.13</v>
      </c>
      <c r="AJ172" s="60">
        <f t="shared" si="17"/>
        <v>282071.25</v>
      </c>
      <c r="AK172" s="63">
        <f t="shared" si="18"/>
        <v>3425292.8200000003</v>
      </c>
      <c r="AL172" s="49">
        <f t="shared" si="19"/>
        <v>3611583.1900000004</v>
      </c>
      <c r="AM172" s="53">
        <f t="shared" si="20"/>
        <v>-186290.37000000011</v>
      </c>
    </row>
    <row r="173" spans="1:39" x14ac:dyDescent="0.2">
      <c r="A173" s="1" t="s">
        <v>1169</v>
      </c>
      <c r="B173" s="1" t="s">
        <v>1170</v>
      </c>
      <c r="C173" s="94">
        <v>3465</v>
      </c>
      <c r="D173" s="1" t="s">
        <v>1176</v>
      </c>
      <c r="E173" s="1" t="s">
        <v>1176</v>
      </c>
      <c r="F173" s="36">
        <v>814985.51</v>
      </c>
      <c r="H173" s="36">
        <v>31733.05</v>
      </c>
      <c r="J173" s="126">
        <v>780723</v>
      </c>
      <c r="K173" s="126">
        <v>613974.72</v>
      </c>
      <c r="P173" s="278">
        <v>24293.77</v>
      </c>
      <c r="S173" s="126">
        <v>518718.13</v>
      </c>
      <c r="T173" s="126">
        <v>1658240.02</v>
      </c>
      <c r="V173" s="33">
        <v>2361789.62</v>
      </c>
      <c r="X173" s="33">
        <v>2775.45</v>
      </c>
      <c r="Y173" s="33">
        <v>1205420</v>
      </c>
      <c r="Z173" s="33">
        <v>518</v>
      </c>
      <c r="AA173" s="292">
        <v>2413483</v>
      </c>
      <c r="AD173" s="292">
        <v>650496.81999999995</v>
      </c>
      <c r="AE173" s="292">
        <v>439017.89</v>
      </c>
      <c r="AG173" s="292">
        <v>27341</v>
      </c>
      <c r="AH173" s="61">
        <f t="shared" si="15"/>
        <v>846718.56</v>
      </c>
      <c r="AI173" s="58">
        <f t="shared" si="16"/>
        <v>24293.77</v>
      </c>
      <c r="AJ173" s="60">
        <f t="shared" si="17"/>
        <v>822424.79</v>
      </c>
      <c r="AK173" s="63">
        <f t="shared" si="18"/>
        <v>3570503.0700000003</v>
      </c>
      <c r="AL173" s="49">
        <f t="shared" si="19"/>
        <v>3530338.71</v>
      </c>
      <c r="AM173" s="53">
        <f t="shared" si="20"/>
        <v>40164.360000000335</v>
      </c>
    </row>
    <row r="174" spans="1:39" x14ac:dyDescent="0.2">
      <c r="A174" s="1" t="s">
        <v>1169</v>
      </c>
      <c r="B174" s="1" t="s">
        <v>1170</v>
      </c>
      <c r="C174" s="94">
        <v>6386</v>
      </c>
      <c r="D174" s="1" t="s">
        <v>1177</v>
      </c>
      <c r="E174" s="1" t="s">
        <v>1177</v>
      </c>
      <c r="F174" s="36">
        <v>92210.59</v>
      </c>
      <c r="G174" s="36">
        <v>0</v>
      </c>
      <c r="H174" s="36">
        <v>22746.240000000002</v>
      </c>
      <c r="J174" s="126">
        <v>489022.52</v>
      </c>
      <c r="K174" s="126">
        <v>69328.320000000007</v>
      </c>
      <c r="P174" s="278">
        <v>2268.9499999999998</v>
      </c>
      <c r="S174" s="126">
        <v>-1114155.03</v>
      </c>
      <c r="T174" s="126">
        <v>2400624.13</v>
      </c>
      <c r="V174" s="33">
        <v>1943775.73</v>
      </c>
      <c r="W174" s="33">
        <v>237725</v>
      </c>
      <c r="X174" s="33">
        <v>3061.4</v>
      </c>
      <c r="Y174" s="33">
        <v>1052216</v>
      </c>
      <c r="AA174" s="292">
        <v>2115125</v>
      </c>
      <c r="AD174" s="292">
        <v>1482634</v>
      </c>
      <c r="AE174" s="292">
        <v>254449.51</v>
      </c>
      <c r="AH174" s="61">
        <f t="shared" si="15"/>
        <v>114956.83</v>
      </c>
      <c r="AI174" s="58">
        <f t="shared" si="16"/>
        <v>2268.9499999999998</v>
      </c>
      <c r="AJ174" s="60">
        <f t="shared" si="17"/>
        <v>112687.88</v>
      </c>
      <c r="AK174" s="63">
        <f t="shared" si="18"/>
        <v>3236778.13</v>
      </c>
      <c r="AL174" s="49">
        <f t="shared" si="19"/>
        <v>3852208.51</v>
      </c>
      <c r="AM174" s="53">
        <f t="shared" si="20"/>
        <v>-615430.37999999989</v>
      </c>
    </row>
    <row r="175" spans="1:39" x14ac:dyDescent="0.2">
      <c r="A175" s="1" t="s">
        <v>1179</v>
      </c>
      <c r="B175" s="1" t="s">
        <v>1180</v>
      </c>
      <c r="C175" s="94">
        <v>4895</v>
      </c>
      <c r="D175" s="1" t="s">
        <v>1182</v>
      </c>
      <c r="E175" s="1" t="s">
        <v>1182</v>
      </c>
      <c r="F175" s="36">
        <v>613865.43999999994</v>
      </c>
      <c r="G175" s="36">
        <v>0</v>
      </c>
      <c r="H175" s="36">
        <v>23133.16</v>
      </c>
      <c r="J175" s="126">
        <v>223602.93</v>
      </c>
      <c r="K175" s="126">
        <v>156590.39999999999</v>
      </c>
      <c r="L175" s="278">
        <v>7000</v>
      </c>
      <c r="M175" s="278">
        <v>37770</v>
      </c>
      <c r="P175" s="278">
        <v>193.1</v>
      </c>
      <c r="S175" s="126">
        <v>-619174.27</v>
      </c>
      <c r="T175" s="126">
        <v>1908740.29</v>
      </c>
      <c r="V175" s="33">
        <v>2046687.44</v>
      </c>
      <c r="W175" s="33">
        <v>179950</v>
      </c>
      <c r="X175" s="33">
        <v>1312.94</v>
      </c>
      <c r="Y175" s="33">
        <v>1257740</v>
      </c>
      <c r="Z175" s="33">
        <v>10700</v>
      </c>
      <c r="AA175" s="292">
        <v>2237199</v>
      </c>
      <c r="AB175" s="292">
        <v>4000</v>
      </c>
      <c r="AC175" s="292">
        <v>55798</v>
      </c>
      <c r="AD175" s="292">
        <v>1267602.9099999999</v>
      </c>
      <c r="AE175" s="292">
        <v>231529.66</v>
      </c>
      <c r="AG175" s="292">
        <v>17598</v>
      </c>
      <c r="AH175" s="61">
        <f t="shared" si="15"/>
        <v>636998.6</v>
      </c>
      <c r="AI175" s="58">
        <f t="shared" si="16"/>
        <v>44963.1</v>
      </c>
      <c r="AJ175" s="60">
        <f t="shared" si="17"/>
        <v>592035.5</v>
      </c>
      <c r="AK175" s="63">
        <f t="shared" si="18"/>
        <v>3496390.38</v>
      </c>
      <c r="AL175" s="49">
        <f t="shared" si="19"/>
        <v>3813727.5700000003</v>
      </c>
      <c r="AM175" s="53">
        <f t="shared" si="20"/>
        <v>-317337.19000000041</v>
      </c>
    </row>
    <row r="176" spans="1:39" x14ac:dyDescent="0.2">
      <c r="A176" s="1" t="s">
        <v>1179</v>
      </c>
      <c r="B176" s="1" t="s">
        <v>1180</v>
      </c>
      <c r="C176" s="94">
        <v>3499</v>
      </c>
      <c r="D176" s="1" t="s">
        <v>1183</v>
      </c>
      <c r="E176" s="1" t="s">
        <v>1183</v>
      </c>
      <c r="F176" s="36">
        <v>607266.84</v>
      </c>
      <c r="G176" s="36">
        <v>0</v>
      </c>
      <c r="H176" s="36">
        <v>29585.41</v>
      </c>
      <c r="J176" s="126">
        <v>635081.03</v>
      </c>
      <c r="K176" s="126">
        <v>278389.07</v>
      </c>
      <c r="L176" s="278">
        <v>5000</v>
      </c>
      <c r="M176" s="278">
        <v>32235</v>
      </c>
      <c r="P176" s="278">
        <v>416.92</v>
      </c>
      <c r="S176" s="126">
        <v>-532801.18999999994</v>
      </c>
      <c r="T176" s="126">
        <v>2036218.61</v>
      </c>
      <c r="V176" s="33">
        <v>2191675.0299999998</v>
      </c>
      <c r="W176" s="33">
        <v>77200</v>
      </c>
      <c r="X176" s="33">
        <v>2316.38</v>
      </c>
      <c r="Y176" s="33">
        <v>1330640</v>
      </c>
      <c r="AA176" s="292">
        <v>2364588</v>
      </c>
      <c r="AB176" s="292">
        <v>94384.75</v>
      </c>
      <c r="AD176" s="292">
        <v>796283.88</v>
      </c>
      <c r="AE176" s="292">
        <v>337321.77</v>
      </c>
      <c r="AH176" s="61">
        <f t="shared" si="15"/>
        <v>636852.25</v>
      </c>
      <c r="AI176" s="58">
        <f t="shared" si="16"/>
        <v>37651.919999999998</v>
      </c>
      <c r="AJ176" s="60">
        <f t="shared" si="17"/>
        <v>599200.32999999996</v>
      </c>
      <c r="AK176" s="63">
        <f t="shared" si="18"/>
        <v>3601831.4099999997</v>
      </c>
      <c r="AL176" s="49">
        <f t="shared" si="19"/>
        <v>3592578.4</v>
      </c>
      <c r="AM176" s="53">
        <f t="shared" si="20"/>
        <v>9253.0099999997765</v>
      </c>
    </row>
    <row r="177" spans="1:39" x14ac:dyDescent="0.2">
      <c r="A177" s="1" t="s">
        <v>1179</v>
      </c>
      <c r="B177" s="1" t="s">
        <v>1180</v>
      </c>
      <c r="C177" s="94">
        <v>2136</v>
      </c>
      <c r="D177" s="1" t="s">
        <v>1184</v>
      </c>
      <c r="E177" s="1" t="s">
        <v>1184</v>
      </c>
      <c r="F177" s="36">
        <v>468424.44</v>
      </c>
      <c r="G177" s="36">
        <v>0</v>
      </c>
      <c r="H177" s="36">
        <v>16270.13</v>
      </c>
      <c r="J177" s="126">
        <v>261579.62</v>
      </c>
      <c r="K177" s="126">
        <v>224411.39</v>
      </c>
      <c r="L177" s="278">
        <v>4000</v>
      </c>
      <c r="M177" s="278">
        <v>24675</v>
      </c>
      <c r="P177" s="278">
        <v>2041</v>
      </c>
      <c r="S177" s="126">
        <v>-1595222.01</v>
      </c>
      <c r="T177" s="126">
        <v>2581996.2400000002</v>
      </c>
      <c r="V177" s="33">
        <v>1268916.3500000001</v>
      </c>
      <c r="W177" s="33">
        <v>84300</v>
      </c>
      <c r="X177" s="33">
        <v>2075.34</v>
      </c>
      <c r="Y177" s="33">
        <v>1173860</v>
      </c>
      <c r="AA177" s="292">
        <v>1722895</v>
      </c>
      <c r="AB177" s="292">
        <v>112743</v>
      </c>
      <c r="AD177" s="292">
        <v>535677.77</v>
      </c>
      <c r="AE177" s="292">
        <v>204640.57</v>
      </c>
      <c r="AH177" s="61">
        <f t="shared" si="15"/>
        <v>484694.57</v>
      </c>
      <c r="AI177" s="58">
        <f t="shared" si="16"/>
        <v>30716</v>
      </c>
      <c r="AJ177" s="60">
        <f t="shared" si="17"/>
        <v>453978.57</v>
      </c>
      <c r="AK177" s="63">
        <f t="shared" si="18"/>
        <v>2529151.6900000004</v>
      </c>
      <c r="AL177" s="49">
        <f t="shared" si="19"/>
        <v>2575956.34</v>
      </c>
      <c r="AM177" s="53">
        <f t="shared" si="20"/>
        <v>-46804.649999999441</v>
      </c>
    </row>
    <row r="178" spans="1:39" x14ac:dyDescent="0.2">
      <c r="A178" s="1" t="s">
        <v>1179</v>
      </c>
      <c r="B178" s="1" t="s">
        <v>1180</v>
      </c>
      <c r="C178" s="94">
        <v>5049</v>
      </c>
      <c r="D178" s="1" t="s">
        <v>1185</v>
      </c>
      <c r="E178" s="1" t="s">
        <v>1185</v>
      </c>
      <c r="F178" s="36">
        <v>629748.43000000005</v>
      </c>
      <c r="G178" s="36">
        <v>0</v>
      </c>
      <c r="H178" s="36">
        <v>36028.720000000001</v>
      </c>
      <c r="J178" s="126">
        <v>335722.37</v>
      </c>
      <c r="K178" s="126">
        <v>223684.59</v>
      </c>
      <c r="L178" s="278">
        <v>7000</v>
      </c>
      <c r="M178" s="278">
        <v>35585.870000000003</v>
      </c>
      <c r="P178" s="278">
        <v>651.41</v>
      </c>
      <c r="S178" s="126">
        <v>-255644.71</v>
      </c>
      <c r="T178" s="126">
        <v>1442473.15</v>
      </c>
      <c r="V178" s="33">
        <v>2115075.31</v>
      </c>
      <c r="W178" s="33">
        <v>129363</v>
      </c>
      <c r="X178" s="33">
        <v>2759.64</v>
      </c>
      <c r="Y178" s="33">
        <v>967060</v>
      </c>
      <c r="AA178" s="292">
        <v>1851729</v>
      </c>
      <c r="AB178" s="292">
        <v>53390</v>
      </c>
      <c r="AC178" s="292">
        <v>44770</v>
      </c>
      <c r="AD178" s="292">
        <v>944484.45</v>
      </c>
      <c r="AE178" s="292">
        <v>210498.11</v>
      </c>
      <c r="AG178" s="292">
        <v>114268</v>
      </c>
      <c r="AH178" s="61">
        <f t="shared" si="15"/>
        <v>665777.15</v>
      </c>
      <c r="AI178" s="58">
        <f t="shared" si="16"/>
        <v>43237.280000000006</v>
      </c>
      <c r="AJ178" s="60">
        <f t="shared" si="17"/>
        <v>622539.87</v>
      </c>
      <c r="AK178" s="63">
        <f t="shared" si="18"/>
        <v>3214257.95</v>
      </c>
      <c r="AL178" s="49">
        <f t="shared" si="19"/>
        <v>3219139.56</v>
      </c>
      <c r="AM178" s="53">
        <f t="shared" si="20"/>
        <v>-4881.6099999998696</v>
      </c>
    </row>
    <row r="179" spans="1:39" x14ac:dyDescent="0.2">
      <c r="A179" s="1" t="s">
        <v>1179</v>
      </c>
      <c r="B179" s="1" t="s">
        <v>1180</v>
      </c>
      <c r="C179" s="94">
        <v>2299</v>
      </c>
      <c r="D179" s="1" t="s">
        <v>1186</v>
      </c>
      <c r="E179" s="1" t="s">
        <v>1186</v>
      </c>
      <c r="F179" s="36">
        <v>810178.54</v>
      </c>
      <c r="G179" s="36">
        <v>0</v>
      </c>
      <c r="H179" s="36">
        <v>14321.56</v>
      </c>
      <c r="I179" s="36">
        <v>0</v>
      </c>
      <c r="J179" s="126">
        <v>390116</v>
      </c>
      <c r="K179" s="126">
        <v>208385.59</v>
      </c>
      <c r="M179" s="278">
        <v>28873.66</v>
      </c>
      <c r="P179" s="278">
        <v>0</v>
      </c>
      <c r="S179" s="126">
        <v>-535980</v>
      </c>
      <c r="T179" s="126">
        <v>1708773.29</v>
      </c>
      <c r="V179" s="33">
        <v>1678780.45</v>
      </c>
      <c r="W179" s="33">
        <v>129900</v>
      </c>
      <c r="X179" s="33">
        <v>3432.92</v>
      </c>
      <c r="Y179" s="33">
        <v>741160</v>
      </c>
      <c r="AA179" s="292">
        <v>1402072</v>
      </c>
      <c r="AB179" s="292">
        <v>27568</v>
      </c>
      <c r="AD179" s="292">
        <v>676736.56</v>
      </c>
      <c r="AE179" s="292">
        <v>214922.07</v>
      </c>
      <c r="AG179" s="292">
        <v>10640</v>
      </c>
      <c r="AH179" s="61">
        <f t="shared" si="15"/>
        <v>824500.10000000009</v>
      </c>
      <c r="AI179" s="58">
        <f t="shared" si="16"/>
        <v>28873.66</v>
      </c>
      <c r="AJ179" s="60">
        <f t="shared" si="17"/>
        <v>795626.44000000006</v>
      </c>
      <c r="AK179" s="63">
        <f t="shared" si="18"/>
        <v>2553273.37</v>
      </c>
      <c r="AL179" s="49">
        <f t="shared" si="19"/>
        <v>2331938.63</v>
      </c>
      <c r="AM179" s="53">
        <f t="shared" si="20"/>
        <v>221334.74000000022</v>
      </c>
    </row>
    <row r="180" spans="1:39" x14ac:dyDescent="0.2">
      <c r="A180" s="1" t="s">
        <v>1179</v>
      </c>
      <c r="B180" s="1" t="s">
        <v>1180</v>
      </c>
      <c r="C180" s="94">
        <v>3201</v>
      </c>
      <c r="D180" s="1" t="s">
        <v>1187</v>
      </c>
      <c r="E180" s="1" t="s">
        <v>1187</v>
      </c>
      <c r="F180" s="36">
        <v>379022.16</v>
      </c>
      <c r="G180" s="36">
        <v>0</v>
      </c>
      <c r="H180" s="36">
        <v>34517.480000000003</v>
      </c>
      <c r="J180" s="126">
        <v>38075.65</v>
      </c>
      <c r="K180" s="126">
        <v>123144.1</v>
      </c>
      <c r="L180" s="278">
        <v>6000</v>
      </c>
      <c r="M180" s="278">
        <v>27717.25</v>
      </c>
      <c r="P180" s="278">
        <v>3129.64</v>
      </c>
      <c r="S180" s="126">
        <v>-1098759.44</v>
      </c>
      <c r="T180" s="126">
        <v>1572242.02</v>
      </c>
      <c r="V180" s="33">
        <v>1173370.55</v>
      </c>
      <c r="W180" s="33">
        <v>112500</v>
      </c>
      <c r="X180" s="33">
        <v>653.61</v>
      </c>
      <c r="Y180" s="33">
        <v>1063440</v>
      </c>
      <c r="AA180" s="292">
        <v>1463752</v>
      </c>
      <c r="AB180" s="292">
        <v>30658</v>
      </c>
      <c r="AD180" s="292">
        <v>677218.39</v>
      </c>
      <c r="AE180" s="292">
        <v>113905.85</v>
      </c>
      <c r="AH180" s="61">
        <f t="shared" si="15"/>
        <v>413539.63999999996</v>
      </c>
      <c r="AI180" s="58">
        <f t="shared" si="16"/>
        <v>36846.89</v>
      </c>
      <c r="AJ180" s="60">
        <f t="shared" si="17"/>
        <v>376692.74999999994</v>
      </c>
      <c r="AK180" s="63">
        <f t="shared" si="18"/>
        <v>2349964.16</v>
      </c>
      <c r="AL180" s="49">
        <f t="shared" si="19"/>
        <v>2285534.2400000002</v>
      </c>
      <c r="AM180" s="53">
        <f t="shared" si="20"/>
        <v>64429.919999999925</v>
      </c>
    </row>
    <row r="181" spans="1:39" x14ac:dyDescent="0.2">
      <c r="A181" s="1" t="s">
        <v>1179</v>
      </c>
      <c r="B181" s="1" t="s">
        <v>1180</v>
      </c>
      <c r="C181" s="94">
        <v>3710</v>
      </c>
      <c r="D181" s="1" t="s">
        <v>1188</v>
      </c>
      <c r="E181" s="1" t="s">
        <v>1188</v>
      </c>
      <c r="F181" s="36">
        <v>637809.35</v>
      </c>
      <c r="G181" s="36">
        <v>0</v>
      </c>
      <c r="H181" s="36">
        <v>16764.060000000001</v>
      </c>
      <c r="I181" s="36">
        <v>11894</v>
      </c>
      <c r="J181" s="126">
        <v>102918.38</v>
      </c>
      <c r="K181" s="126">
        <v>164971.85999999999</v>
      </c>
      <c r="L181" s="278">
        <v>5000</v>
      </c>
      <c r="M181" s="278">
        <v>36758.949999999997</v>
      </c>
      <c r="P181" s="278">
        <v>739.34</v>
      </c>
      <c r="S181" s="126">
        <v>-486234.54</v>
      </c>
      <c r="T181" s="126">
        <v>1286359.3700000001</v>
      </c>
      <c r="V181" s="33">
        <v>1500189.23</v>
      </c>
      <c r="W181" s="33">
        <v>368270</v>
      </c>
      <c r="X181" s="33">
        <v>2545.02</v>
      </c>
      <c r="Y181" s="33">
        <v>1134040</v>
      </c>
      <c r="AA181" s="292">
        <v>1677645</v>
      </c>
      <c r="AB181" s="292">
        <v>29440</v>
      </c>
      <c r="AC181" s="292">
        <v>30340</v>
      </c>
      <c r="AD181" s="292">
        <v>1019781.91</v>
      </c>
      <c r="AE181" s="292">
        <v>113621.31</v>
      </c>
      <c r="AG181" s="292">
        <v>42481.5</v>
      </c>
      <c r="AH181" s="61">
        <f t="shared" si="15"/>
        <v>666467.41</v>
      </c>
      <c r="AI181" s="58">
        <f t="shared" si="16"/>
        <v>42498.289999999994</v>
      </c>
      <c r="AJ181" s="60">
        <f t="shared" si="17"/>
        <v>623969.12</v>
      </c>
      <c r="AK181" s="63">
        <f t="shared" si="18"/>
        <v>3005044.25</v>
      </c>
      <c r="AL181" s="49">
        <f t="shared" si="19"/>
        <v>2913309.72</v>
      </c>
      <c r="AM181" s="53">
        <f t="shared" si="20"/>
        <v>91734.529999999795</v>
      </c>
    </row>
    <row r="182" spans="1:39" x14ac:dyDescent="0.2">
      <c r="A182" s="1" t="s">
        <v>1190</v>
      </c>
      <c r="B182" s="1" t="s">
        <v>1192</v>
      </c>
      <c r="C182" s="94">
        <v>3132</v>
      </c>
      <c r="D182" s="1" t="s">
        <v>1194</v>
      </c>
      <c r="E182" s="1" t="s">
        <v>1194</v>
      </c>
      <c r="F182" s="36">
        <v>304408.21999999997</v>
      </c>
      <c r="G182" s="36">
        <v>33516.04</v>
      </c>
      <c r="H182" s="36">
        <v>69211.210000000006</v>
      </c>
      <c r="J182" s="126">
        <v>280114.37</v>
      </c>
      <c r="K182" s="126">
        <v>133981.93</v>
      </c>
      <c r="L182" s="278">
        <v>33848.47</v>
      </c>
      <c r="M182" s="278">
        <v>2775.73</v>
      </c>
      <c r="O182" s="278">
        <v>1107</v>
      </c>
      <c r="P182" s="278">
        <v>5572</v>
      </c>
      <c r="S182" s="126">
        <v>-603061.06000000006</v>
      </c>
      <c r="T182" s="126">
        <v>1621669.25</v>
      </c>
      <c r="V182" s="33">
        <v>787920.74</v>
      </c>
      <c r="W182" s="33">
        <v>131460</v>
      </c>
      <c r="X182" s="33">
        <v>1512.73</v>
      </c>
      <c r="Y182" s="33">
        <v>737192.91</v>
      </c>
      <c r="Z182" s="33">
        <v>91000</v>
      </c>
      <c r="AA182" s="292">
        <v>1178280.9099999999</v>
      </c>
      <c r="AD182" s="292">
        <v>607809.81000000006</v>
      </c>
      <c r="AE182" s="292">
        <v>203675.28</v>
      </c>
      <c r="AH182" s="61">
        <f t="shared" si="15"/>
        <v>407135.47</v>
      </c>
      <c r="AI182" s="58">
        <f t="shared" si="16"/>
        <v>43303.200000000004</v>
      </c>
      <c r="AJ182" s="60">
        <f t="shared" si="17"/>
        <v>363832.26999999996</v>
      </c>
      <c r="AK182" s="63">
        <f t="shared" si="18"/>
        <v>1749086.38</v>
      </c>
      <c r="AL182" s="49">
        <f t="shared" si="19"/>
        <v>1989766</v>
      </c>
      <c r="AM182" s="53">
        <f t="shared" si="20"/>
        <v>-240679.62000000011</v>
      </c>
    </row>
    <row r="183" spans="1:39" x14ac:dyDescent="0.2">
      <c r="A183" s="1" t="s">
        <v>1190</v>
      </c>
      <c r="B183" s="1" t="s">
        <v>1192</v>
      </c>
      <c r="C183" s="94">
        <v>2840</v>
      </c>
      <c r="D183" s="1" t="s">
        <v>1195</v>
      </c>
      <c r="E183" s="1" t="s">
        <v>1195</v>
      </c>
      <c r="F183" s="36">
        <v>66181.179999999993</v>
      </c>
      <c r="G183" s="36">
        <v>10000</v>
      </c>
      <c r="H183" s="36">
        <v>15423</v>
      </c>
      <c r="J183" s="126">
        <v>448864.59</v>
      </c>
      <c r="K183" s="126">
        <v>118624.15</v>
      </c>
      <c r="L183" s="278">
        <v>56360</v>
      </c>
      <c r="P183" s="278">
        <v>0</v>
      </c>
      <c r="S183" s="126">
        <v>-1210065.8799999999</v>
      </c>
      <c r="T183" s="126">
        <v>2143817.25</v>
      </c>
      <c r="V183" s="33">
        <v>1080559</v>
      </c>
      <c r="W183" s="33">
        <v>175000</v>
      </c>
      <c r="X183" s="33">
        <v>771.17</v>
      </c>
      <c r="Y183" s="33">
        <v>1356260</v>
      </c>
      <c r="Z183" s="33">
        <v>147085</v>
      </c>
      <c r="AA183" s="292">
        <v>2046451</v>
      </c>
      <c r="AD183" s="292">
        <v>869900.03</v>
      </c>
      <c r="AE183" s="292">
        <v>174342.59</v>
      </c>
      <c r="AH183" s="61">
        <f t="shared" si="15"/>
        <v>91604.18</v>
      </c>
      <c r="AI183" s="58">
        <f t="shared" si="16"/>
        <v>56360</v>
      </c>
      <c r="AJ183" s="60">
        <f t="shared" si="17"/>
        <v>35244.179999999993</v>
      </c>
      <c r="AK183" s="63">
        <f t="shared" si="18"/>
        <v>2759675.17</v>
      </c>
      <c r="AL183" s="49">
        <f t="shared" si="19"/>
        <v>3090693.62</v>
      </c>
      <c r="AM183" s="53">
        <f t="shared" si="20"/>
        <v>-331018.45000000019</v>
      </c>
    </row>
    <row r="184" spans="1:39" x14ac:dyDescent="0.2">
      <c r="A184" s="1" t="s">
        <v>1190</v>
      </c>
      <c r="B184" s="1" t="s">
        <v>1192</v>
      </c>
      <c r="C184" s="94">
        <v>2282</v>
      </c>
      <c r="D184" s="1" t="s">
        <v>1196</v>
      </c>
      <c r="E184" s="1" t="s">
        <v>1196</v>
      </c>
      <c r="F184" s="36">
        <v>432384.19</v>
      </c>
      <c r="G184" s="36">
        <v>798</v>
      </c>
      <c r="H184" s="36">
        <v>11323.23</v>
      </c>
      <c r="J184" s="126">
        <v>2489889.9500000002</v>
      </c>
      <c r="K184" s="126">
        <v>86221.27</v>
      </c>
      <c r="L184" s="278">
        <v>8605</v>
      </c>
      <c r="P184" s="278">
        <v>0</v>
      </c>
      <c r="S184" s="126">
        <v>2897110.1</v>
      </c>
      <c r="T184" s="126">
        <v>309335.96999999997</v>
      </c>
      <c r="V184" s="33">
        <v>958358.7</v>
      </c>
      <c r="W184" s="33">
        <v>100900</v>
      </c>
      <c r="X184" s="33">
        <v>1818.89</v>
      </c>
      <c r="Y184" s="33">
        <v>1053184</v>
      </c>
      <c r="Z184" s="33">
        <v>105028</v>
      </c>
      <c r="AA184" s="292">
        <v>1485824</v>
      </c>
      <c r="AD184" s="292">
        <v>727175.41</v>
      </c>
      <c r="AE184" s="292">
        <v>200724.61</v>
      </c>
      <c r="AH184" s="61">
        <f t="shared" si="15"/>
        <v>444505.42</v>
      </c>
      <c r="AI184" s="58">
        <f t="shared" si="16"/>
        <v>8605</v>
      </c>
      <c r="AJ184" s="60">
        <f t="shared" si="17"/>
        <v>435900.42</v>
      </c>
      <c r="AK184" s="63">
        <f t="shared" si="18"/>
        <v>2219289.59</v>
      </c>
      <c r="AL184" s="49">
        <f t="shared" si="19"/>
        <v>2413724.02</v>
      </c>
      <c r="AM184" s="53">
        <f t="shared" si="20"/>
        <v>-194434.43000000017</v>
      </c>
    </row>
    <row r="185" spans="1:39" x14ac:dyDescent="0.2">
      <c r="A185" s="1" t="s">
        <v>1190</v>
      </c>
      <c r="B185" s="1" t="s">
        <v>1192</v>
      </c>
      <c r="C185" s="94">
        <v>2038</v>
      </c>
      <c r="D185" s="1" t="s">
        <v>1197</v>
      </c>
      <c r="E185" s="1" t="s">
        <v>1197</v>
      </c>
      <c r="F185" s="36">
        <v>250842.45</v>
      </c>
      <c r="G185" s="36">
        <v>39979.46</v>
      </c>
      <c r="H185" s="36">
        <v>33351.26</v>
      </c>
      <c r="J185" s="126">
        <v>189126.37</v>
      </c>
      <c r="K185" s="126">
        <v>99044.82</v>
      </c>
      <c r="L185" s="278">
        <v>12300</v>
      </c>
      <c r="M185" s="278">
        <v>55937</v>
      </c>
      <c r="P185" s="278">
        <v>8329</v>
      </c>
      <c r="S185" s="126">
        <v>-998614.73</v>
      </c>
      <c r="T185" s="126">
        <v>1558084.6</v>
      </c>
      <c r="V185" s="33">
        <v>990866.42</v>
      </c>
      <c r="W185" s="33">
        <v>91075</v>
      </c>
      <c r="X185" s="33">
        <v>577.41999999999996</v>
      </c>
      <c r="Y185" s="33">
        <v>662250</v>
      </c>
      <c r="Z185" s="33">
        <v>320350</v>
      </c>
      <c r="AA185" s="292">
        <v>1225585</v>
      </c>
      <c r="AD185" s="292">
        <v>695391.53</v>
      </c>
      <c r="AE185" s="292">
        <v>167833.82</v>
      </c>
      <c r="AH185" s="61">
        <f t="shared" si="15"/>
        <v>324173.17000000004</v>
      </c>
      <c r="AI185" s="58">
        <f t="shared" si="16"/>
        <v>76566</v>
      </c>
      <c r="AJ185" s="60">
        <f t="shared" si="17"/>
        <v>247607.17000000004</v>
      </c>
      <c r="AK185" s="63">
        <f t="shared" si="18"/>
        <v>2065118.8399999999</v>
      </c>
      <c r="AL185" s="49">
        <f t="shared" si="19"/>
        <v>2088810.35</v>
      </c>
      <c r="AM185" s="53">
        <f t="shared" si="20"/>
        <v>-23691.510000000242</v>
      </c>
    </row>
    <row r="186" spans="1:39" x14ac:dyDescent="0.2">
      <c r="A186" s="1" t="s">
        <v>1190</v>
      </c>
      <c r="B186" s="1" t="s">
        <v>1192</v>
      </c>
      <c r="C186" s="94">
        <v>3640</v>
      </c>
      <c r="D186" s="1" t="s">
        <v>1198</v>
      </c>
      <c r="E186" s="1" t="s">
        <v>1198</v>
      </c>
      <c r="F186" s="36">
        <v>249036.85</v>
      </c>
      <c r="G186" s="36">
        <v>23434.15</v>
      </c>
      <c r="H186" s="36">
        <v>49358.21</v>
      </c>
      <c r="J186" s="126">
        <v>430461.93</v>
      </c>
      <c r="K186" s="126">
        <v>357669.53</v>
      </c>
      <c r="L186" s="278">
        <v>4800</v>
      </c>
      <c r="P186" s="278">
        <v>0</v>
      </c>
      <c r="S186" s="126">
        <v>-565132.28</v>
      </c>
      <c r="T186" s="126">
        <v>1939631.19</v>
      </c>
      <c r="V186" s="33">
        <v>1522939.61</v>
      </c>
      <c r="W186" s="33">
        <v>197910</v>
      </c>
      <c r="X186" s="33">
        <v>1475.44</v>
      </c>
      <c r="Y186" s="33">
        <v>1047980</v>
      </c>
      <c r="Z186" s="33">
        <v>183527</v>
      </c>
      <c r="AA186" s="292">
        <v>2056544</v>
      </c>
      <c r="AD186" s="292">
        <v>847779.27</v>
      </c>
      <c r="AE186" s="292">
        <v>318847.02</v>
      </c>
      <c r="AH186" s="61">
        <f t="shared" si="15"/>
        <v>321829.21000000002</v>
      </c>
      <c r="AI186" s="58">
        <f t="shared" si="16"/>
        <v>4800</v>
      </c>
      <c r="AJ186" s="60">
        <f t="shared" si="17"/>
        <v>317029.21000000002</v>
      </c>
      <c r="AK186" s="63">
        <f t="shared" si="18"/>
        <v>2953832.05</v>
      </c>
      <c r="AL186" s="49">
        <f t="shared" si="19"/>
        <v>3223170.29</v>
      </c>
      <c r="AM186" s="53">
        <f t="shared" si="20"/>
        <v>-269338.24000000022</v>
      </c>
    </row>
    <row r="187" spans="1:39" x14ac:dyDescent="0.2">
      <c r="A187" s="1" t="s">
        <v>1190</v>
      </c>
      <c r="B187" s="1" t="s">
        <v>1192</v>
      </c>
      <c r="C187" s="94">
        <v>6860</v>
      </c>
      <c r="D187" s="1" t="s">
        <v>1199</v>
      </c>
      <c r="E187" s="1" t="s">
        <v>1199</v>
      </c>
      <c r="F187" s="36">
        <v>335319.73</v>
      </c>
      <c r="G187" s="36">
        <v>38176.83</v>
      </c>
      <c r="H187" s="36">
        <v>140085.43</v>
      </c>
      <c r="J187" s="126">
        <v>228607.24</v>
      </c>
      <c r="K187" s="126">
        <v>213860.19</v>
      </c>
      <c r="L187" s="278">
        <v>10786</v>
      </c>
      <c r="M187" s="278">
        <v>23040</v>
      </c>
      <c r="P187" s="278">
        <v>260</v>
      </c>
      <c r="S187" s="126">
        <v>-1266437.25</v>
      </c>
      <c r="T187" s="126">
        <v>2258666.42</v>
      </c>
      <c r="V187" s="33">
        <v>2032789.12</v>
      </c>
      <c r="W187" s="33">
        <v>177060</v>
      </c>
      <c r="X187" s="33">
        <v>1764.02</v>
      </c>
      <c r="Y187" s="33">
        <v>1999880</v>
      </c>
      <c r="Z187" s="33">
        <v>235576</v>
      </c>
      <c r="AA187" s="292">
        <v>3227641</v>
      </c>
      <c r="AC187" s="292">
        <v>1894</v>
      </c>
      <c r="AD187" s="292">
        <v>1022272.67</v>
      </c>
      <c r="AE187" s="292">
        <v>265527.21999999997</v>
      </c>
      <c r="AH187" s="61">
        <f t="shared" si="15"/>
        <v>513581.99</v>
      </c>
      <c r="AI187" s="58">
        <f t="shared" si="16"/>
        <v>34086</v>
      </c>
      <c r="AJ187" s="60">
        <f t="shared" si="17"/>
        <v>479495.99</v>
      </c>
      <c r="AK187" s="63">
        <f t="shared" si="18"/>
        <v>4447069.1400000006</v>
      </c>
      <c r="AL187" s="49">
        <f t="shared" si="19"/>
        <v>4517334.8899999997</v>
      </c>
      <c r="AM187" s="53">
        <f t="shared" si="20"/>
        <v>-70265.749999999069</v>
      </c>
    </row>
    <row r="188" spans="1:39" x14ac:dyDescent="0.2">
      <c r="A188" s="1" t="s">
        <v>1190</v>
      </c>
      <c r="B188" s="1" t="s">
        <v>1192</v>
      </c>
      <c r="C188" s="94">
        <v>1007</v>
      </c>
      <c r="D188" s="1" t="s">
        <v>1200</v>
      </c>
      <c r="E188" s="1" t="s">
        <v>1200</v>
      </c>
      <c r="F188" s="36">
        <v>110821.61</v>
      </c>
      <c r="G188" s="36">
        <v>32546.400000000001</v>
      </c>
      <c r="H188" s="36">
        <v>63814.12</v>
      </c>
      <c r="J188" s="126">
        <v>5.0199999999999996</v>
      </c>
      <c r="K188" s="126">
        <v>128763.42</v>
      </c>
      <c r="L188" s="278">
        <v>9978</v>
      </c>
      <c r="M188" s="278">
        <v>30872.5</v>
      </c>
      <c r="P188" s="278">
        <v>100</v>
      </c>
      <c r="S188" s="126">
        <v>-2830438.99</v>
      </c>
      <c r="T188" s="126">
        <v>3335566.08</v>
      </c>
      <c r="V188" s="33">
        <v>706744.51</v>
      </c>
      <c r="W188" s="33">
        <v>31600</v>
      </c>
      <c r="X188" s="33">
        <v>378.62</v>
      </c>
      <c r="Y188" s="33">
        <v>711498.5</v>
      </c>
      <c r="Z188" s="33">
        <v>102713</v>
      </c>
      <c r="AA188" s="292">
        <v>1050666</v>
      </c>
      <c r="AC188" s="292">
        <v>1856</v>
      </c>
      <c r="AD188" s="292">
        <v>533639.53</v>
      </c>
      <c r="AE188" s="292">
        <v>176900.12</v>
      </c>
      <c r="AH188" s="61">
        <f t="shared" si="15"/>
        <v>207182.13</v>
      </c>
      <c r="AI188" s="58">
        <f t="shared" si="16"/>
        <v>40950.5</v>
      </c>
      <c r="AJ188" s="60">
        <f t="shared" si="17"/>
        <v>166231.63</v>
      </c>
      <c r="AK188" s="63">
        <f t="shared" si="18"/>
        <v>1552934.63</v>
      </c>
      <c r="AL188" s="49">
        <f t="shared" si="19"/>
        <v>1763061.65</v>
      </c>
      <c r="AM188" s="53">
        <f t="shared" si="20"/>
        <v>-210127.02000000002</v>
      </c>
    </row>
    <row r="189" spans="1:39" x14ac:dyDescent="0.2">
      <c r="A189" s="1" t="s">
        <v>1190</v>
      </c>
      <c r="B189" s="1" t="s">
        <v>1192</v>
      </c>
      <c r="C189" s="94">
        <v>3193</v>
      </c>
      <c r="D189" s="1" t="s">
        <v>1201</v>
      </c>
      <c r="E189" s="1" t="s">
        <v>1201</v>
      </c>
      <c r="F189" s="36">
        <v>261054.73</v>
      </c>
      <c r="G189" s="36">
        <v>0</v>
      </c>
      <c r="H189" s="36">
        <v>29279.3</v>
      </c>
      <c r="J189" s="126">
        <v>386525.64</v>
      </c>
      <c r="K189" s="126">
        <v>160542.91</v>
      </c>
      <c r="L189" s="278">
        <v>28540</v>
      </c>
      <c r="M189" s="278">
        <v>40272.559999999998</v>
      </c>
      <c r="P189" s="278">
        <v>17442</v>
      </c>
      <c r="S189" s="126">
        <v>-939818.95</v>
      </c>
      <c r="T189" s="126">
        <v>1980732.96</v>
      </c>
      <c r="V189" s="33">
        <v>1452478.28</v>
      </c>
      <c r="W189" s="33">
        <v>203500</v>
      </c>
      <c r="X189" s="33">
        <v>856.68</v>
      </c>
      <c r="Y189" s="33">
        <v>838972.26</v>
      </c>
      <c r="Z189" s="33">
        <v>124925</v>
      </c>
      <c r="AA189" s="292">
        <v>1866448.26</v>
      </c>
      <c r="AD189" s="292">
        <v>804571.13</v>
      </c>
      <c r="AE189" s="292">
        <v>239478.82</v>
      </c>
      <c r="AH189" s="61">
        <f t="shared" si="15"/>
        <v>290334.03000000003</v>
      </c>
      <c r="AI189" s="58">
        <f t="shared" si="16"/>
        <v>86254.56</v>
      </c>
      <c r="AJ189" s="60">
        <f t="shared" si="17"/>
        <v>204079.47000000003</v>
      </c>
      <c r="AK189" s="63">
        <f t="shared" si="18"/>
        <v>2620732.2199999997</v>
      </c>
      <c r="AL189" s="49">
        <f t="shared" si="19"/>
        <v>2910498.21</v>
      </c>
      <c r="AM189" s="53">
        <f t="shared" si="20"/>
        <v>-289765.99000000022</v>
      </c>
    </row>
    <row r="190" spans="1:39" x14ac:dyDescent="0.2">
      <c r="D190" s="1" t="s">
        <v>1437</v>
      </c>
      <c r="E190" s="1" t="s">
        <v>1437</v>
      </c>
      <c r="H190" s="36">
        <v>78403.3</v>
      </c>
      <c r="K190" s="126">
        <v>174732.52</v>
      </c>
      <c r="S190" s="126">
        <v>89665.95</v>
      </c>
      <c r="V190" s="33">
        <v>496322.98</v>
      </c>
      <c r="AD190" s="292">
        <v>293183.67</v>
      </c>
      <c r="AE190" s="292">
        <v>39669.440000000002</v>
      </c>
      <c r="AH190" s="61">
        <f t="shared" si="15"/>
        <v>78403.3</v>
      </c>
      <c r="AI190" s="58">
        <f t="shared" si="16"/>
        <v>0</v>
      </c>
      <c r="AJ190" s="60">
        <f t="shared" si="17"/>
        <v>78403.3</v>
      </c>
      <c r="AK190" s="63">
        <f t="shared" si="18"/>
        <v>496322.98</v>
      </c>
      <c r="AL190" s="49">
        <f t="shared" si="19"/>
        <v>332853.11</v>
      </c>
      <c r="AM190" s="53">
        <f t="shared" si="20"/>
        <v>163469.87</v>
      </c>
    </row>
    <row r="191" spans="1:39" x14ac:dyDescent="0.2">
      <c r="D191" s="1" t="s">
        <v>1438</v>
      </c>
      <c r="E191" s="1" t="s">
        <v>1438</v>
      </c>
      <c r="F191" s="36">
        <v>351186.55</v>
      </c>
      <c r="H191" s="36">
        <v>16380.22</v>
      </c>
      <c r="J191" s="126">
        <v>1669012.2</v>
      </c>
      <c r="K191" s="126">
        <v>193261.76</v>
      </c>
      <c r="M191" s="278">
        <v>17520</v>
      </c>
      <c r="P191" s="278">
        <v>0</v>
      </c>
      <c r="S191" s="126">
        <v>1692196.09</v>
      </c>
      <c r="T191" s="126">
        <v>669277.43000000005</v>
      </c>
      <c r="V191" s="33">
        <v>1182201.79</v>
      </c>
      <c r="W191" s="33">
        <v>242890</v>
      </c>
      <c r="X191" s="33">
        <v>2771.38</v>
      </c>
      <c r="AA191" s="292">
        <v>543496</v>
      </c>
      <c r="AB191" s="292">
        <v>20138</v>
      </c>
      <c r="AC191" s="292">
        <v>14738</v>
      </c>
      <c r="AD191" s="292">
        <v>788052.63</v>
      </c>
      <c r="AE191" s="292">
        <v>210591.33</v>
      </c>
      <c r="AH191" s="61">
        <f t="shared" si="15"/>
        <v>367566.76999999996</v>
      </c>
      <c r="AI191" s="58">
        <f t="shared" si="16"/>
        <v>17520</v>
      </c>
      <c r="AJ191" s="60">
        <f t="shared" si="17"/>
        <v>350046.76999999996</v>
      </c>
      <c r="AK191" s="63">
        <f t="shared" si="18"/>
        <v>1427863.17</v>
      </c>
      <c r="AL191" s="49">
        <f t="shared" si="19"/>
        <v>1577015.96</v>
      </c>
      <c r="AM191" s="53">
        <f t="shared" si="20"/>
        <v>-149152.79000000004</v>
      </c>
    </row>
    <row r="192" spans="1:39" x14ac:dyDescent="0.2">
      <c r="D192" s="1" t="s">
        <v>1439</v>
      </c>
      <c r="E192" s="1" t="s">
        <v>1439</v>
      </c>
      <c r="F192" s="36">
        <v>335052.38</v>
      </c>
      <c r="G192" s="36">
        <v>145820</v>
      </c>
      <c r="H192" s="36">
        <v>268914.55</v>
      </c>
      <c r="K192" s="126">
        <v>55616.85</v>
      </c>
      <c r="M192" s="278">
        <v>895.06</v>
      </c>
      <c r="P192" s="278">
        <v>0</v>
      </c>
      <c r="S192" s="126">
        <v>817914.76</v>
      </c>
      <c r="V192" s="33">
        <v>1121256</v>
      </c>
      <c r="X192" s="33">
        <v>1983.98</v>
      </c>
      <c r="AA192" s="292">
        <v>288117</v>
      </c>
      <c r="AB192" s="292">
        <v>11858</v>
      </c>
      <c r="AD192" s="292">
        <v>770816.59</v>
      </c>
      <c r="AE192" s="292">
        <v>65854.429999999993</v>
      </c>
      <c r="AH192" s="61">
        <f t="shared" si="15"/>
        <v>749786.92999999993</v>
      </c>
      <c r="AI192" s="58">
        <f t="shared" si="16"/>
        <v>895.06</v>
      </c>
      <c r="AJ192" s="60">
        <f t="shared" si="17"/>
        <v>748891.86999999988</v>
      </c>
      <c r="AK192" s="63">
        <f t="shared" si="18"/>
        <v>1123239.98</v>
      </c>
      <c r="AL192" s="49">
        <f t="shared" si="19"/>
        <v>1136646.0199999998</v>
      </c>
      <c r="AM192" s="53">
        <f t="shared" si="20"/>
        <v>-13406.039999999804</v>
      </c>
    </row>
    <row r="193" spans="6:38" x14ac:dyDescent="0.2">
      <c r="F193" s="36">
        <v>213290.5</v>
      </c>
      <c r="G193" s="36">
        <v>0</v>
      </c>
      <c r="H193" s="36">
        <v>21010</v>
      </c>
      <c r="J193" s="126">
        <v>487375</v>
      </c>
      <c r="K193" s="126">
        <v>164483.74</v>
      </c>
      <c r="P193" s="278">
        <v>0</v>
      </c>
      <c r="S193" s="126">
        <v>-1102537.53</v>
      </c>
      <c r="T193" s="126">
        <v>2224684.62</v>
      </c>
      <c r="V193" s="33">
        <v>1370523.33</v>
      </c>
      <c r="X193" s="33">
        <v>1219.05</v>
      </c>
      <c r="Y193" s="33">
        <v>431880</v>
      </c>
      <c r="AA193" s="292">
        <v>1232075</v>
      </c>
      <c r="AD193" s="292">
        <v>543247.34</v>
      </c>
      <c r="AE193" s="292">
        <v>264287.89</v>
      </c>
      <c r="AH193" s="61"/>
      <c r="AI193" s="58"/>
      <c r="AJ193" s="60"/>
      <c r="AK193" s="63"/>
      <c r="AL193" s="49"/>
    </row>
    <row r="194" spans="6:38" x14ac:dyDescent="0.2">
      <c r="AH194" s="61"/>
      <c r="AI194" s="58"/>
      <c r="AJ194" s="60"/>
    </row>
    <row r="195" spans="6:38" x14ac:dyDescent="0.2">
      <c r="AJ195" s="6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5"/>
  <sheetViews>
    <sheetView topLeftCell="AE1" zoomScaleNormal="100" workbookViewId="0">
      <selection activeCell="AI1" sqref="F1:AI1048576"/>
    </sheetView>
  </sheetViews>
  <sheetFormatPr defaultRowHeight="14.25" x14ac:dyDescent="0.2"/>
  <cols>
    <col min="1" max="1" width="9" style="126"/>
    <col min="2" max="2" width="17.25" style="126" customWidth="1"/>
    <col min="3" max="3" width="9.375" style="303" bestFit="1" customWidth="1"/>
    <col min="4" max="4" width="29.375" style="126" customWidth="1"/>
    <col min="5" max="5" width="27.25" style="126" customWidth="1"/>
    <col min="6" max="6" width="17.25" style="36" customWidth="1"/>
    <col min="7" max="7" width="13.125" style="36" bestFit="1" customWidth="1"/>
    <col min="8" max="8" width="29.375" style="36" customWidth="1"/>
    <col min="9" max="9" width="15.125" style="126" bestFit="1" customWidth="1"/>
    <col min="10" max="10" width="14.25" style="126" customWidth="1"/>
    <col min="11" max="11" width="11.5" style="126" bestFit="1" customWidth="1"/>
    <col min="12" max="12" width="22" style="126" customWidth="1"/>
    <col min="13" max="13" width="28.25" style="278" customWidth="1"/>
    <col min="14" max="14" width="17.25" style="278" customWidth="1"/>
    <col min="15" max="15" width="14.25" style="278" bestFit="1" customWidth="1"/>
    <col min="16" max="16" width="29.375" style="278" customWidth="1"/>
    <col min="17" max="17" width="31" style="126" customWidth="1"/>
    <col min="18" max="18" width="17.25" style="126" customWidth="1"/>
    <col min="19" max="19" width="14.125" style="126" bestFit="1" customWidth="1"/>
    <col min="20" max="20" width="29.375" style="126" customWidth="1"/>
    <col min="21" max="21" width="21" style="275" customWidth="1"/>
    <col min="22" max="22" width="20.375" style="275" customWidth="1"/>
    <col min="23" max="23" width="15.125" style="275" bestFit="1" customWidth="1"/>
    <col min="24" max="24" width="20.375" style="275" customWidth="1"/>
    <col min="25" max="25" width="20.25" style="275" customWidth="1"/>
    <col min="26" max="26" width="11.75" style="275" customWidth="1"/>
    <col min="27" max="27" width="15.125" style="275" bestFit="1" customWidth="1"/>
    <col min="28" max="28" width="17.25" style="275" customWidth="1"/>
    <col min="29" max="30" width="20.25" style="298" customWidth="1"/>
    <col min="31" max="31" width="18.25" style="298" customWidth="1"/>
    <col min="32" max="32" width="13.875" style="298" customWidth="1"/>
    <col min="33" max="33" width="13.75" style="298" customWidth="1"/>
    <col min="34" max="34" width="21.25" style="298" customWidth="1"/>
    <col min="35" max="35" width="18.25" style="298" customWidth="1"/>
    <col min="36" max="36" width="15.375" style="126" customWidth="1"/>
    <col min="37" max="37" width="15.25" style="126" bestFit="1" customWidth="1"/>
    <col min="38" max="38" width="25.625" style="126" customWidth="1"/>
    <col min="39" max="39" width="28.75" style="126" customWidth="1"/>
    <col min="40" max="40" width="14.25" style="126" customWidth="1"/>
    <col min="41" max="41" width="15.375" style="126" bestFit="1" customWidth="1"/>
    <col min="42" max="42" width="14.125" style="126" bestFit="1" customWidth="1"/>
    <col min="43" max="43" width="15.5" style="126" bestFit="1" customWidth="1"/>
    <col min="44" max="44" width="14.25" style="126" bestFit="1" customWidth="1"/>
    <col min="45" max="45" width="15.375" style="126" bestFit="1" customWidth="1"/>
    <col min="46" max="46" width="13.875" style="126" bestFit="1" customWidth="1"/>
    <col min="47" max="47" width="15.5" style="126" bestFit="1" customWidth="1"/>
    <col min="48" max="48" width="14.25" style="126" bestFit="1" customWidth="1"/>
    <col min="49" max="49" width="15.375" style="126" bestFit="1" customWidth="1"/>
    <col min="50" max="50" width="14.75" style="126" bestFit="1" customWidth="1"/>
    <col min="51" max="51" width="15.75" style="126" bestFit="1" customWidth="1"/>
    <col min="52" max="52" width="14.375" style="126" bestFit="1" customWidth="1"/>
    <col min="53" max="53" width="14.25" style="126" bestFit="1" customWidth="1"/>
    <col min="54" max="54" width="15.125" style="126" bestFit="1" customWidth="1"/>
    <col min="55" max="55" width="14.125" style="126" bestFit="1" customWidth="1"/>
    <col min="56" max="56" width="15.125" style="126" bestFit="1" customWidth="1"/>
    <col min="57" max="57" width="13.25" style="126" bestFit="1" customWidth="1"/>
    <col min="58" max="58" width="14.5" style="126" bestFit="1" customWidth="1"/>
    <col min="59" max="59" width="13.5" style="126" bestFit="1" customWidth="1"/>
    <col min="60" max="60" width="14.5" style="126" bestFit="1" customWidth="1"/>
    <col min="61" max="61" width="14.25" style="126" bestFit="1" customWidth="1"/>
    <col min="62" max="62" width="15.25" style="126" bestFit="1" customWidth="1"/>
    <col min="63" max="64" width="14.375" style="126" bestFit="1" customWidth="1"/>
    <col min="65" max="65" width="11.5" style="126" bestFit="1" customWidth="1"/>
    <col min="66" max="66" width="14.25" style="126" bestFit="1" customWidth="1"/>
    <col min="67" max="67" width="14.125" style="126" bestFit="1" customWidth="1"/>
    <col min="68" max="68" width="13.25" style="126" bestFit="1" customWidth="1"/>
    <col min="69" max="69" width="10.5" style="126" bestFit="1" customWidth="1"/>
    <col min="70" max="72" width="14.125" style="126" bestFit="1" customWidth="1"/>
    <col min="73" max="73" width="15.25" style="126" bestFit="1" customWidth="1"/>
    <col min="74" max="74" width="13.25" style="126" bestFit="1" customWidth="1"/>
    <col min="75" max="75" width="15.25" style="126" bestFit="1" customWidth="1"/>
    <col min="76" max="76" width="13.125" style="126" bestFit="1" customWidth="1"/>
    <col min="77" max="77" width="9.375" style="126" bestFit="1" customWidth="1"/>
    <col min="78" max="78" width="11.375" style="126" bestFit="1" customWidth="1"/>
    <col min="79" max="79" width="10.375" style="126" bestFit="1" customWidth="1"/>
    <col min="80" max="81" width="13.125" style="126" bestFit="1" customWidth="1"/>
    <col min="82" max="82" width="14.125" style="126" bestFit="1" customWidth="1"/>
    <col min="83" max="84" width="9.125" style="126" bestFit="1" customWidth="1"/>
    <col min="85" max="85" width="13.125" style="126" bestFit="1" customWidth="1"/>
    <col min="86" max="86" width="14.125" style="126" bestFit="1" customWidth="1"/>
    <col min="87" max="87" width="11.375" style="126" bestFit="1" customWidth="1"/>
    <col min="88" max="88" width="9.375" style="126" bestFit="1" customWidth="1"/>
    <col min="89" max="90" width="13.125" style="126" bestFit="1" customWidth="1"/>
    <col min="91" max="91" width="14.125" style="126" bestFit="1" customWidth="1"/>
    <col min="92" max="92" width="13.125" style="126" bestFit="1" customWidth="1"/>
    <col min="93" max="93" width="10.375" style="126" bestFit="1" customWidth="1"/>
    <col min="94" max="94" width="11.375" style="126" bestFit="1" customWidth="1"/>
    <col min="95" max="16384" width="9" style="126"/>
  </cols>
  <sheetData>
    <row r="1" spans="1:35" x14ac:dyDescent="0.2">
      <c r="E1" s="126" t="s">
        <v>1408</v>
      </c>
      <c r="F1" s="36" t="s">
        <v>1819</v>
      </c>
      <c r="G1" s="36" t="s">
        <v>1821</v>
      </c>
      <c r="H1" s="36" t="s">
        <v>1823</v>
      </c>
      <c r="I1" s="126" t="s">
        <v>1829</v>
      </c>
      <c r="J1" s="126" t="s">
        <v>1831</v>
      </c>
      <c r="K1" s="126" t="s">
        <v>1833</v>
      </c>
      <c r="L1" s="126" t="s">
        <v>1894</v>
      </c>
      <c r="M1" s="278" t="s">
        <v>1835</v>
      </c>
      <c r="N1" s="278" t="s">
        <v>1837</v>
      </c>
      <c r="O1" s="278" t="s">
        <v>1841</v>
      </c>
      <c r="P1" s="278" t="s">
        <v>1843</v>
      </c>
      <c r="Q1" s="126" t="s">
        <v>1845</v>
      </c>
      <c r="R1" s="126" t="s">
        <v>1790</v>
      </c>
      <c r="S1" s="126" t="s">
        <v>1847</v>
      </c>
      <c r="T1" s="126" t="s">
        <v>1849</v>
      </c>
      <c r="U1" s="275" t="s">
        <v>1886</v>
      </c>
      <c r="V1" s="275" t="s">
        <v>1888</v>
      </c>
      <c r="W1" s="275" t="s">
        <v>1852</v>
      </c>
      <c r="X1" s="275" t="s">
        <v>1854</v>
      </c>
      <c r="Y1" s="275" t="s">
        <v>1856</v>
      </c>
      <c r="Z1" s="275" t="s">
        <v>1858</v>
      </c>
      <c r="AA1" s="275" t="s">
        <v>1860</v>
      </c>
      <c r="AB1" s="275" t="s">
        <v>1864</v>
      </c>
      <c r="AC1" s="298" t="s">
        <v>1866</v>
      </c>
      <c r="AD1" s="298" t="s">
        <v>1870</v>
      </c>
      <c r="AE1" s="298" t="s">
        <v>1872</v>
      </c>
      <c r="AF1" s="298" t="s">
        <v>1874</v>
      </c>
      <c r="AG1" s="298" t="s">
        <v>1876</v>
      </c>
      <c r="AH1" s="298" t="s">
        <v>1878</v>
      </c>
      <c r="AI1" s="298" t="s">
        <v>1882</v>
      </c>
    </row>
    <row r="2" spans="1:35" x14ac:dyDescent="0.2">
      <c r="E2" s="126" t="s">
        <v>1409</v>
      </c>
      <c r="F2" s="36" t="s">
        <v>1820</v>
      </c>
      <c r="G2" s="36" t="s">
        <v>1822</v>
      </c>
      <c r="H2" s="36" t="s">
        <v>1824</v>
      </c>
      <c r="I2" s="126" t="s">
        <v>1830</v>
      </c>
      <c r="J2" s="126" t="s">
        <v>1832</v>
      </c>
      <c r="K2" s="126" t="s">
        <v>1834</v>
      </c>
      <c r="L2" s="126" t="s">
        <v>1895</v>
      </c>
      <c r="M2" s="278" t="s">
        <v>1836</v>
      </c>
      <c r="N2" s="278" t="s">
        <v>1838</v>
      </c>
      <c r="O2" s="278" t="s">
        <v>1842</v>
      </c>
      <c r="P2" s="278" t="s">
        <v>1844</v>
      </c>
      <c r="Q2" s="126" t="s">
        <v>1846</v>
      </c>
      <c r="R2" s="126" t="s">
        <v>1791</v>
      </c>
      <c r="S2" s="126" t="s">
        <v>1848</v>
      </c>
      <c r="T2" s="126" t="s">
        <v>1792</v>
      </c>
      <c r="U2" s="275" t="s">
        <v>1887</v>
      </c>
      <c r="V2" s="275" t="s">
        <v>1889</v>
      </c>
      <c r="W2" s="275" t="s">
        <v>1853</v>
      </c>
      <c r="X2" s="275" t="s">
        <v>1855</v>
      </c>
      <c r="Y2" s="275" t="s">
        <v>1857</v>
      </c>
      <c r="Z2" s="275" t="s">
        <v>1859</v>
      </c>
      <c r="AA2" s="275" t="s">
        <v>1861</v>
      </c>
      <c r="AB2" s="275" t="s">
        <v>1865</v>
      </c>
      <c r="AC2" s="298" t="s">
        <v>1867</v>
      </c>
      <c r="AD2" s="298" t="s">
        <v>1871</v>
      </c>
      <c r="AE2" s="298" t="s">
        <v>1873</v>
      </c>
      <c r="AF2" s="298" t="s">
        <v>1875</v>
      </c>
      <c r="AG2" s="298" t="s">
        <v>1877</v>
      </c>
      <c r="AH2" s="298" t="s">
        <v>1879</v>
      </c>
      <c r="AI2" s="298" t="s">
        <v>1883</v>
      </c>
    </row>
    <row r="3" spans="1:35" x14ac:dyDescent="0.2">
      <c r="E3" s="126" t="s">
        <v>1410</v>
      </c>
      <c r="F3" s="36">
        <v>35968601.119999997</v>
      </c>
      <c r="G3" s="36">
        <v>1086033.03</v>
      </c>
      <c r="H3" s="36">
        <v>22111686.489999998</v>
      </c>
      <c r="I3" s="126">
        <v>132133681.06</v>
      </c>
      <c r="J3" s="126">
        <v>34601752.829999998</v>
      </c>
      <c r="K3" s="126">
        <v>12617.2</v>
      </c>
      <c r="L3" s="126">
        <v>266900</v>
      </c>
      <c r="M3" s="278">
        <v>584460</v>
      </c>
      <c r="N3" s="278">
        <v>3928205.43</v>
      </c>
      <c r="O3" s="278">
        <v>1944112</v>
      </c>
      <c r="P3" s="278">
        <v>2996092.14</v>
      </c>
      <c r="Q3" s="126">
        <v>10584.87</v>
      </c>
      <c r="R3" s="126">
        <v>-5206087.92</v>
      </c>
      <c r="S3" s="126">
        <v>-48362074.530000001</v>
      </c>
      <c r="T3" s="126">
        <v>297496120.97000003</v>
      </c>
      <c r="U3" s="275">
        <v>3301</v>
      </c>
      <c r="V3" s="275">
        <v>2839.39</v>
      </c>
      <c r="W3" s="275">
        <v>110851169.81</v>
      </c>
      <c r="X3" s="275">
        <v>10848037</v>
      </c>
      <c r="Y3" s="275">
        <v>315701.46000000002</v>
      </c>
      <c r="Z3" s="275">
        <v>9465</v>
      </c>
      <c r="AA3" s="275">
        <v>158051492.69999999</v>
      </c>
      <c r="AB3" s="275">
        <v>11877530.65</v>
      </c>
      <c r="AC3" s="298">
        <v>198719499.44999999</v>
      </c>
      <c r="AD3" s="298">
        <v>1492561.5</v>
      </c>
      <c r="AE3" s="298">
        <v>3225958.58</v>
      </c>
      <c r="AF3" s="298">
        <v>88421832</v>
      </c>
      <c r="AG3" s="298">
        <v>26422411.949999999</v>
      </c>
      <c r="AH3" s="298">
        <v>19667.62</v>
      </c>
      <c r="AI3" s="298">
        <v>867747.14</v>
      </c>
    </row>
    <row r="4" spans="1:35" x14ac:dyDescent="0.2">
      <c r="A4" s="126" t="s">
        <v>1205</v>
      </c>
      <c r="B4" s="126" t="s">
        <v>1207</v>
      </c>
      <c r="C4" s="303">
        <v>3730</v>
      </c>
      <c r="D4" s="126" t="s">
        <v>1209</v>
      </c>
      <c r="E4" s="126" t="s">
        <v>1795</v>
      </c>
      <c r="F4" s="36">
        <v>101182.81</v>
      </c>
      <c r="G4" s="36">
        <v>0</v>
      </c>
      <c r="H4" s="36">
        <v>61163.68</v>
      </c>
      <c r="I4" s="126">
        <v>406816.06</v>
      </c>
      <c r="J4" s="126">
        <v>178657.19</v>
      </c>
      <c r="N4" s="278">
        <v>13100</v>
      </c>
      <c r="P4" s="278">
        <v>70935</v>
      </c>
      <c r="S4" s="126">
        <v>-1074020.33</v>
      </c>
      <c r="T4" s="126">
        <v>2193223.69</v>
      </c>
      <c r="W4" s="275">
        <v>390345.5</v>
      </c>
      <c r="Z4" s="275">
        <v>3090</v>
      </c>
      <c r="AA4" s="275">
        <v>828600</v>
      </c>
      <c r="AC4" s="298">
        <v>951043</v>
      </c>
      <c r="AF4" s="298">
        <v>556912.26</v>
      </c>
      <c r="AG4" s="298">
        <v>169498.86</v>
      </c>
    </row>
    <row r="5" spans="1:35" x14ac:dyDescent="0.2">
      <c r="A5" s="126" t="s">
        <v>1205</v>
      </c>
      <c r="B5" s="126" t="s">
        <v>1207</v>
      </c>
      <c r="C5" s="303">
        <v>5221</v>
      </c>
      <c r="D5" s="126" t="s">
        <v>1210</v>
      </c>
      <c r="E5" s="126" t="s">
        <v>1796</v>
      </c>
      <c r="F5" s="36">
        <v>23635.69</v>
      </c>
      <c r="G5" s="36">
        <v>0</v>
      </c>
      <c r="H5" s="36">
        <v>51777.17</v>
      </c>
      <c r="I5" s="126">
        <v>927251.91</v>
      </c>
      <c r="J5" s="126">
        <v>562050.66</v>
      </c>
      <c r="N5" s="278">
        <v>35224</v>
      </c>
      <c r="P5" s="278">
        <v>1900.4</v>
      </c>
      <c r="S5" s="126">
        <v>653984.06999999995</v>
      </c>
      <c r="T5" s="126">
        <v>1265427.9099999999</v>
      </c>
      <c r="W5" s="275">
        <v>987193.13</v>
      </c>
      <c r="X5" s="275">
        <v>4000</v>
      </c>
      <c r="Y5" s="275">
        <v>694.82</v>
      </c>
      <c r="AA5" s="275">
        <v>1146740</v>
      </c>
      <c r="AB5" s="275">
        <v>76045</v>
      </c>
      <c r="AC5" s="298">
        <v>1534521</v>
      </c>
      <c r="AE5" s="298">
        <v>3000</v>
      </c>
      <c r="AF5" s="298">
        <v>923179.58</v>
      </c>
      <c r="AG5" s="298">
        <v>145793.32</v>
      </c>
    </row>
    <row r="6" spans="1:35" x14ac:dyDescent="0.2">
      <c r="A6" s="126" t="s">
        <v>1205</v>
      </c>
      <c r="B6" s="126" t="s">
        <v>1207</v>
      </c>
      <c r="C6" s="303">
        <v>4708</v>
      </c>
      <c r="D6" s="126" t="s">
        <v>1211</v>
      </c>
      <c r="E6" s="126" t="s">
        <v>1797</v>
      </c>
      <c r="F6" s="36">
        <v>606157.76</v>
      </c>
      <c r="G6" s="36">
        <v>0</v>
      </c>
      <c r="H6" s="36">
        <v>163144.01</v>
      </c>
      <c r="I6" s="126">
        <v>943222.89</v>
      </c>
      <c r="J6" s="126">
        <v>455314.19</v>
      </c>
      <c r="N6" s="278">
        <v>11700</v>
      </c>
      <c r="P6" s="278">
        <v>9320.11</v>
      </c>
      <c r="S6" s="126">
        <v>-1314755.1599999999</v>
      </c>
      <c r="T6" s="126">
        <v>3482828.65</v>
      </c>
      <c r="W6" s="275">
        <v>816593.59</v>
      </c>
      <c r="X6" s="275">
        <v>536805</v>
      </c>
      <c r="Y6" s="275">
        <v>915.53</v>
      </c>
      <c r="AA6" s="275">
        <v>1260240</v>
      </c>
      <c r="AB6" s="275">
        <v>82269</v>
      </c>
      <c r="AC6" s="298">
        <v>1624209</v>
      </c>
      <c r="AD6" s="298">
        <v>10500</v>
      </c>
      <c r="AE6" s="298">
        <v>19026</v>
      </c>
      <c r="AF6" s="298">
        <v>886064.27</v>
      </c>
      <c r="AG6" s="298">
        <v>178278.6</v>
      </c>
    </row>
    <row r="7" spans="1:35" x14ac:dyDescent="0.2">
      <c r="A7" s="126" t="s">
        <v>1205</v>
      </c>
      <c r="B7" s="126" t="s">
        <v>1207</v>
      </c>
      <c r="C7" s="303">
        <v>4405</v>
      </c>
      <c r="D7" s="126" t="s">
        <v>1212</v>
      </c>
      <c r="E7" s="126" t="s">
        <v>1798</v>
      </c>
      <c r="F7" s="36">
        <v>52184.13</v>
      </c>
      <c r="G7" s="36">
        <v>0</v>
      </c>
      <c r="H7" s="36">
        <v>145233.60999999999</v>
      </c>
      <c r="I7" s="126">
        <v>662747.86</v>
      </c>
      <c r="J7" s="126">
        <v>583312.03</v>
      </c>
      <c r="N7" s="278">
        <v>134620</v>
      </c>
      <c r="P7" s="278">
        <v>4824.8500000000004</v>
      </c>
      <c r="S7" s="126">
        <v>-1776105.22</v>
      </c>
      <c r="T7" s="126">
        <v>3940312</v>
      </c>
      <c r="V7" s="275">
        <v>521.41</v>
      </c>
      <c r="W7" s="275">
        <v>716941.03</v>
      </c>
      <c r="X7" s="275">
        <v>117800</v>
      </c>
      <c r="AA7" s="275">
        <v>841560</v>
      </c>
      <c r="AB7" s="275">
        <v>76150</v>
      </c>
      <c r="AC7" s="298">
        <v>1169316</v>
      </c>
      <c r="AF7" s="298">
        <v>986888.26</v>
      </c>
      <c r="AG7" s="298">
        <v>426992.18</v>
      </c>
      <c r="AI7" s="298">
        <v>29950</v>
      </c>
    </row>
    <row r="8" spans="1:35" x14ac:dyDescent="0.2">
      <c r="A8" s="126" t="s">
        <v>1205</v>
      </c>
      <c r="B8" s="126" t="s">
        <v>1207</v>
      </c>
      <c r="C8" s="303">
        <v>4348</v>
      </c>
      <c r="D8" s="126" t="s">
        <v>1213</v>
      </c>
      <c r="E8" s="126" t="s">
        <v>1213</v>
      </c>
      <c r="F8" s="36">
        <v>442254.49</v>
      </c>
      <c r="G8" s="36">
        <v>0</v>
      </c>
      <c r="H8" s="36">
        <v>11203.13</v>
      </c>
      <c r="I8" s="126">
        <v>451436.86</v>
      </c>
      <c r="J8" s="126">
        <v>173552.13</v>
      </c>
      <c r="L8" s="126">
        <v>194900</v>
      </c>
      <c r="N8" s="278">
        <v>11700</v>
      </c>
      <c r="P8" s="278">
        <v>-56928.42</v>
      </c>
      <c r="S8" s="126">
        <v>-1111516.3</v>
      </c>
      <c r="T8" s="126">
        <v>2735240.51</v>
      </c>
      <c r="W8" s="275">
        <v>662920.11</v>
      </c>
      <c r="X8" s="275">
        <v>20000</v>
      </c>
      <c r="Y8" s="275">
        <v>1172.7</v>
      </c>
      <c r="AA8" s="275">
        <v>1180590</v>
      </c>
      <c r="AB8" s="275">
        <v>52057</v>
      </c>
      <c r="AC8" s="298">
        <v>1330886</v>
      </c>
      <c r="AD8" s="298">
        <v>3000</v>
      </c>
      <c r="AE8" s="298">
        <v>10862</v>
      </c>
      <c r="AF8" s="298">
        <v>579697.18999999994</v>
      </c>
      <c r="AG8" s="298">
        <v>177443.8</v>
      </c>
      <c r="AI8" s="298">
        <v>120000</v>
      </c>
    </row>
    <row r="9" spans="1:35" x14ac:dyDescent="0.2">
      <c r="A9" s="126" t="s">
        <v>1205</v>
      </c>
      <c r="B9" s="126" t="s">
        <v>1207</v>
      </c>
      <c r="C9" s="303">
        <v>3589</v>
      </c>
      <c r="D9" s="126" t="s">
        <v>1214</v>
      </c>
      <c r="E9" s="126" t="s">
        <v>1799</v>
      </c>
      <c r="F9" s="36">
        <v>302656.40999999997</v>
      </c>
      <c r="G9" s="36">
        <v>0</v>
      </c>
      <c r="H9" s="36">
        <v>86855.62</v>
      </c>
      <c r="I9" s="126">
        <v>810639.26</v>
      </c>
      <c r="J9" s="126">
        <v>1170268.5</v>
      </c>
      <c r="N9" s="278">
        <v>12150</v>
      </c>
      <c r="P9" s="278">
        <v>1255</v>
      </c>
      <c r="S9" s="126">
        <v>346594.42</v>
      </c>
      <c r="T9" s="126">
        <v>2266802.89</v>
      </c>
      <c r="W9" s="275">
        <v>545286.06999999995</v>
      </c>
      <c r="Y9" s="275">
        <v>553.55999999999995</v>
      </c>
      <c r="AA9" s="275">
        <v>1026760</v>
      </c>
      <c r="AB9" s="275">
        <v>50521</v>
      </c>
      <c r="AC9" s="298">
        <v>1178725</v>
      </c>
      <c r="AD9" s="298">
        <v>3500</v>
      </c>
      <c r="AE9" s="298">
        <v>2970</v>
      </c>
      <c r="AF9" s="298">
        <v>400788.47</v>
      </c>
      <c r="AG9" s="298">
        <v>293519.68</v>
      </c>
    </row>
    <row r="10" spans="1:35" x14ac:dyDescent="0.2">
      <c r="A10" s="126" t="s">
        <v>1205</v>
      </c>
      <c r="B10" s="126" t="s">
        <v>1207</v>
      </c>
      <c r="C10" s="303">
        <v>2636</v>
      </c>
      <c r="D10" s="126" t="s">
        <v>1215</v>
      </c>
      <c r="E10" s="126" t="s">
        <v>1800</v>
      </c>
      <c r="F10" s="36">
        <v>52395.11</v>
      </c>
      <c r="G10" s="36">
        <v>0</v>
      </c>
      <c r="H10" s="36">
        <v>77184.179999999993</v>
      </c>
      <c r="I10" s="126">
        <v>999643.04</v>
      </c>
      <c r="J10" s="126">
        <v>261763.31</v>
      </c>
      <c r="M10" s="278">
        <v>0</v>
      </c>
      <c r="N10" s="278">
        <v>20924</v>
      </c>
      <c r="P10" s="278">
        <v>39458.129999999997</v>
      </c>
      <c r="S10" s="126">
        <v>-902258.77</v>
      </c>
      <c r="T10" s="126">
        <v>2678016.84</v>
      </c>
      <c r="W10" s="275">
        <v>572290.55000000005</v>
      </c>
      <c r="Y10" s="275">
        <v>427.61</v>
      </c>
      <c r="AA10" s="275">
        <v>1226670</v>
      </c>
      <c r="AB10" s="275">
        <v>53000</v>
      </c>
      <c r="AC10" s="298">
        <v>1398003</v>
      </c>
      <c r="AF10" s="298">
        <v>688983.51</v>
      </c>
      <c r="AG10" s="298">
        <v>210556.21</v>
      </c>
    </row>
    <row r="11" spans="1:35" x14ac:dyDescent="0.2">
      <c r="A11" s="126" t="s">
        <v>1205</v>
      </c>
      <c r="B11" s="126" t="s">
        <v>1207</v>
      </c>
      <c r="C11" s="303">
        <v>2321</v>
      </c>
      <c r="D11" s="126" t="s">
        <v>1216</v>
      </c>
      <c r="E11" s="126" t="s">
        <v>1801</v>
      </c>
      <c r="F11" s="36">
        <v>172678.34</v>
      </c>
      <c r="G11" s="36">
        <v>0</v>
      </c>
      <c r="H11" s="36">
        <v>164642.81</v>
      </c>
      <c r="I11" s="126">
        <v>2192850.1800000002</v>
      </c>
      <c r="J11" s="126">
        <v>201828.3</v>
      </c>
      <c r="N11" s="278">
        <v>46886</v>
      </c>
      <c r="P11" s="278">
        <v>4581.7299999999996</v>
      </c>
      <c r="S11" s="126">
        <v>1791630.73</v>
      </c>
      <c r="T11" s="126">
        <v>585220.22</v>
      </c>
      <c r="W11" s="275">
        <v>1309049.3400000001</v>
      </c>
      <c r="X11" s="275">
        <v>4000</v>
      </c>
      <c r="Y11" s="275">
        <v>850.55</v>
      </c>
      <c r="AA11" s="275">
        <v>696090</v>
      </c>
      <c r="AB11" s="275">
        <v>49681</v>
      </c>
      <c r="AC11" s="298">
        <v>1064881</v>
      </c>
      <c r="AE11" s="298">
        <v>6330</v>
      </c>
      <c r="AF11" s="298">
        <v>453176.11</v>
      </c>
      <c r="AG11" s="298">
        <v>231602.83</v>
      </c>
    </row>
    <row r="12" spans="1:35" x14ac:dyDescent="0.2">
      <c r="A12" s="126" t="s">
        <v>1205</v>
      </c>
      <c r="B12" s="126" t="s">
        <v>1207</v>
      </c>
      <c r="C12" s="303">
        <v>2128</v>
      </c>
      <c r="D12" s="126" t="s">
        <v>1217</v>
      </c>
      <c r="E12" s="126" t="s">
        <v>1802</v>
      </c>
      <c r="F12" s="36">
        <v>330629.08</v>
      </c>
      <c r="G12" s="36">
        <v>0</v>
      </c>
      <c r="H12" s="36">
        <v>65694.17</v>
      </c>
      <c r="I12" s="126">
        <v>569311.11</v>
      </c>
      <c r="J12" s="126">
        <v>1138667.92</v>
      </c>
      <c r="M12" s="278">
        <v>0</v>
      </c>
      <c r="N12" s="278">
        <v>16700</v>
      </c>
      <c r="P12" s="278">
        <v>467.37</v>
      </c>
      <c r="S12" s="126">
        <v>-375474.13</v>
      </c>
      <c r="T12" s="126">
        <v>1804328.64</v>
      </c>
      <c r="W12" s="275">
        <v>1496809.17</v>
      </c>
      <c r="X12" s="275">
        <v>57200</v>
      </c>
      <c r="Y12" s="275">
        <v>717.53</v>
      </c>
      <c r="AA12" s="275">
        <v>3220460</v>
      </c>
      <c r="AB12" s="275">
        <v>101820</v>
      </c>
      <c r="AC12" s="298">
        <v>3351880</v>
      </c>
      <c r="AD12" s="298">
        <v>3500</v>
      </c>
      <c r="AE12" s="298">
        <v>2439</v>
      </c>
      <c r="AF12" s="298">
        <v>472933.26</v>
      </c>
      <c r="AG12" s="298">
        <v>297974.03999999998</v>
      </c>
      <c r="AI12" s="298">
        <v>90000</v>
      </c>
    </row>
    <row r="13" spans="1:35" x14ac:dyDescent="0.2">
      <c r="A13" s="126" t="s">
        <v>1205</v>
      </c>
      <c r="B13" s="126" t="s">
        <v>1207</v>
      </c>
      <c r="C13" s="303">
        <v>2356</v>
      </c>
      <c r="D13" s="126" t="s">
        <v>1218</v>
      </c>
      <c r="E13" s="126" t="s">
        <v>1803</v>
      </c>
      <c r="F13" s="36">
        <v>2542.98</v>
      </c>
      <c r="G13" s="36">
        <v>0</v>
      </c>
      <c r="H13" s="36">
        <v>41783.800000000003</v>
      </c>
      <c r="I13" s="126">
        <v>202711.97</v>
      </c>
      <c r="J13" s="126">
        <v>341659.24</v>
      </c>
      <c r="M13" s="278">
        <v>9580</v>
      </c>
      <c r="N13" s="278">
        <v>57768</v>
      </c>
      <c r="P13" s="278">
        <v>2346.06</v>
      </c>
      <c r="S13" s="126">
        <v>183467.57</v>
      </c>
      <c r="T13" s="126">
        <v>667029.63</v>
      </c>
      <c r="W13" s="275">
        <v>492665.12</v>
      </c>
      <c r="X13" s="275">
        <v>143850</v>
      </c>
      <c r="Y13" s="275">
        <v>235.52</v>
      </c>
      <c r="AA13" s="275">
        <v>1128380</v>
      </c>
      <c r="AB13" s="275">
        <v>53831</v>
      </c>
      <c r="AC13" s="298">
        <v>1488425</v>
      </c>
      <c r="AD13" s="298">
        <v>2200</v>
      </c>
      <c r="AE13" s="298">
        <v>3028</v>
      </c>
      <c r="AF13" s="298">
        <v>576012.59</v>
      </c>
      <c r="AG13" s="298">
        <v>80788.490000000005</v>
      </c>
      <c r="AI13" s="298">
        <v>0.83</v>
      </c>
    </row>
    <row r="14" spans="1:35" x14ac:dyDescent="0.2">
      <c r="A14" s="126" t="s">
        <v>1205</v>
      </c>
      <c r="B14" s="126" t="s">
        <v>1207</v>
      </c>
      <c r="C14" s="303">
        <v>2750</v>
      </c>
      <c r="D14" s="126" t="s">
        <v>1219</v>
      </c>
      <c r="E14" s="126" t="s">
        <v>1804</v>
      </c>
      <c r="F14" s="36">
        <v>129069.01</v>
      </c>
      <c r="G14" s="36">
        <v>0</v>
      </c>
      <c r="H14" s="36">
        <v>145055.99</v>
      </c>
      <c r="I14" s="126">
        <v>3</v>
      </c>
      <c r="J14" s="126">
        <v>377918.15</v>
      </c>
      <c r="M14" s="278">
        <v>0</v>
      </c>
      <c r="N14" s="278">
        <v>34224</v>
      </c>
      <c r="P14" s="278">
        <v>7574.48</v>
      </c>
      <c r="S14" s="126">
        <v>-260375.47</v>
      </c>
      <c r="T14" s="126">
        <v>818351.54</v>
      </c>
      <c r="W14" s="275">
        <v>1088055.69</v>
      </c>
      <c r="Y14" s="275">
        <v>432.12</v>
      </c>
      <c r="AA14" s="275">
        <v>649320</v>
      </c>
      <c r="AB14" s="275">
        <v>365620</v>
      </c>
      <c r="AC14" s="298">
        <v>1006811</v>
      </c>
      <c r="AD14" s="298">
        <v>2200</v>
      </c>
      <c r="AE14" s="298">
        <v>1624</v>
      </c>
      <c r="AF14" s="298">
        <v>957513.25</v>
      </c>
      <c r="AG14" s="298">
        <v>83007.960000000006</v>
      </c>
    </row>
    <row r="15" spans="1:35" x14ac:dyDescent="0.2">
      <c r="A15" s="126" t="s">
        <v>1205</v>
      </c>
      <c r="B15" s="126" t="s">
        <v>1207</v>
      </c>
      <c r="C15" s="303">
        <v>3490</v>
      </c>
      <c r="D15" s="126" t="s">
        <v>1220</v>
      </c>
      <c r="E15" s="126" t="s">
        <v>1220</v>
      </c>
      <c r="F15" s="36">
        <v>9260.48</v>
      </c>
      <c r="G15" s="36">
        <v>0</v>
      </c>
      <c r="H15" s="36">
        <v>174849.86</v>
      </c>
      <c r="I15" s="126">
        <v>2001061.57</v>
      </c>
      <c r="J15" s="126">
        <v>306068.55</v>
      </c>
      <c r="M15" s="278">
        <v>0</v>
      </c>
      <c r="N15" s="278">
        <v>46669</v>
      </c>
      <c r="P15" s="278">
        <v>2827.77</v>
      </c>
      <c r="S15" s="126">
        <v>-1057240.83</v>
      </c>
      <c r="T15" s="126">
        <v>3873985.05</v>
      </c>
      <c r="W15" s="275">
        <v>748147.58</v>
      </c>
      <c r="X15" s="275">
        <v>116000</v>
      </c>
      <c r="Y15" s="275">
        <v>382.68</v>
      </c>
      <c r="AA15" s="275">
        <v>1682430</v>
      </c>
      <c r="AB15" s="275">
        <v>84745</v>
      </c>
      <c r="AC15" s="298">
        <v>2042007</v>
      </c>
      <c r="AD15" s="298">
        <v>7000</v>
      </c>
      <c r="AE15" s="298">
        <v>7765</v>
      </c>
      <c r="AF15" s="298">
        <v>683958.86</v>
      </c>
      <c r="AG15" s="298">
        <v>258474.93</v>
      </c>
      <c r="AI15" s="298">
        <v>7500</v>
      </c>
    </row>
    <row r="16" spans="1:35" x14ac:dyDescent="0.2">
      <c r="A16" s="126" t="s">
        <v>1205</v>
      </c>
      <c r="B16" s="126" t="s">
        <v>1207</v>
      </c>
      <c r="C16" s="303">
        <v>2589</v>
      </c>
      <c r="D16" s="126" t="s">
        <v>1221</v>
      </c>
      <c r="E16" s="126" t="s">
        <v>1221</v>
      </c>
      <c r="F16" s="36">
        <v>46321.82</v>
      </c>
      <c r="G16" s="36">
        <v>0</v>
      </c>
      <c r="H16" s="36">
        <v>79860.92</v>
      </c>
      <c r="I16" s="126">
        <v>1595425.91</v>
      </c>
      <c r="J16" s="126">
        <v>231528.47</v>
      </c>
      <c r="N16" s="278">
        <v>33389</v>
      </c>
      <c r="P16" s="278">
        <v>2368.6999999999998</v>
      </c>
      <c r="S16" s="126">
        <v>12876.03</v>
      </c>
      <c r="T16" s="126">
        <v>2037072.22</v>
      </c>
      <c r="W16" s="275">
        <v>757487.19</v>
      </c>
      <c r="X16" s="275">
        <v>32540</v>
      </c>
      <c r="Y16" s="275">
        <v>266.49</v>
      </c>
      <c r="AA16" s="275">
        <v>832930</v>
      </c>
      <c r="AB16" s="275">
        <v>52024.3</v>
      </c>
      <c r="AC16" s="298">
        <v>1173136</v>
      </c>
      <c r="AE16" s="298">
        <v>3824</v>
      </c>
      <c r="AF16" s="298">
        <v>457262.37</v>
      </c>
      <c r="AG16" s="298">
        <v>173594.44</v>
      </c>
    </row>
    <row r="17" spans="1:35" x14ac:dyDescent="0.2">
      <c r="A17" s="126" t="s">
        <v>1205</v>
      </c>
      <c r="B17" s="126" t="s">
        <v>1207</v>
      </c>
      <c r="C17" s="303">
        <v>1475</v>
      </c>
      <c r="D17" s="126" t="s">
        <v>1222</v>
      </c>
      <c r="E17" s="126" t="s">
        <v>1805</v>
      </c>
      <c r="F17" s="36">
        <v>1231327.8400000001</v>
      </c>
      <c r="H17" s="36">
        <v>510173.96</v>
      </c>
      <c r="I17" s="126">
        <v>291496.89</v>
      </c>
      <c r="J17" s="126">
        <v>515363.3</v>
      </c>
      <c r="N17" s="278">
        <v>15295</v>
      </c>
      <c r="P17" s="278">
        <v>823.12</v>
      </c>
      <c r="S17" s="126">
        <v>-498942.51</v>
      </c>
      <c r="T17" s="126">
        <v>2706524.69</v>
      </c>
      <c r="W17" s="275">
        <v>1164500</v>
      </c>
      <c r="Y17" s="275">
        <v>1217.0999999999999</v>
      </c>
      <c r="AA17" s="275">
        <v>811920</v>
      </c>
      <c r="AC17" s="298">
        <v>939777</v>
      </c>
      <c r="AE17" s="298">
        <v>24224</v>
      </c>
      <c r="AF17" s="298">
        <v>510061.73</v>
      </c>
      <c r="AG17" s="298">
        <v>178912.68</v>
      </c>
    </row>
    <row r="18" spans="1:35" x14ac:dyDescent="0.2">
      <c r="A18" s="126" t="s">
        <v>1205</v>
      </c>
      <c r="B18" s="126" t="s">
        <v>1207</v>
      </c>
      <c r="C18" s="303">
        <v>2248</v>
      </c>
      <c r="D18" s="126" t="s">
        <v>1223</v>
      </c>
      <c r="E18" s="126" t="s">
        <v>1806</v>
      </c>
      <c r="F18" s="36">
        <v>536537.62</v>
      </c>
      <c r="G18" s="36">
        <v>22300</v>
      </c>
      <c r="H18" s="36">
        <v>682320.06</v>
      </c>
      <c r="I18" s="126">
        <v>87645.29</v>
      </c>
      <c r="J18" s="126">
        <v>314905.05</v>
      </c>
      <c r="N18" s="278">
        <v>12950</v>
      </c>
      <c r="P18" s="278">
        <v>104221.58</v>
      </c>
      <c r="S18" s="126">
        <v>118049.74</v>
      </c>
      <c r="T18" s="126">
        <v>865508.28</v>
      </c>
      <c r="W18" s="275">
        <v>1587705.1</v>
      </c>
      <c r="Y18" s="275">
        <v>435.61</v>
      </c>
      <c r="Z18" s="275">
        <v>510</v>
      </c>
      <c r="AA18" s="275">
        <v>1285460</v>
      </c>
      <c r="AC18" s="298">
        <v>1400426</v>
      </c>
      <c r="AD18" s="298">
        <v>5120</v>
      </c>
      <c r="AE18" s="298">
        <v>2600</v>
      </c>
      <c r="AF18" s="298">
        <v>732434.75</v>
      </c>
      <c r="AG18" s="298">
        <v>189801.54</v>
      </c>
      <c r="AI18" s="298">
        <v>750</v>
      </c>
    </row>
    <row r="19" spans="1:35" x14ac:dyDescent="0.2">
      <c r="A19" s="126" t="s">
        <v>1205</v>
      </c>
      <c r="B19" s="126" t="s">
        <v>1207</v>
      </c>
      <c r="C19" s="303">
        <v>3985</v>
      </c>
      <c r="D19" s="126" t="s">
        <v>1224</v>
      </c>
      <c r="E19" s="126" t="s">
        <v>1807</v>
      </c>
      <c r="F19" s="36">
        <v>301520.28000000003</v>
      </c>
      <c r="G19" s="36">
        <v>0</v>
      </c>
      <c r="H19" s="36">
        <v>148874.81</v>
      </c>
      <c r="I19" s="126">
        <v>48150.15</v>
      </c>
      <c r="J19" s="126">
        <v>202908.44</v>
      </c>
      <c r="M19" s="278">
        <v>0</v>
      </c>
      <c r="N19" s="278">
        <v>5675</v>
      </c>
      <c r="P19" s="278">
        <v>348310.49</v>
      </c>
      <c r="S19" s="126">
        <v>-1995081.32</v>
      </c>
      <c r="T19" s="126">
        <v>2831701.19</v>
      </c>
      <c r="W19" s="275">
        <v>739043.4</v>
      </c>
      <c r="AA19" s="275">
        <v>719950</v>
      </c>
      <c r="AC19" s="298">
        <v>926473</v>
      </c>
      <c r="AF19" s="298">
        <v>905965.39</v>
      </c>
      <c r="AG19" s="298">
        <v>115706.69</v>
      </c>
    </row>
    <row r="20" spans="1:35" x14ac:dyDescent="0.2">
      <c r="A20" s="126" t="s">
        <v>1205</v>
      </c>
      <c r="B20" s="126" t="s">
        <v>1207</v>
      </c>
      <c r="C20" s="303">
        <v>2900</v>
      </c>
      <c r="D20" s="126" t="s">
        <v>1225</v>
      </c>
      <c r="E20" s="126" t="s">
        <v>1808</v>
      </c>
      <c r="F20" s="36">
        <v>437529.05</v>
      </c>
      <c r="G20" s="36">
        <v>0</v>
      </c>
      <c r="H20" s="36">
        <v>88966.17</v>
      </c>
      <c r="I20" s="126">
        <v>2612851.91</v>
      </c>
      <c r="J20" s="126">
        <v>463854.24</v>
      </c>
      <c r="N20" s="278">
        <v>-8382</v>
      </c>
      <c r="P20" s="278">
        <v>-274.04000000000002</v>
      </c>
      <c r="S20" s="126">
        <v>-1842343.23</v>
      </c>
      <c r="T20" s="126">
        <v>5546813.3099999996</v>
      </c>
      <c r="W20" s="275">
        <v>822925.61</v>
      </c>
      <c r="Y20" s="275">
        <v>998.81</v>
      </c>
      <c r="AA20" s="275">
        <v>716320</v>
      </c>
      <c r="AB20" s="275">
        <v>61800</v>
      </c>
      <c r="AC20" s="298">
        <v>895000</v>
      </c>
      <c r="AE20" s="298">
        <v>29779</v>
      </c>
      <c r="AF20" s="298">
        <v>547806.03</v>
      </c>
      <c r="AG20" s="298">
        <v>221622.06</v>
      </c>
      <c r="AI20" s="298">
        <v>450</v>
      </c>
    </row>
    <row r="21" spans="1:35" x14ac:dyDescent="0.2">
      <c r="A21" s="126" t="s">
        <v>1205</v>
      </c>
      <c r="B21" s="126" t="s">
        <v>1207</v>
      </c>
      <c r="C21" s="303">
        <v>4136</v>
      </c>
      <c r="D21" s="126" t="s">
        <v>1226</v>
      </c>
      <c r="E21" s="126" t="s">
        <v>1809</v>
      </c>
      <c r="F21" s="36">
        <v>192569.16</v>
      </c>
      <c r="G21" s="36">
        <v>0</v>
      </c>
      <c r="H21" s="36">
        <v>323291.28999999998</v>
      </c>
      <c r="I21" s="126">
        <v>2615015.85</v>
      </c>
      <c r="J21" s="126">
        <v>1213941.31</v>
      </c>
      <c r="N21" s="278">
        <v>23058</v>
      </c>
      <c r="P21" s="278">
        <v>76929.990000000005</v>
      </c>
      <c r="S21" s="126">
        <v>2660263.1800000002</v>
      </c>
      <c r="T21" s="126">
        <v>1606327.04</v>
      </c>
      <c r="W21" s="275">
        <v>1564432.56</v>
      </c>
      <c r="X21" s="275">
        <v>504550</v>
      </c>
      <c r="Y21" s="275">
        <v>315.02</v>
      </c>
      <c r="AA21" s="275">
        <v>999870</v>
      </c>
      <c r="AB21" s="275">
        <v>193300</v>
      </c>
      <c r="AC21" s="298">
        <v>1778624</v>
      </c>
      <c r="AD21" s="298">
        <v>7000</v>
      </c>
      <c r="AE21" s="298">
        <v>18516.5</v>
      </c>
      <c r="AF21" s="298">
        <v>1212515.3999999999</v>
      </c>
      <c r="AG21" s="298">
        <v>267572.28000000003</v>
      </c>
    </row>
    <row r="22" spans="1:35" x14ac:dyDescent="0.2">
      <c r="A22" s="126" t="s">
        <v>1205</v>
      </c>
      <c r="B22" s="126" t="s">
        <v>1207</v>
      </c>
      <c r="C22" s="303">
        <v>3628</v>
      </c>
      <c r="D22" s="126" t="s">
        <v>1227</v>
      </c>
      <c r="E22" s="126" t="s">
        <v>1810</v>
      </c>
      <c r="F22" s="36">
        <v>185766.66</v>
      </c>
      <c r="G22" s="36">
        <v>0</v>
      </c>
      <c r="H22" s="36">
        <v>98820.68</v>
      </c>
      <c r="I22" s="126">
        <v>1993164.32</v>
      </c>
      <c r="J22" s="126">
        <v>580673.06999999995</v>
      </c>
      <c r="M22" s="278">
        <v>0</v>
      </c>
      <c r="N22" s="278">
        <v>10700</v>
      </c>
      <c r="P22" s="278">
        <v>1427.71</v>
      </c>
      <c r="S22" s="126">
        <v>1795406.46</v>
      </c>
      <c r="T22" s="126">
        <v>1373222.93</v>
      </c>
      <c r="W22" s="275">
        <v>525929.34</v>
      </c>
      <c r="Y22" s="275">
        <v>477.7</v>
      </c>
      <c r="AA22" s="275">
        <v>1311720</v>
      </c>
      <c r="AB22" s="275">
        <v>128812</v>
      </c>
      <c r="AC22" s="298">
        <v>1485097</v>
      </c>
      <c r="AD22" s="298">
        <v>4400</v>
      </c>
      <c r="AE22" s="298">
        <v>17288</v>
      </c>
      <c r="AF22" s="298">
        <v>508422.63</v>
      </c>
      <c r="AG22" s="298">
        <v>274063.78000000003</v>
      </c>
    </row>
    <row r="23" spans="1:35" x14ac:dyDescent="0.2">
      <c r="A23" s="126" t="s">
        <v>1205</v>
      </c>
      <c r="B23" s="126" t="s">
        <v>1207</v>
      </c>
      <c r="C23" s="303">
        <v>2180</v>
      </c>
      <c r="D23" s="126" t="s">
        <v>1228</v>
      </c>
      <c r="E23" s="126" t="s">
        <v>1811</v>
      </c>
      <c r="F23" s="36">
        <v>769783.06</v>
      </c>
      <c r="G23" s="36">
        <v>0</v>
      </c>
      <c r="H23" s="36">
        <v>68724.33</v>
      </c>
      <c r="I23" s="126">
        <v>2609460.39</v>
      </c>
      <c r="J23" s="126">
        <v>244541.3</v>
      </c>
      <c r="N23" s="278">
        <v>41791</v>
      </c>
      <c r="P23" s="278">
        <v>101734.86</v>
      </c>
      <c r="S23" s="126">
        <v>3618833.23</v>
      </c>
      <c r="T23" s="126">
        <v>466379.49</v>
      </c>
      <c r="W23" s="275">
        <v>564780.06999999995</v>
      </c>
      <c r="Y23" s="275">
        <v>111390.93</v>
      </c>
      <c r="Z23" s="275">
        <v>270</v>
      </c>
      <c r="AA23" s="275">
        <v>443670</v>
      </c>
      <c r="AC23" s="298">
        <v>865579</v>
      </c>
      <c r="AF23" s="298">
        <v>574992.86</v>
      </c>
      <c r="AG23" s="298">
        <v>215768.64</v>
      </c>
    </row>
    <row r="24" spans="1:35" x14ac:dyDescent="0.2">
      <c r="A24" s="126" t="s">
        <v>1205</v>
      </c>
      <c r="B24" s="126" t="s">
        <v>1207</v>
      </c>
      <c r="C24" s="303">
        <v>2720</v>
      </c>
      <c r="D24" s="126" t="s">
        <v>1229</v>
      </c>
      <c r="E24" s="126" t="s">
        <v>1812</v>
      </c>
      <c r="F24" s="36">
        <v>564036.96</v>
      </c>
      <c r="G24" s="36">
        <v>0</v>
      </c>
      <c r="H24" s="36">
        <v>114292.5</v>
      </c>
      <c r="I24" s="126">
        <v>346628.97</v>
      </c>
      <c r="J24" s="126">
        <v>393377.6</v>
      </c>
      <c r="N24" s="278">
        <v>19582</v>
      </c>
      <c r="P24" s="278">
        <v>42974.64</v>
      </c>
      <c r="S24" s="126">
        <v>-689367.71</v>
      </c>
      <c r="T24" s="126">
        <v>1804328.64</v>
      </c>
      <c r="W24" s="275">
        <v>864348.87</v>
      </c>
      <c r="X24" s="275">
        <v>236500</v>
      </c>
      <c r="Y24" s="275">
        <v>232.54</v>
      </c>
      <c r="AA24" s="275">
        <v>836670</v>
      </c>
      <c r="AB24" s="275">
        <v>556</v>
      </c>
      <c r="AC24" s="298">
        <v>952598</v>
      </c>
      <c r="AF24" s="298">
        <v>615775.6</v>
      </c>
      <c r="AG24" s="298">
        <v>129115.35</v>
      </c>
    </row>
    <row r="25" spans="1:35" x14ac:dyDescent="0.2">
      <c r="A25" s="126" t="s">
        <v>1205</v>
      </c>
      <c r="B25" s="126" t="s">
        <v>1207</v>
      </c>
      <c r="C25" s="303">
        <v>6257</v>
      </c>
      <c r="D25" s="126" t="s">
        <v>1230</v>
      </c>
      <c r="E25" s="126" t="s">
        <v>1813</v>
      </c>
      <c r="F25" s="36">
        <v>219667.33</v>
      </c>
      <c r="G25" s="36">
        <v>4560</v>
      </c>
      <c r="H25" s="36">
        <v>157778.71</v>
      </c>
      <c r="I25" s="126">
        <v>483299.98</v>
      </c>
      <c r="J25" s="126">
        <v>158596.88</v>
      </c>
      <c r="N25" s="278">
        <v>48176</v>
      </c>
      <c r="P25" s="278">
        <v>5050.26</v>
      </c>
      <c r="S25" s="126">
        <v>-91506.5</v>
      </c>
      <c r="T25" s="126">
        <v>1601555.91</v>
      </c>
      <c r="W25" s="275">
        <v>1247515.8500000001</v>
      </c>
      <c r="AA25" s="275">
        <v>790200</v>
      </c>
      <c r="AC25" s="298">
        <v>1278994</v>
      </c>
      <c r="AE25" s="298">
        <v>11054.05</v>
      </c>
      <c r="AF25" s="298">
        <v>1068847.21</v>
      </c>
      <c r="AG25" s="298">
        <v>218193.36</v>
      </c>
    </row>
    <row r="26" spans="1:35" x14ac:dyDescent="0.2">
      <c r="A26" s="126" t="s">
        <v>1205</v>
      </c>
      <c r="B26" s="126" t="s">
        <v>1207</v>
      </c>
      <c r="C26" s="303">
        <v>5202</v>
      </c>
      <c r="D26" s="126" t="s">
        <v>1231</v>
      </c>
      <c r="E26" s="126" t="s">
        <v>1814</v>
      </c>
      <c r="F26" s="36">
        <v>496150.47</v>
      </c>
      <c r="G26" s="36">
        <v>0</v>
      </c>
      <c r="H26" s="36">
        <v>82276.350000000006</v>
      </c>
      <c r="I26" s="126">
        <v>128700.22</v>
      </c>
      <c r="J26" s="126">
        <v>285032.03999999998</v>
      </c>
      <c r="M26" s="278">
        <v>0</v>
      </c>
      <c r="N26" s="278">
        <v>5700</v>
      </c>
      <c r="P26" s="278">
        <v>247403.56</v>
      </c>
      <c r="S26" s="126">
        <v>-262604.89</v>
      </c>
      <c r="T26" s="126">
        <v>1188537.31</v>
      </c>
      <c r="W26" s="275">
        <v>1109932.44</v>
      </c>
      <c r="X26" s="275">
        <v>182400</v>
      </c>
      <c r="Y26" s="275">
        <v>725</v>
      </c>
      <c r="Z26" s="275">
        <v>5595</v>
      </c>
      <c r="AA26" s="275">
        <v>979800</v>
      </c>
      <c r="AB26" s="275">
        <v>33</v>
      </c>
      <c r="AC26" s="298">
        <v>1505185</v>
      </c>
      <c r="AE26" s="298">
        <v>5544</v>
      </c>
      <c r="AF26" s="298">
        <v>811581.48</v>
      </c>
      <c r="AG26" s="298">
        <v>143051.85999999999</v>
      </c>
    </row>
    <row r="27" spans="1:35" x14ac:dyDescent="0.2">
      <c r="A27" s="126" t="s">
        <v>1205</v>
      </c>
      <c r="B27" s="126" t="s">
        <v>1207</v>
      </c>
      <c r="C27" s="303">
        <v>2753</v>
      </c>
      <c r="D27" s="126" t="s">
        <v>1232</v>
      </c>
      <c r="E27" s="126" t="s">
        <v>1815</v>
      </c>
      <c r="F27" s="36">
        <v>390067.98</v>
      </c>
      <c r="G27" s="36">
        <v>0</v>
      </c>
      <c r="H27" s="36">
        <v>107869.55</v>
      </c>
      <c r="I27" s="126">
        <v>753334.06</v>
      </c>
      <c r="J27" s="126">
        <v>420338.43</v>
      </c>
      <c r="N27" s="278">
        <v>18554</v>
      </c>
      <c r="P27" s="278">
        <v>237841.11</v>
      </c>
      <c r="S27" s="126">
        <v>-1582279.25</v>
      </c>
      <c r="T27" s="126">
        <v>3378480.39</v>
      </c>
      <c r="W27" s="275">
        <v>710744.8</v>
      </c>
      <c r="Y27" s="275">
        <v>450.97</v>
      </c>
      <c r="AA27" s="275">
        <v>923640</v>
      </c>
      <c r="AC27" s="298">
        <v>1087174</v>
      </c>
      <c r="AE27" s="298">
        <v>1950</v>
      </c>
      <c r="AF27" s="298">
        <v>536110.87</v>
      </c>
      <c r="AG27" s="298">
        <v>390587.13</v>
      </c>
    </row>
    <row r="28" spans="1:35" x14ac:dyDescent="0.2">
      <c r="A28" s="126" t="s">
        <v>1205</v>
      </c>
      <c r="B28" s="126" t="s">
        <v>1207</v>
      </c>
      <c r="C28" s="303">
        <v>2931</v>
      </c>
      <c r="D28" s="126" t="s">
        <v>1233</v>
      </c>
      <c r="E28" s="126" t="s">
        <v>1816</v>
      </c>
      <c r="F28" s="36">
        <v>193382.56</v>
      </c>
      <c r="G28" s="36">
        <v>0</v>
      </c>
      <c r="H28" s="36">
        <v>28813.59</v>
      </c>
      <c r="I28" s="126">
        <v>3532265.1</v>
      </c>
      <c r="J28" s="126">
        <v>297842.65999999997</v>
      </c>
      <c r="N28" s="278">
        <v>21522</v>
      </c>
      <c r="P28" s="278">
        <v>694.99</v>
      </c>
      <c r="S28" s="126">
        <v>-436482.16</v>
      </c>
      <c r="T28" s="126">
        <v>4652638.84</v>
      </c>
      <c r="W28" s="275">
        <v>541013.30000000005</v>
      </c>
      <c r="Y28" s="275">
        <v>248.65</v>
      </c>
      <c r="AA28" s="275">
        <v>645600</v>
      </c>
      <c r="AB28" s="275">
        <v>38027</v>
      </c>
      <c r="AC28" s="298">
        <v>799898</v>
      </c>
      <c r="AE28" s="298">
        <v>3820</v>
      </c>
      <c r="AF28" s="298">
        <v>411178.35</v>
      </c>
      <c r="AG28" s="298">
        <v>196062.36</v>
      </c>
    </row>
    <row r="29" spans="1:35" x14ac:dyDescent="0.2">
      <c r="A29" s="126" t="s">
        <v>1235</v>
      </c>
      <c r="B29" s="126" t="s">
        <v>1236</v>
      </c>
      <c r="C29" s="303">
        <v>4011</v>
      </c>
      <c r="D29" s="126" t="s">
        <v>1238</v>
      </c>
      <c r="E29" s="126" t="s">
        <v>1238</v>
      </c>
      <c r="F29" s="36">
        <v>21192.93</v>
      </c>
      <c r="G29" s="36">
        <v>0</v>
      </c>
      <c r="H29" s="36">
        <v>52741.85</v>
      </c>
      <c r="I29" s="126">
        <v>2520179.1</v>
      </c>
      <c r="J29" s="126">
        <v>367577.92</v>
      </c>
      <c r="N29" s="278">
        <v>12070.05</v>
      </c>
      <c r="P29" s="278">
        <v>-1550.18</v>
      </c>
      <c r="S29" s="126">
        <v>-883846.74</v>
      </c>
      <c r="T29" s="126">
        <v>3908830.71</v>
      </c>
      <c r="U29" s="275">
        <v>3301</v>
      </c>
      <c r="V29" s="275">
        <v>508.7</v>
      </c>
      <c r="W29" s="275">
        <v>330</v>
      </c>
      <c r="X29" s="275">
        <v>302000</v>
      </c>
      <c r="Y29" s="275">
        <v>128.31</v>
      </c>
      <c r="AA29" s="275">
        <v>1405000</v>
      </c>
      <c r="AB29" s="275">
        <v>1002644.15</v>
      </c>
      <c r="AC29" s="298">
        <v>2182495</v>
      </c>
      <c r="AE29" s="298">
        <v>42602</v>
      </c>
      <c r="AF29" s="298">
        <v>344669.45</v>
      </c>
      <c r="AG29" s="298">
        <v>217957.75</v>
      </c>
    </row>
    <row r="30" spans="1:35" x14ac:dyDescent="0.2">
      <c r="A30" s="126" t="s">
        <v>1235</v>
      </c>
      <c r="B30" s="126" t="s">
        <v>1236</v>
      </c>
      <c r="C30" s="303">
        <v>5215</v>
      </c>
      <c r="D30" s="126" t="s">
        <v>1239</v>
      </c>
      <c r="E30" s="126" t="s">
        <v>1239</v>
      </c>
      <c r="F30" s="36">
        <v>770034.77</v>
      </c>
      <c r="G30" s="36">
        <v>148794.89000000001</v>
      </c>
      <c r="H30" s="36">
        <v>69168.03</v>
      </c>
      <c r="I30" s="126">
        <v>1093608</v>
      </c>
      <c r="J30" s="126">
        <v>309243</v>
      </c>
      <c r="P30" s="278">
        <v>571757</v>
      </c>
      <c r="S30" s="126">
        <v>-2078196.93</v>
      </c>
      <c r="T30" s="126">
        <v>3967213.3</v>
      </c>
      <c r="V30" s="275">
        <v>935.94</v>
      </c>
      <c r="W30" s="275">
        <v>864450.93</v>
      </c>
      <c r="X30" s="275">
        <v>360450</v>
      </c>
      <c r="Y30" s="275">
        <v>2244.86</v>
      </c>
      <c r="AA30" s="275">
        <v>1548360</v>
      </c>
      <c r="AB30" s="275">
        <v>325483</v>
      </c>
      <c r="AC30" s="298">
        <v>1926660</v>
      </c>
      <c r="AE30" s="298">
        <v>12240</v>
      </c>
      <c r="AF30" s="298">
        <v>1090433.4099999999</v>
      </c>
      <c r="AG30" s="298">
        <v>142516</v>
      </c>
    </row>
    <row r="31" spans="1:35" x14ac:dyDescent="0.2">
      <c r="A31" s="126" t="s">
        <v>1235</v>
      </c>
      <c r="B31" s="126" t="s">
        <v>1236</v>
      </c>
      <c r="C31" s="303">
        <v>2879</v>
      </c>
      <c r="D31" s="126" t="s">
        <v>1240</v>
      </c>
      <c r="E31" s="126" t="s">
        <v>1240</v>
      </c>
      <c r="F31" s="36">
        <v>242471.25</v>
      </c>
      <c r="G31" s="36">
        <v>11012</v>
      </c>
      <c r="H31" s="36">
        <v>17416</v>
      </c>
      <c r="I31" s="126">
        <v>119652.86</v>
      </c>
      <c r="J31" s="126">
        <v>404661.26</v>
      </c>
      <c r="P31" s="278">
        <v>454</v>
      </c>
      <c r="S31" s="126">
        <v>-770836.77</v>
      </c>
      <c r="T31" s="126">
        <v>1728640.99</v>
      </c>
      <c r="W31" s="275">
        <v>857667.3</v>
      </c>
      <c r="Y31" s="275">
        <v>1623.65</v>
      </c>
      <c r="AA31" s="275">
        <v>883980</v>
      </c>
      <c r="AB31" s="275">
        <v>46029</v>
      </c>
      <c r="AC31" s="298">
        <v>1037541</v>
      </c>
      <c r="AE31" s="298">
        <v>37285</v>
      </c>
      <c r="AF31" s="298">
        <v>652359.84</v>
      </c>
      <c r="AG31" s="298">
        <v>185158.96</v>
      </c>
      <c r="AI31" s="298">
        <v>40000</v>
      </c>
    </row>
    <row r="32" spans="1:35" x14ac:dyDescent="0.2">
      <c r="A32" s="126" t="s">
        <v>1235</v>
      </c>
      <c r="B32" s="126" t="s">
        <v>1236</v>
      </c>
      <c r="C32" s="303">
        <v>3429</v>
      </c>
      <c r="D32" s="126" t="s">
        <v>1241</v>
      </c>
      <c r="E32" s="126" t="s">
        <v>1241</v>
      </c>
      <c r="F32" s="36">
        <v>119932.42</v>
      </c>
      <c r="G32" s="36">
        <v>46222.98</v>
      </c>
      <c r="H32" s="36">
        <v>203618.23</v>
      </c>
      <c r="I32" s="126">
        <v>115763.39</v>
      </c>
      <c r="J32" s="126">
        <v>336681.43</v>
      </c>
      <c r="P32" s="278">
        <v>92346.73</v>
      </c>
      <c r="S32" s="126">
        <v>-1487889.74</v>
      </c>
      <c r="T32" s="126">
        <v>2399403.2599999998</v>
      </c>
      <c r="W32" s="275">
        <v>651322.98</v>
      </c>
      <c r="Y32" s="275">
        <v>1034.05</v>
      </c>
      <c r="AB32" s="275">
        <v>191664.34</v>
      </c>
      <c r="AC32" s="298">
        <v>384957.75</v>
      </c>
      <c r="AD32" s="298">
        <v>3120</v>
      </c>
      <c r="AE32" s="298">
        <v>34786</v>
      </c>
      <c r="AF32" s="298">
        <v>403842.45</v>
      </c>
      <c r="AG32" s="298">
        <v>198956.97</v>
      </c>
    </row>
    <row r="33" spans="1:35" x14ac:dyDescent="0.2">
      <c r="A33" s="126" t="s">
        <v>1235</v>
      </c>
      <c r="B33" s="126" t="s">
        <v>1236</v>
      </c>
      <c r="C33" s="303">
        <v>4031</v>
      </c>
      <c r="D33" s="126" t="s">
        <v>1242</v>
      </c>
      <c r="E33" s="126" t="s">
        <v>1242</v>
      </c>
      <c r="F33" s="36">
        <v>219417.23</v>
      </c>
      <c r="G33" s="36">
        <v>19085.53</v>
      </c>
      <c r="H33" s="36">
        <v>26764.1</v>
      </c>
      <c r="I33" s="126">
        <v>11463344</v>
      </c>
      <c r="J33" s="126">
        <v>363844.79</v>
      </c>
      <c r="P33" s="278">
        <v>1811.47</v>
      </c>
      <c r="S33" s="126">
        <v>10155899.41</v>
      </c>
      <c r="T33" s="126">
        <v>2042047.88</v>
      </c>
      <c r="W33" s="275">
        <v>1124254</v>
      </c>
      <c r="X33" s="275">
        <v>175000</v>
      </c>
      <c r="Y33" s="275">
        <v>928.69</v>
      </c>
      <c r="AA33" s="275">
        <v>796230</v>
      </c>
      <c r="AB33" s="275">
        <v>120030</v>
      </c>
      <c r="AC33" s="298">
        <v>1473204</v>
      </c>
      <c r="AE33" s="298">
        <v>84847.5</v>
      </c>
      <c r="AF33" s="298">
        <v>576545.14</v>
      </c>
      <c r="AG33" s="298">
        <v>189149.16</v>
      </c>
    </row>
    <row r="34" spans="1:35" x14ac:dyDescent="0.2">
      <c r="A34" s="126" t="s">
        <v>1235</v>
      </c>
      <c r="B34" s="126" t="s">
        <v>1236</v>
      </c>
      <c r="C34" s="303">
        <v>4404</v>
      </c>
      <c r="D34" s="126" t="s">
        <v>1243</v>
      </c>
      <c r="E34" s="126" t="s">
        <v>1243</v>
      </c>
      <c r="F34" s="36">
        <v>73769.100000000006</v>
      </c>
      <c r="G34" s="36">
        <v>0</v>
      </c>
      <c r="H34" s="36">
        <v>126459.81</v>
      </c>
      <c r="I34" s="126">
        <v>2253860.44</v>
      </c>
      <c r="J34" s="126">
        <v>124875.56</v>
      </c>
      <c r="P34" s="278">
        <v>0</v>
      </c>
      <c r="S34" s="126">
        <v>800590.79</v>
      </c>
      <c r="T34" s="126">
        <v>2109112.34</v>
      </c>
      <c r="W34" s="275">
        <v>720698.52</v>
      </c>
      <c r="Y34" s="275">
        <v>1334.45</v>
      </c>
      <c r="AA34" s="275">
        <v>1255800</v>
      </c>
      <c r="AB34" s="275">
        <v>400540</v>
      </c>
      <c r="AC34" s="298">
        <v>1845281</v>
      </c>
      <c r="AD34" s="298">
        <v>47742</v>
      </c>
      <c r="AF34" s="298">
        <v>559834.87</v>
      </c>
      <c r="AG34" s="298">
        <v>224333.32</v>
      </c>
      <c r="AI34" s="298">
        <v>31920</v>
      </c>
    </row>
    <row r="35" spans="1:35" x14ac:dyDescent="0.2">
      <c r="A35" s="126" t="s">
        <v>1235</v>
      </c>
      <c r="B35" s="126" t="s">
        <v>1236</v>
      </c>
      <c r="C35" s="303">
        <v>2133</v>
      </c>
      <c r="D35" s="126" t="s">
        <v>1244</v>
      </c>
      <c r="E35" s="126" t="s">
        <v>1244</v>
      </c>
      <c r="F35" s="36">
        <v>123409.35</v>
      </c>
      <c r="G35" s="36">
        <v>50800</v>
      </c>
      <c r="H35" s="36">
        <v>94094.22</v>
      </c>
      <c r="I35" s="126">
        <v>2415663.85</v>
      </c>
      <c r="J35" s="126">
        <v>176246.62</v>
      </c>
      <c r="P35" s="278">
        <v>7444</v>
      </c>
      <c r="S35" s="126">
        <v>1088573.82</v>
      </c>
      <c r="T35" s="126">
        <v>2000000</v>
      </c>
      <c r="V35" s="275">
        <v>175.76</v>
      </c>
      <c r="W35" s="275">
        <v>682330.42</v>
      </c>
      <c r="AA35" s="275">
        <v>44780</v>
      </c>
      <c r="AB35" s="275">
        <v>12700</v>
      </c>
      <c r="AC35" s="298">
        <v>292692</v>
      </c>
      <c r="AE35" s="298">
        <v>34938</v>
      </c>
      <c r="AF35" s="298">
        <v>458311.76</v>
      </c>
      <c r="AG35" s="298">
        <v>179848.2</v>
      </c>
      <c r="AI35" s="298">
        <v>10000</v>
      </c>
    </row>
    <row r="36" spans="1:35" x14ac:dyDescent="0.2">
      <c r="A36" s="126" t="s">
        <v>1235</v>
      </c>
      <c r="B36" s="126" t="s">
        <v>1236</v>
      </c>
      <c r="C36" s="303">
        <v>2756</v>
      </c>
      <c r="D36" s="126" t="s">
        <v>1245</v>
      </c>
      <c r="E36" s="126" t="s">
        <v>1245</v>
      </c>
      <c r="F36" s="36">
        <v>232148.61</v>
      </c>
      <c r="G36" s="36">
        <v>0</v>
      </c>
      <c r="H36" s="36">
        <v>188199.8</v>
      </c>
      <c r="I36" s="126">
        <v>1367507.3</v>
      </c>
      <c r="J36" s="126">
        <v>189949.35</v>
      </c>
      <c r="P36" s="278">
        <v>-40000</v>
      </c>
      <c r="T36" s="126">
        <v>2067007.72</v>
      </c>
      <c r="W36" s="275">
        <v>940303.43</v>
      </c>
      <c r="X36" s="275">
        <v>4000</v>
      </c>
      <c r="Y36" s="275">
        <v>782.52</v>
      </c>
      <c r="AB36" s="275">
        <v>33</v>
      </c>
      <c r="AC36" s="298">
        <v>303608</v>
      </c>
      <c r="AE36" s="298">
        <v>42894</v>
      </c>
      <c r="AF36" s="298">
        <v>512142.57</v>
      </c>
      <c r="AG36" s="298">
        <v>135677.04</v>
      </c>
    </row>
    <row r="37" spans="1:35" x14ac:dyDescent="0.2">
      <c r="A37" s="126" t="s">
        <v>1235</v>
      </c>
      <c r="B37" s="126" t="s">
        <v>1236</v>
      </c>
      <c r="C37" s="303">
        <v>2482</v>
      </c>
      <c r="D37" s="126" t="s">
        <v>1246</v>
      </c>
      <c r="E37" s="126" t="s">
        <v>1246</v>
      </c>
      <c r="F37" s="36">
        <v>154444.84</v>
      </c>
      <c r="G37" s="36">
        <v>0</v>
      </c>
      <c r="H37" s="36">
        <v>48840.05</v>
      </c>
      <c r="I37" s="126">
        <v>578276.5</v>
      </c>
      <c r="J37" s="126">
        <v>252235</v>
      </c>
      <c r="N37" s="278">
        <v>-25295</v>
      </c>
      <c r="P37" s="278">
        <v>16871.29</v>
      </c>
      <c r="S37" s="126">
        <v>-1405695.55</v>
      </c>
      <c r="T37" s="126">
        <v>2721924.84</v>
      </c>
      <c r="W37" s="275">
        <v>470235.82</v>
      </c>
      <c r="Y37" s="275">
        <v>918.11</v>
      </c>
      <c r="AA37" s="275">
        <v>1212000</v>
      </c>
      <c r="AB37" s="275">
        <v>628247.49</v>
      </c>
      <c r="AC37" s="298">
        <v>1609124</v>
      </c>
      <c r="AD37" s="298">
        <v>41252</v>
      </c>
      <c r="AF37" s="298">
        <v>711235.77</v>
      </c>
      <c r="AG37" s="298">
        <v>223798.84</v>
      </c>
    </row>
    <row r="38" spans="1:35" x14ac:dyDescent="0.2">
      <c r="A38" s="126" t="s">
        <v>1248</v>
      </c>
      <c r="B38" s="126" t="s">
        <v>1249</v>
      </c>
      <c r="C38" s="303">
        <v>3608</v>
      </c>
      <c r="D38" s="126" t="s">
        <v>1251</v>
      </c>
      <c r="E38" s="126" t="s">
        <v>1251</v>
      </c>
      <c r="F38" s="36">
        <v>460664.56</v>
      </c>
      <c r="G38" s="36">
        <v>0</v>
      </c>
      <c r="H38" s="36">
        <v>96707.15</v>
      </c>
      <c r="I38" s="126">
        <v>3</v>
      </c>
      <c r="J38" s="126">
        <v>59165.24</v>
      </c>
      <c r="N38" s="278">
        <v>57350</v>
      </c>
      <c r="P38" s="278">
        <v>94</v>
      </c>
      <c r="R38" s="126">
        <v>109826.84</v>
      </c>
      <c r="S38" s="126">
        <v>-800365.28</v>
      </c>
      <c r="T38" s="126">
        <v>1153430.04</v>
      </c>
      <c r="W38" s="275">
        <v>768859.46</v>
      </c>
      <c r="X38" s="275">
        <v>159990</v>
      </c>
      <c r="Y38" s="275">
        <v>1876.03</v>
      </c>
      <c r="AA38" s="275">
        <v>1014270</v>
      </c>
      <c r="AB38" s="275">
        <v>76500</v>
      </c>
      <c r="AC38" s="298">
        <v>1433131</v>
      </c>
      <c r="AE38" s="298">
        <v>18577</v>
      </c>
      <c r="AF38" s="298">
        <v>384480.24</v>
      </c>
      <c r="AG38" s="298">
        <v>89102.9</v>
      </c>
    </row>
    <row r="39" spans="1:35" x14ac:dyDescent="0.2">
      <c r="A39" s="126" t="s">
        <v>1248</v>
      </c>
      <c r="B39" s="126" t="s">
        <v>1249</v>
      </c>
      <c r="C39" s="303">
        <v>4330</v>
      </c>
      <c r="D39" s="126" t="s">
        <v>1252</v>
      </c>
      <c r="E39" s="126" t="s">
        <v>1252</v>
      </c>
      <c r="F39" s="36">
        <v>93907.16</v>
      </c>
      <c r="G39" s="36">
        <v>0</v>
      </c>
      <c r="H39" s="36">
        <v>115231.83</v>
      </c>
      <c r="I39" s="126">
        <v>-287257.01</v>
      </c>
      <c r="J39" s="126">
        <v>176071.33</v>
      </c>
      <c r="N39" s="278">
        <v>144200</v>
      </c>
      <c r="P39" s="278">
        <v>425.25</v>
      </c>
      <c r="R39" s="126">
        <v>-2304521.69</v>
      </c>
      <c r="S39" s="126">
        <v>-200597.9</v>
      </c>
      <c r="T39" s="126">
        <v>2737074.7</v>
      </c>
      <c r="W39" s="275">
        <v>738352.29</v>
      </c>
      <c r="X39" s="275">
        <v>229788</v>
      </c>
      <c r="Y39" s="275">
        <v>774.09</v>
      </c>
      <c r="AA39" s="275">
        <v>921840</v>
      </c>
      <c r="AB39" s="275">
        <v>28000</v>
      </c>
      <c r="AC39" s="298">
        <v>1204020</v>
      </c>
      <c r="AE39" s="298">
        <v>49078</v>
      </c>
      <c r="AF39" s="298">
        <v>709222.42</v>
      </c>
      <c r="AG39" s="298">
        <v>235061.01</v>
      </c>
    </row>
    <row r="40" spans="1:35" x14ac:dyDescent="0.2">
      <c r="A40" s="126" t="s">
        <v>1248</v>
      </c>
      <c r="B40" s="126" t="s">
        <v>1249</v>
      </c>
      <c r="C40" s="303">
        <v>1035</v>
      </c>
      <c r="D40" s="126" t="s">
        <v>1253</v>
      </c>
      <c r="E40" s="126" t="s">
        <v>1253</v>
      </c>
      <c r="F40" s="36">
        <v>397366.69</v>
      </c>
      <c r="G40" s="36">
        <v>0</v>
      </c>
      <c r="H40" s="36">
        <v>99091.68</v>
      </c>
      <c r="I40" s="126">
        <v>261205.98</v>
      </c>
      <c r="J40" s="126">
        <v>177680.62</v>
      </c>
      <c r="N40" s="278">
        <v>6300</v>
      </c>
      <c r="P40" s="278">
        <v>258.31</v>
      </c>
      <c r="S40" s="126">
        <v>-624583.84</v>
      </c>
      <c r="T40" s="126">
        <v>1656318.18</v>
      </c>
      <c r="W40" s="275">
        <v>447038.85</v>
      </c>
      <c r="X40" s="275">
        <v>46770</v>
      </c>
      <c r="Y40" s="275">
        <v>955.7</v>
      </c>
      <c r="AA40" s="275">
        <v>1169820</v>
      </c>
      <c r="AB40" s="275">
        <v>18000</v>
      </c>
      <c r="AC40" s="298">
        <v>1280979</v>
      </c>
      <c r="AD40" s="298">
        <v>4330</v>
      </c>
      <c r="AE40" s="298">
        <v>9660</v>
      </c>
      <c r="AF40" s="298">
        <v>351376.4</v>
      </c>
      <c r="AG40" s="298">
        <v>139186.82999999999</v>
      </c>
    </row>
    <row r="41" spans="1:35" x14ac:dyDescent="0.2">
      <c r="A41" s="126" t="s">
        <v>1248</v>
      </c>
      <c r="B41" s="126" t="s">
        <v>1249</v>
      </c>
      <c r="C41" s="303">
        <v>2157</v>
      </c>
      <c r="D41" s="126" t="s">
        <v>1254</v>
      </c>
      <c r="E41" s="126" t="s">
        <v>1254</v>
      </c>
      <c r="F41" s="36">
        <v>73714.02</v>
      </c>
      <c r="G41" s="36">
        <v>0</v>
      </c>
      <c r="H41" s="36">
        <v>63372.7</v>
      </c>
      <c r="I41" s="126">
        <v>227251.22</v>
      </c>
      <c r="J41" s="126">
        <v>34870.35</v>
      </c>
      <c r="N41" s="278">
        <v>330254</v>
      </c>
      <c r="P41" s="278">
        <v>2636.75</v>
      </c>
      <c r="S41" s="126">
        <v>-359671.78</v>
      </c>
      <c r="T41" s="126">
        <v>1118559.83</v>
      </c>
      <c r="W41" s="275">
        <v>493088.02</v>
      </c>
      <c r="X41" s="275">
        <v>51580</v>
      </c>
      <c r="AA41" s="275">
        <v>1462320</v>
      </c>
      <c r="AB41" s="275">
        <v>52500</v>
      </c>
      <c r="AC41" s="298">
        <v>1770416</v>
      </c>
      <c r="AE41" s="298">
        <v>32939.599999999999</v>
      </c>
      <c r="AF41" s="298">
        <v>792867.62</v>
      </c>
      <c r="AG41" s="298">
        <v>153535.31</v>
      </c>
      <c r="AI41" s="298">
        <v>2300</v>
      </c>
    </row>
    <row r="42" spans="1:35" x14ac:dyDescent="0.2">
      <c r="A42" s="126" t="s">
        <v>1248</v>
      </c>
      <c r="B42" s="126" t="s">
        <v>1249</v>
      </c>
      <c r="C42" s="303">
        <v>2614</v>
      </c>
      <c r="D42" s="126" t="s">
        <v>1255</v>
      </c>
      <c r="E42" s="126" t="s">
        <v>1255</v>
      </c>
      <c r="F42" s="36">
        <v>110771.64</v>
      </c>
      <c r="G42" s="36">
        <v>0</v>
      </c>
      <c r="H42" s="36">
        <v>693250.58</v>
      </c>
      <c r="I42" s="126">
        <v>-398863.81</v>
      </c>
      <c r="J42" s="126">
        <v>2338.65</v>
      </c>
      <c r="M42" s="278">
        <v>150000</v>
      </c>
      <c r="N42" s="278">
        <v>34830</v>
      </c>
      <c r="P42" s="278">
        <v>0</v>
      </c>
      <c r="S42" s="126">
        <v>-929415.84</v>
      </c>
      <c r="T42" s="126">
        <v>1381244.13</v>
      </c>
      <c r="W42" s="275">
        <v>588568.25</v>
      </c>
      <c r="X42" s="275">
        <v>65300</v>
      </c>
      <c r="Y42" s="275">
        <v>576.51</v>
      </c>
      <c r="AA42" s="275">
        <v>1178070</v>
      </c>
      <c r="AC42" s="298">
        <v>1401264</v>
      </c>
      <c r="AE42" s="298">
        <v>33499.599999999999</v>
      </c>
      <c r="AF42" s="298">
        <v>453874.92</v>
      </c>
      <c r="AG42" s="298">
        <v>173037.47</v>
      </c>
    </row>
    <row r="43" spans="1:35" x14ac:dyDescent="0.2">
      <c r="A43" s="126" t="s">
        <v>1248</v>
      </c>
      <c r="B43" s="126" t="s">
        <v>1249</v>
      </c>
      <c r="C43" s="303">
        <v>2353</v>
      </c>
      <c r="D43" s="126" t="s">
        <v>1256</v>
      </c>
      <c r="E43" s="126" t="s">
        <v>1256</v>
      </c>
      <c r="F43" s="36">
        <v>250351.54</v>
      </c>
      <c r="G43" s="36">
        <v>0</v>
      </c>
      <c r="H43" s="36">
        <v>741647.43</v>
      </c>
      <c r="I43" s="126">
        <v>535322.81999999995</v>
      </c>
      <c r="J43" s="126">
        <v>-61125.16</v>
      </c>
      <c r="N43" s="278">
        <v>144138</v>
      </c>
      <c r="P43" s="278">
        <v>1268</v>
      </c>
      <c r="R43" s="126">
        <v>0</v>
      </c>
      <c r="S43" s="126">
        <v>80159.14</v>
      </c>
      <c r="T43" s="126">
        <v>1240631.49</v>
      </c>
      <c r="W43" s="275">
        <v>0</v>
      </c>
      <c r="X43" s="275">
        <v>0</v>
      </c>
      <c r="Y43" s="275">
        <v>0</v>
      </c>
      <c r="AA43" s="275">
        <v>0</v>
      </c>
      <c r="AC43" s="298">
        <v>0</v>
      </c>
      <c r="AE43" s="298">
        <v>0</v>
      </c>
      <c r="AF43" s="298">
        <v>0</v>
      </c>
      <c r="AG43" s="298">
        <v>0</v>
      </c>
    </row>
    <row r="44" spans="1:35" x14ac:dyDescent="0.2">
      <c r="A44" s="126" t="s">
        <v>1248</v>
      </c>
      <c r="B44" s="126" t="s">
        <v>1249</v>
      </c>
      <c r="C44" s="303">
        <v>2077</v>
      </c>
      <c r="D44" s="126" t="s">
        <v>1257</v>
      </c>
      <c r="E44" s="126" t="s">
        <v>1257</v>
      </c>
      <c r="F44" s="36">
        <v>223579.95</v>
      </c>
      <c r="G44" s="36">
        <v>100000</v>
      </c>
      <c r="H44" s="36">
        <v>419022.94</v>
      </c>
      <c r="I44" s="126">
        <v>32182.560000000001</v>
      </c>
      <c r="J44" s="126">
        <v>28135.81</v>
      </c>
      <c r="M44" s="278">
        <v>100000</v>
      </c>
      <c r="N44" s="278">
        <v>175600</v>
      </c>
      <c r="P44" s="278">
        <v>880.09</v>
      </c>
      <c r="S44" s="126">
        <v>-2267212.61</v>
      </c>
      <c r="T44" s="126">
        <v>2770050.54</v>
      </c>
      <c r="W44" s="275">
        <v>513207.45</v>
      </c>
      <c r="X44" s="275">
        <v>117200</v>
      </c>
      <c r="Y44" s="275">
        <v>1972.53</v>
      </c>
      <c r="AC44" s="298">
        <v>195051</v>
      </c>
      <c r="AD44" s="298">
        <v>11800</v>
      </c>
      <c r="AE44" s="298">
        <v>9580</v>
      </c>
      <c r="AF44" s="298">
        <v>372154.89</v>
      </c>
      <c r="AG44" s="298">
        <v>20190.849999999999</v>
      </c>
    </row>
    <row r="45" spans="1:35" x14ac:dyDescent="0.2">
      <c r="A45" s="126" t="s">
        <v>1248</v>
      </c>
      <c r="B45" s="126" t="s">
        <v>1249</v>
      </c>
      <c r="C45" s="303">
        <v>2893</v>
      </c>
      <c r="D45" s="126" t="s">
        <v>1258</v>
      </c>
      <c r="E45" s="126" t="s">
        <v>1258</v>
      </c>
      <c r="F45" s="36">
        <v>337072.45</v>
      </c>
      <c r="G45" s="36">
        <v>7000</v>
      </c>
      <c r="H45" s="36">
        <v>31205.439999999999</v>
      </c>
      <c r="I45" s="126">
        <v>45097.31</v>
      </c>
      <c r="J45" s="126">
        <v>226562.55</v>
      </c>
      <c r="N45" s="278">
        <v>8540</v>
      </c>
      <c r="P45" s="278">
        <v>1158.45</v>
      </c>
      <c r="R45" s="126">
        <v>16660.38</v>
      </c>
      <c r="S45" s="126">
        <v>-1534305.91</v>
      </c>
      <c r="T45" s="126">
        <v>2356118.79</v>
      </c>
      <c r="W45" s="275">
        <v>515439.96</v>
      </c>
      <c r="X45" s="275">
        <v>88600</v>
      </c>
      <c r="Y45" s="275">
        <v>2192.36</v>
      </c>
      <c r="AA45" s="275">
        <v>1356160</v>
      </c>
      <c r="AB45" s="275">
        <v>4000</v>
      </c>
      <c r="AC45" s="298">
        <v>1478411</v>
      </c>
      <c r="AD45" s="298">
        <v>7200</v>
      </c>
      <c r="AE45" s="298">
        <v>6164</v>
      </c>
      <c r="AF45" s="298">
        <v>467659.55</v>
      </c>
      <c r="AG45" s="298">
        <v>54691.73</v>
      </c>
      <c r="AI45" s="298">
        <v>153500</v>
      </c>
    </row>
    <row r="46" spans="1:35" x14ac:dyDescent="0.2">
      <c r="A46" s="126" t="s">
        <v>1248</v>
      </c>
      <c r="B46" s="126" t="s">
        <v>1249</v>
      </c>
      <c r="C46" s="303">
        <v>2053</v>
      </c>
      <c r="D46" s="126" t="s">
        <v>1259</v>
      </c>
      <c r="E46" s="126" t="s">
        <v>1259</v>
      </c>
      <c r="F46" s="36">
        <v>155866.44</v>
      </c>
      <c r="G46" s="36">
        <v>0</v>
      </c>
      <c r="H46" s="36">
        <v>67642.070000000007</v>
      </c>
      <c r="I46" s="126">
        <v>289749.15000000002</v>
      </c>
      <c r="J46" s="126">
        <v>211526.94</v>
      </c>
      <c r="N46" s="278">
        <v>72605</v>
      </c>
      <c r="O46" s="278">
        <v>2589</v>
      </c>
      <c r="P46" s="278">
        <v>973.34</v>
      </c>
      <c r="R46" s="126">
        <v>-341908.85</v>
      </c>
      <c r="S46" s="126">
        <v>-954871.91</v>
      </c>
      <c r="T46" s="126">
        <v>1990390.15</v>
      </c>
      <c r="W46" s="275">
        <v>627629.38</v>
      </c>
      <c r="X46" s="275">
        <v>86500</v>
      </c>
      <c r="Y46" s="275">
        <v>585.87</v>
      </c>
      <c r="AA46" s="275">
        <v>899150</v>
      </c>
      <c r="AC46" s="298">
        <v>1010353</v>
      </c>
      <c r="AD46" s="298">
        <v>19845</v>
      </c>
      <c r="AE46" s="298">
        <v>5818</v>
      </c>
      <c r="AF46" s="298">
        <v>472608.32</v>
      </c>
      <c r="AG46" s="298">
        <v>150233.06</v>
      </c>
    </row>
    <row r="47" spans="1:35" x14ac:dyDescent="0.2">
      <c r="A47" s="126" t="s">
        <v>1248</v>
      </c>
      <c r="B47" s="126" t="s">
        <v>1249</v>
      </c>
      <c r="C47" s="303">
        <v>1752</v>
      </c>
      <c r="D47" s="126" t="s">
        <v>1260</v>
      </c>
      <c r="E47" s="126" t="s">
        <v>1260</v>
      </c>
      <c r="F47" s="36">
        <v>49861.96</v>
      </c>
      <c r="G47" s="36">
        <v>-21701.66</v>
      </c>
      <c r="H47" s="36">
        <v>87837.28</v>
      </c>
      <c r="I47" s="126">
        <v>277968.61</v>
      </c>
      <c r="J47" s="126">
        <v>40100.550000000003</v>
      </c>
      <c r="M47" s="278">
        <v>100000</v>
      </c>
      <c r="N47" s="278">
        <v>18920</v>
      </c>
      <c r="P47" s="278">
        <v>56.7</v>
      </c>
      <c r="R47" s="126">
        <v>-319921.96999999997</v>
      </c>
      <c r="S47" s="126">
        <v>269397.42</v>
      </c>
      <c r="T47" s="126">
        <v>498635.02</v>
      </c>
      <c r="W47" s="275">
        <v>527817.84</v>
      </c>
      <c r="X47" s="275">
        <v>31750</v>
      </c>
      <c r="Y47" s="275">
        <v>572.05999999999995</v>
      </c>
      <c r="AA47" s="275">
        <v>886730</v>
      </c>
      <c r="AC47" s="298">
        <v>978356</v>
      </c>
      <c r="AD47" s="298">
        <v>10250</v>
      </c>
      <c r="AE47" s="298">
        <v>16255.6</v>
      </c>
      <c r="AF47" s="298">
        <v>532759.27</v>
      </c>
      <c r="AG47" s="298">
        <v>42269.46</v>
      </c>
    </row>
    <row r="48" spans="1:35" x14ac:dyDescent="0.2">
      <c r="A48" s="126" t="s">
        <v>1248</v>
      </c>
      <c r="B48" s="126" t="s">
        <v>1249</v>
      </c>
      <c r="C48" s="303">
        <v>1882</v>
      </c>
      <c r="D48" s="126" t="s">
        <v>1261</v>
      </c>
      <c r="E48" s="126" t="s">
        <v>1261</v>
      </c>
      <c r="F48" s="36">
        <v>119365.38</v>
      </c>
      <c r="G48" s="36">
        <v>0</v>
      </c>
      <c r="H48" s="36">
        <v>169317.07</v>
      </c>
      <c r="I48" s="126">
        <v>3</v>
      </c>
      <c r="J48" s="126">
        <v>68604.460000000006</v>
      </c>
      <c r="N48" s="278">
        <v>66038</v>
      </c>
      <c r="P48" s="278">
        <v>50.45</v>
      </c>
      <c r="R48" s="126">
        <v>-11452.2</v>
      </c>
      <c r="S48" s="126">
        <v>-79622.94</v>
      </c>
      <c r="T48" s="126">
        <v>452082.82</v>
      </c>
      <c r="W48" s="275">
        <v>565848.65</v>
      </c>
      <c r="X48" s="275">
        <v>169400</v>
      </c>
      <c r="Y48" s="275">
        <v>808.32</v>
      </c>
      <c r="AA48" s="275">
        <v>670590</v>
      </c>
      <c r="AC48" s="298">
        <v>882866.5</v>
      </c>
      <c r="AD48" s="298">
        <v>11220</v>
      </c>
      <c r="AE48" s="298">
        <v>4578</v>
      </c>
      <c r="AF48" s="298">
        <v>544494.37</v>
      </c>
      <c r="AG48" s="298">
        <v>33294.32</v>
      </c>
    </row>
    <row r="49" spans="1:35" x14ac:dyDescent="0.2">
      <c r="A49" s="126" t="s">
        <v>1248</v>
      </c>
      <c r="B49" s="126" t="s">
        <v>1249</v>
      </c>
      <c r="C49" s="303">
        <v>2722</v>
      </c>
      <c r="D49" s="126" t="s">
        <v>1262</v>
      </c>
      <c r="E49" s="126" t="s">
        <v>1262</v>
      </c>
      <c r="F49" s="36">
        <v>417923.52</v>
      </c>
      <c r="G49" s="36">
        <v>0</v>
      </c>
      <c r="H49" s="36">
        <v>46078.239999999998</v>
      </c>
      <c r="I49" s="126">
        <v>2863255.48</v>
      </c>
      <c r="J49" s="126">
        <v>118233.52</v>
      </c>
      <c r="N49" s="278">
        <v>124290</v>
      </c>
      <c r="P49" s="278">
        <v>600</v>
      </c>
      <c r="S49" s="126">
        <v>-1898951.05</v>
      </c>
      <c r="T49" s="126">
        <v>5378772.1500000004</v>
      </c>
      <c r="W49" s="275">
        <v>537967.85</v>
      </c>
      <c r="X49" s="275">
        <v>108020</v>
      </c>
      <c r="Y49" s="275">
        <v>1017.97</v>
      </c>
      <c r="AA49" s="275">
        <v>811410</v>
      </c>
      <c r="AB49" s="275">
        <v>18000</v>
      </c>
      <c r="AC49" s="298">
        <v>925304</v>
      </c>
      <c r="AE49" s="298">
        <v>29709.599999999999</v>
      </c>
      <c r="AF49" s="298">
        <v>457762.95</v>
      </c>
      <c r="AG49" s="298">
        <v>222859.61</v>
      </c>
    </row>
    <row r="50" spans="1:35" x14ac:dyDescent="0.2">
      <c r="A50" s="126" t="s">
        <v>1248</v>
      </c>
      <c r="B50" s="126" t="s">
        <v>1249</v>
      </c>
      <c r="C50" s="303">
        <v>2744</v>
      </c>
      <c r="D50" s="126" t="s">
        <v>1263</v>
      </c>
      <c r="E50" s="126" t="s">
        <v>1263</v>
      </c>
      <c r="F50" s="36">
        <v>337303.78</v>
      </c>
      <c r="G50" s="36">
        <v>0</v>
      </c>
      <c r="H50" s="36">
        <v>591820.06999999995</v>
      </c>
      <c r="I50" s="126">
        <v>-37342.839999999997</v>
      </c>
      <c r="J50" s="126">
        <v>-58734.26</v>
      </c>
      <c r="N50" s="278">
        <v>106790</v>
      </c>
      <c r="P50" s="278">
        <v>773.94</v>
      </c>
      <c r="Q50" s="126">
        <v>4586</v>
      </c>
      <c r="S50" s="126">
        <v>-892819.02</v>
      </c>
      <c r="T50" s="126">
        <v>1780248.13</v>
      </c>
      <c r="W50" s="275">
        <v>607697.9</v>
      </c>
      <c r="X50" s="275">
        <v>112598</v>
      </c>
      <c r="Y50" s="275">
        <v>1926.57</v>
      </c>
      <c r="AA50" s="275">
        <v>897978</v>
      </c>
      <c r="AC50" s="298">
        <v>1107190</v>
      </c>
      <c r="AE50" s="298">
        <v>34054</v>
      </c>
      <c r="AF50" s="298">
        <v>426809.59999999998</v>
      </c>
      <c r="AG50" s="298">
        <v>218679.17</v>
      </c>
    </row>
    <row r="51" spans="1:35" x14ac:dyDescent="0.2">
      <c r="A51" s="126" t="s">
        <v>1248</v>
      </c>
      <c r="B51" s="126" t="s">
        <v>1249</v>
      </c>
      <c r="C51" s="303">
        <v>2659</v>
      </c>
      <c r="D51" s="126" t="s">
        <v>1264</v>
      </c>
      <c r="E51" s="126" t="s">
        <v>1264</v>
      </c>
      <c r="F51" s="36">
        <v>398350.31</v>
      </c>
      <c r="G51" s="36">
        <v>0</v>
      </c>
      <c r="H51" s="36">
        <v>277915.69</v>
      </c>
      <c r="I51" s="126">
        <v>853856.72</v>
      </c>
      <c r="J51" s="126">
        <v>276992.14</v>
      </c>
      <c r="P51" s="278">
        <v>0</v>
      </c>
      <c r="S51" s="126">
        <v>-761206.66</v>
      </c>
      <c r="T51" s="126">
        <v>2690789.95</v>
      </c>
      <c r="W51" s="275">
        <v>619387.69999999995</v>
      </c>
      <c r="X51" s="275">
        <v>1200</v>
      </c>
      <c r="Y51" s="275">
        <v>2134.9</v>
      </c>
      <c r="AA51" s="275">
        <v>960370</v>
      </c>
      <c r="AB51" s="275">
        <v>406</v>
      </c>
      <c r="AC51" s="298">
        <v>1053912</v>
      </c>
      <c r="AE51" s="298">
        <v>14694</v>
      </c>
      <c r="AF51" s="298">
        <v>453114.55</v>
      </c>
      <c r="AG51" s="298">
        <v>173221.48</v>
      </c>
      <c r="AI51" s="298">
        <v>11025</v>
      </c>
    </row>
    <row r="52" spans="1:35" x14ac:dyDescent="0.2">
      <c r="A52" s="126" t="s">
        <v>1248</v>
      </c>
      <c r="B52" s="126" t="s">
        <v>1249</v>
      </c>
      <c r="C52" s="303">
        <v>1879</v>
      </c>
      <c r="D52" s="126" t="s">
        <v>1265</v>
      </c>
      <c r="E52" s="126" t="s">
        <v>1265</v>
      </c>
      <c r="F52" s="36">
        <v>267063.71000000002</v>
      </c>
      <c r="G52" s="36">
        <v>0</v>
      </c>
      <c r="H52" s="36">
        <v>40063.160000000003</v>
      </c>
      <c r="I52" s="126">
        <v>588772.19999999995</v>
      </c>
      <c r="J52" s="126">
        <v>2113.42</v>
      </c>
      <c r="P52" s="278">
        <v>8633.5300000000007</v>
      </c>
      <c r="S52" s="126">
        <v>-841980.72</v>
      </c>
      <c r="T52" s="126">
        <v>2057308.95</v>
      </c>
      <c r="W52" s="275">
        <v>426856.49</v>
      </c>
      <c r="Y52" s="275">
        <v>105.06</v>
      </c>
      <c r="AB52" s="275">
        <v>4000</v>
      </c>
      <c r="AC52" s="298">
        <v>89790</v>
      </c>
      <c r="AE52" s="298">
        <v>19720</v>
      </c>
      <c r="AF52" s="298">
        <v>344291.1</v>
      </c>
      <c r="AG52" s="298">
        <v>108512.72</v>
      </c>
      <c r="AI52" s="298">
        <v>194597</v>
      </c>
    </row>
    <row r="53" spans="1:35" x14ac:dyDescent="0.2">
      <c r="A53" s="126" t="s">
        <v>1248</v>
      </c>
      <c r="B53" s="126" t="s">
        <v>1249</v>
      </c>
      <c r="C53" s="303">
        <v>2446</v>
      </c>
      <c r="D53" s="126" t="s">
        <v>1266</v>
      </c>
      <c r="E53" s="126" t="s">
        <v>1266</v>
      </c>
      <c r="F53" s="36">
        <v>90496.49</v>
      </c>
      <c r="G53" s="36">
        <v>0</v>
      </c>
      <c r="H53" s="36">
        <v>319479.39</v>
      </c>
      <c r="I53" s="126">
        <v>128921</v>
      </c>
      <c r="J53" s="126">
        <v>156726.54999999999</v>
      </c>
      <c r="P53" s="278">
        <v>14.39</v>
      </c>
      <c r="R53" s="126">
        <v>0</v>
      </c>
      <c r="S53" s="126">
        <v>-1292440.02</v>
      </c>
      <c r="T53" s="126">
        <v>1988049.06</v>
      </c>
      <c r="W53" s="275">
        <v>0</v>
      </c>
      <c r="X53" s="275">
        <v>0</v>
      </c>
      <c r="Y53" s="275">
        <v>0</v>
      </c>
      <c r="AA53" s="275">
        <v>0</v>
      </c>
      <c r="AB53" s="275">
        <v>0</v>
      </c>
      <c r="AC53" s="298">
        <v>0</v>
      </c>
      <c r="AD53" s="298">
        <v>0</v>
      </c>
      <c r="AE53" s="298">
        <v>0</v>
      </c>
      <c r="AF53" s="298">
        <v>0</v>
      </c>
      <c r="AG53" s="298">
        <v>0</v>
      </c>
    </row>
    <row r="54" spans="1:35" x14ac:dyDescent="0.2">
      <c r="A54" s="126" t="s">
        <v>1248</v>
      </c>
      <c r="B54" s="126" t="s">
        <v>1249</v>
      </c>
      <c r="C54" s="303">
        <v>1826</v>
      </c>
      <c r="D54" s="126" t="s">
        <v>1267</v>
      </c>
      <c r="E54" s="126" t="s">
        <v>1267</v>
      </c>
      <c r="F54" s="36">
        <v>12136.92</v>
      </c>
      <c r="G54" s="36">
        <v>0</v>
      </c>
      <c r="H54" s="36">
        <v>62669.05</v>
      </c>
      <c r="I54" s="126">
        <v>30412.53</v>
      </c>
      <c r="J54" s="126">
        <v>245642.8</v>
      </c>
      <c r="N54" s="278">
        <v>175415</v>
      </c>
      <c r="P54" s="278">
        <v>11820.27</v>
      </c>
      <c r="R54" s="126">
        <v>249356.91</v>
      </c>
      <c r="S54" s="126">
        <v>-1823516.7</v>
      </c>
      <c r="T54" s="126">
        <v>1911374.52</v>
      </c>
      <c r="W54" s="275">
        <v>482646.88</v>
      </c>
      <c r="X54" s="275">
        <v>58874</v>
      </c>
      <c r="Y54" s="275">
        <v>586.28</v>
      </c>
      <c r="AA54" s="275">
        <v>1266980</v>
      </c>
      <c r="AB54" s="275">
        <v>107000</v>
      </c>
      <c r="AC54" s="298">
        <v>1565144</v>
      </c>
      <c r="AE54" s="298">
        <v>26212.9</v>
      </c>
      <c r="AF54" s="298">
        <v>363100.15999999997</v>
      </c>
      <c r="AG54" s="298">
        <v>135218.79999999999</v>
      </c>
    </row>
    <row r="55" spans="1:35" x14ac:dyDescent="0.2">
      <c r="A55" s="126" t="s">
        <v>1269</v>
      </c>
      <c r="B55" s="126" t="s">
        <v>1270</v>
      </c>
      <c r="C55" s="303">
        <v>2474</v>
      </c>
      <c r="D55" s="126" t="s">
        <v>1272</v>
      </c>
      <c r="E55" s="126" t="s">
        <v>1272</v>
      </c>
      <c r="F55" s="36">
        <v>635903.05000000005</v>
      </c>
      <c r="G55" s="36">
        <v>0</v>
      </c>
      <c r="H55" s="36">
        <v>51887.6</v>
      </c>
      <c r="I55" s="126">
        <v>161540.18</v>
      </c>
      <c r="J55" s="126">
        <v>116595.82</v>
      </c>
      <c r="N55" s="278">
        <v>19405</v>
      </c>
      <c r="P55" s="278">
        <v>22.65</v>
      </c>
      <c r="S55" s="126">
        <v>-779159.02</v>
      </c>
      <c r="T55" s="126">
        <v>1946410.43</v>
      </c>
      <c r="W55" s="275">
        <v>700082.21</v>
      </c>
      <c r="Y55" s="275">
        <v>2539.4</v>
      </c>
      <c r="AA55" s="275">
        <v>1038030</v>
      </c>
      <c r="AB55" s="275">
        <v>4000</v>
      </c>
      <c r="AC55" s="298">
        <v>1059435</v>
      </c>
      <c r="AD55" s="298">
        <v>6710</v>
      </c>
      <c r="AE55" s="298">
        <v>39960</v>
      </c>
      <c r="AF55" s="298">
        <v>719728.69</v>
      </c>
      <c r="AG55" s="298">
        <v>139570.32999999999</v>
      </c>
    </row>
    <row r="56" spans="1:35" x14ac:dyDescent="0.2">
      <c r="A56" s="126" t="s">
        <v>1269</v>
      </c>
      <c r="B56" s="126" t="s">
        <v>1270</v>
      </c>
      <c r="C56" s="303">
        <v>1376</v>
      </c>
      <c r="D56" s="126" t="s">
        <v>1273</v>
      </c>
      <c r="E56" s="126" t="s">
        <v>1273</v>
      </c>
      <c r="F56" s="36">
        <v>310291.84999999998</v>
      </c>
      <c r="G56" s="36">
        <v>0</v>
      </c>
      <c r="H56" s="36">
        <v>59150.92</v>
      </c>
      <c r="I56" s="126">
        <v>891165.2</v>
      </c>
      <c r="J56" s="126">
        <v>282601.34000000003</v>
      </c>
      <c r="N56" s="278">
        <v>12000</v>
      </c>
      <c r="S56" s="126">
        <v>1080375.57</v>
      </c>
      <c r="T56" s="126">
        <v>1372237.86</v>
      </c>
      <c r="W56" s="275">
        <v>323562.31</v>
      </c>
      <c r="Y56" s="275">
        <v>1622.99</v>
      </c>
      <c r="AA56" s="275">
        <v>715210</v>
      </c>
      <c r="AB56" s="275">
        <v>4000</v>
      </c>
      <c r="AC56" s="298">
        <v>715210</v>
      </c>
      <c r="AD56" s="298">
        <v>36462</v>
      </c>
      <c r="AF56" s="298">
        <v>486063.12</v>
      </c>
      <c r="AG56" s="298">
        <v>728064.3</v>
      </c>
    </row>
    <row r="57" spans="1:35" x14ac:dyDescent="0.2">
      <c r="A57" s="126" t="s">
        <v>1269</v>
      </c>
      <c r="B57" s="126" t="s">
        <v>1270</v>
      </c>
      <c r="C57" s="303">
        <v>1242</v>
      </c>
      <c r="D57" s="126" t="s">
        <v>1274</v>
      </c>
      <c r="E57" s="126" t="s">
        <v>1274</v>
      </c>
      <c r="F57" s="36">
        <v>547929.67000000004</v>
      </c>
      <c r="G57" s="36">
        <v>13838</v>
      </c>
      <c r="H57" s="36">
        <v>4543.6499999999996</v>
      </c>
      <c r="I57" s="126">
        <v>5</v>
      </c>
      <c r="J57" s="126">
        <v>51843.76</v>
      </c>
      <c r="M57" s="278">
        <v>3000</v>
      </c>
      <c r="N57" s="278">
        <v>20254.46</v>
      </c>
      <c r="P57" s="278">
        <v>373.04</v>
      </c>
      <c r="S57" s="126">
        <v>-233233.23</v>
      </c>
      <c r="T57" s="126">
        <v>1028783.07</v>
      </c>
      <c r="W57" s="275">
        <v>450928.1</v>
      </c>
      <c r="Y57" s="275">
        <v>2365.6799999999998</v>
      </c>
      <c r="AA57" s="275">
        <v>1028430</v>
      </c>
      <c r="AB57" s="275">
        <v>4000</v>
      </c>
      <c r="AC57" s="298">
        <v>1049490</v>
      </c>
      <c r="AD57" s="298">
        <v>3500</v>
      </c>
      <c r="AE57" s="298">
        <v>19097</v>
      </c>
      <c r="AF57" s="298">
        <v>580385.34</v>
      </c>
      <c r="AG57" s="298">
        <v>34268.699999999997</v>
      </c>
    </row>
    <row r="58" spans="1:35" x14ac:dyDescent="0.2">
      <c r="A58" s="126" t="s">
        <v>1269</v>
      </c>
      <c r="B58" s="126" t="s">
        <v>1270</v>
      </c>
      <c r="C58" s="303">
        <v>2440</v>
      </c>
      <c r="D58" s="126" t="s">
        <v>1275</v>
      </c>
      <c r="E58" s="126" t="s">
        <v>1275</v>
      </c>
      <c r="F58" s="36">
        <v>596061.15</v>
      </c>
      <c r="G58" s="36">
        <v>15806</v>
      </c>
      <c r="H58" s="36">
        <v>25545.16</v>
      </c>
      <c r="I58" s="126">
        <v>137538.47</v>
      </c>
      <c r="J58" s="126">
        <v>146602.29</v>
      </c>
      <c r="N58" s="278">
        <v>165969.70000000001</v>
      </c>
      <c r="P58" s="278">
        <v>0</v>
      </c>
      <c r="S58" s="126">
        <v>452086.8</v>
      </c>
      <c r="T58" s="126">
        <v>566631.65</v>
      </c>
      <c r="W58" s="275">
        <v>595249.91</v>
      </c>
      <c r="Y58" s="275">
        <v>2739.88</v>
      </c>
      <c r="AA58" s="275">
        <v>898656</v>
      </c>
      <c r="AB58" s="275">
        <v>4000</v>
      </c>
      <c r="AC58" s="298">
        <v>939861</v>
      </c>
      <c r="AD58" s="298">
        <v>54000</v>
      </c>
      <c r="AE58" s="298">
        <v>46100</v>
      </c>
      <c r="AF58" s="298">
        <v>661689.29</v>
      </c>
      <c r="AG58" s="298">
        <v>62130.58</v>
      </c>
    </row>
    <row r="59" spans="1:35" x14ac:dyDescent="0.2">
      <c r="A59" s="126" t="s">
        <v>1269</v>
      </c>
      <c r="B59" s="126" t="s">
        <v>1270</v>
      </c>
      <c r="C59" s="303">
        <v>1389</v>
      </c>
      <c r="D59" s="126" t="s">
        <v>1276</v>
      </c>
      <c r="E59" s="126" t="s">
        <v>1276</v>
      </c>
      <c r="F59" s="36">
        <v>136613.62</v>
      </c>
      <c r="G59" s="36">
        <v>0</v>
      </c>
      <c r="H59" s="36">
        <v>23244.14</v>
      </c>
      <c r="I59" s="126">
        <v>464902.29</v>
      </c>
      <c r="J59" s="126">
        <v>96297.57</v>
      </c>
      <c r="N59" s="278">
        <v>18405</v>
      </c>
      <c r="P59" s="278">
        <v>0</v>
      </c>
      <c r="S59" s="126">
        <v>-828989.77</v>
      </c>
      <c r="T59" s="126">
        <v>1787234.17</v>
      </c>
      <c r="W59" s="275">
        <v>473759.67</v>
      </c>
      <c r="X59" s="275">
        <v>93980</v>
      </c>
      <c r="Y59" s="275">
        <v>263.22000000000003</v>
      </c>
      <c r="AA59" s="275">
        <v>808380</v>
      </c>
      <c r="AB59" s="275">
        <v>24000</v>
      </c>
      <c r="AC59" s="298">
        <v>895428</v>
      </c>
      <c r="AE59" s="298">
        <v>52987</v>
      </c>
      <c r="AF59" s="298">
        <v>482930.52</v>
      </c>
      <c r="AG59" s="298">
        <v>224629.15</v>
      </c>
    </row>
    <row r="60" spans="1:35" x14ac:dyDescent="0.2">
      <c r="A60" s="126" t="s">
        <v>1269</v>
      </c>
      <c r="B60" s="126" t="s">
        <v>1270</v>
      </c>
      <c r="C60" s="303">
        <v>2510</v>
      </c>
      <c r="D60" s="126" t="s">
        <v>1277</v>
      </c>
      <c r="E60" s="126" t="s">
        <v>1277</v>
      </c>
      <c r="F60" s="36">
        <v>324502.74</v>
      </c>
      <c r="G60" s="36">
        <v>0</v>
      </c>
      <c r="H60" s="36">
        <v>44801.26</v>
      </c>
      <c r="I60" s="126">
        <v>2355333.5099999998</v>
      </c>
      <c r="J60" s="126">
        <v>48103.09</v>
      </c>
      <c r="N60" s="278">
        <v>19067.45</v>
      </c>
      <c r="P60" s="278">
        <v>0</v>
      </c>
      <c r="S60" s="126">
        <v>-736299.24</v>
      </c>
      <c r="T60" s="126">
        <v>3909726.18</v>
      </c>
      <c r="W60" s="275">
        <v>564235.86</v>
      </c>
      <c r="X60" s="275">
        <v>163605</v>
      </c>
      <c r="Y60" s="275">
        <v>1518.31</v>
      </c>
      <c r="AA60" s="275">
        <v>1070040</v>
      </c>
      <c r="AB60" s="275">
        <v>4000</v>
      </c>
      <c r="AC60" s="298">
        <v>1157086</v>
      </c>
      <c r="AD60" s="298">
        <v>5700</v>
      </c>
      <c r="AE60" s="298">
        <v>35874</v>
      </c>
      <c r="AF60" s="298">
        <v>689631.97</v>
      </c>
      <c r="AG60" s="298">
        <v>324860.99</v>
      </c>
      <c r="AI60" s="298">
        <v>10000</v>
      </c>
    </row>
    <row r="61" spans="1:35" x14ac:dyDescent="0.2">
      <c r="A61" s="126" t="s">
        <v>1269</v>
      </c>
      <c r="B61" s="126" t="s">
        <v>1270</v>
      </c>
      <c r="C61" s="303">
        <v>2815</v>
      </c>
      <c r="D61" s="126" t="s">
        <v>1278</v>
      </c>
      <c r="E61" s="126" t="s">
        <v>1278</v>
      </c>
      <c r="F61" s="36">
        <v>427500.24</v>
      </c>
      <c r="G61" s="36">
        <v>0</v>
      </c>
      <c r="H61" s="36">
        <v>56397.38</v>
      </c>
      <c r="I61" s="126">
        <v>276802.96999999997</v>
      </c>
      <c r="J61" s="126">
        <v>252173.83</v>
      </c>
      <c r="N61" s="278">
        <v>19933.04</v>
      </c>
      <c r="P61" s="278">
        <v>0</v>
      </c>
      <c r="S61" s="126">
        <v>-1288639.96</v>
      </c>
      <c r="T61" s="126">
        <v>2469567.41</v>
      </c>
      <c r="W61" s="275">
        <v>623633.27</v>
      </c>
      <c r="X61" s="275">
        <v>101280</v>
      </c>
      <c r="Y61" s="275">
        <v>871.77</v>
      </c>
      <c r="AA61" s="275">
        <v>838830</v>
      </c>
      <c r="AB61" s="275">
        <v>4000</v>
      </c>
      <c r="AC61" s="298">
        <v>930985</v>
      </c>
      <c r="AD61" s="298">
        <v>33720</v>
      </c>
      <c r="AE61" s="298">
        <v>59381</v>
      </c>
      <c r="AF61" s="298">
        <v>560200.82999999996</v>
      </c>
      <c r="AG61" s="298">
        <v>172314.28</v>
      </c>
    </row>
    <row r="62" spans="1:35" x14ac:dyDescent="0.2">
      <c r="A62" s="126" t="s">
        <v>1269</v>
      </c>
      <c r="B62" s="126" t="s">
        <v>1270</v>
      </c>
      <c r="C62" s="303">
        <v>1446</v>
      </c>
      <c r="D62" s="126" t="s">
        <v>1279</v>
      </c>
      <c r="E62" s="126" t="s">
        <v>1279</v>
      </c>
      <c r="F62" s="36">
        <v>400313.16</v>
      </c>
      <c r="G62" s="36">
        <v>0</v>
      </c>
      <c r="H62" s="36">
        <v>28502.63</v>
      </c>
      <c r="I62" s="126">
        <v>400465.06</v>
      </c>
      <c r="J62" s="126">
        <v>369041.78</v>
      </c>
      <c r="M62" s="278">
        <v>3000</v>
      </c>
      <c r="N62" s="278">
        <v>13028.04</v>
      </c>
      <c r="S62" s="126">
        <v>-674397.31</v>
      </c>
      <c r="T62" s="126">
        <v>2114448.44</v>
      </c>
      <c r="W62" s="275">
        <v>517715.79</v>
      </c>
      <c r="X62" s="275">
        <v>188970</v>
      </c>
      <c r="Y62" s="275">
        <v>1625.39</v>
      </c>
      <c r="AA62" s="275">
        <v>611850</v>
      </c>
      <c r="AB62" s="275">
        <v>4000</v>
      </c>
      <c r="AC62" s="298">
        <v>611850</v>
      </c>
      <c r="AD62" s="298">
        <v>5510</v>
      </c>
      <c r="AE62" s="298">
        <v>28575</v>
      </c>
      <c r="AF62" s="298">
        <v>701184.39</v>
      </c>
      <c r="AG62" s="298">
        <v>224798.33</v>
      </c>
      <c r="AI62" s="298">
        <v>10000</v>
      </c>
    </row>
    <row r="63" spans="1:35" x14ac:dyDescent="0.2">
      <c r="A63" s="126" t="s">
        <v>1269</v>
      </c>
      <c r="B63" s="126" t="s">
        <v>1270</v>
      </c>
      <c r="C63" s="303">
        <v>4125</v>
      </c>
      <c r="D63" s="126" t="s">
        <v>1280</v>
      </c>
      <c r="E63" s="126" t="s">
        <v>1280</v>
      </c>
      <c r="F63" s="36">
        <v>182243.72</v>
      </c>
      <c r="G63" s="36">
        <v>0</v>
      </c>
      <c r="H63" s="36">
        <v>25078.71</v>
      </c>
      <c r="I63" s="126">
        <v>1908216.59</v>
      </c>
      <c r="J63" s="126">
        <v>69162.179999999993</v>
      </c>
      <c r="N63" s="278">
        <v>19405</v>
      </c>
      <c r="P63" s="278">
        <v>0</v>
      </c>
      <c r="S63" s="126">
        <v>-371861.3</v>
      </c>
      <c r="T63" s="126">
        <v>2791483.6</v>
      </c>
      <c r="W63" s="275">
        <v>510116.49</v>
      </c>
      <c r="X63" s="275">
        <v>55590</v>
      </c>
      <c r="Y63" s="275">
        <v>774.11</v>
      </c>
      <c r="AA63" s="275">
        <v>1263550</v>
      </c>
      <c r="AB63" s="275">
        <v>4000</v>
      </c>
      <c r="AC63" s="298">
        <v>1350599</v>
      </c>
      <c r="AE63" s="298">
        <v>40874</v>
      </c>
      <c r="AF63" s="298">
        <v>540229.28</v>
      </c>
      <c r="AG63" s="298">
        <v>156654.42000000001</v>
      </c>
    </row>
    <row r="64" spans="1:35" x14ac:dyDescent="0.2">
      <c r="A64" s="126" t="s">
        <v>1282</v>
      </c>
      <c r="B64" s="126" t="s">
        <v>1283</v>
      </c>
      <c r="C64" s="303">
        <v>4926</v>
      </c>
      <c r="D64" s="126" t="s">
        <v>1285</v>
      </c>
      <c r="E64" s="126" t="s">
        <v>1285</v>
      </c>
      <c r="F64" s="36">
        <v>223222.81</v>
      </c>
      <c r="G64" s="36">
        <v>0</v>
      </c>
      <c r="H64" s="36">
        <v>110033.76</v>
      </c>
      <c r="I64" s="126">
        <v>463688.83</v>
      </c>
      <c r="J64" s="126">
        <v>40807.43</v>
      </c>
      <c r="N64" s="278">
        <v>70750</v>
      </c>
      <c r="O64" s="278">
        <v>91440</v>
      </c>
      <c r="P64" s="278">
        <v>1787.53</v>
      </c>
      <c r="S64" s="126">
        <v>-973622.63</v>
      </c>
      <c r="T64" s="126">
        <v>1683662.57</v>
      </c>
      <c r="W64" s="275">
        <v>796729.42</v>
      </c>
      <c r="Y64" s="275">
        <v>657.63</v>
      </c>
      <c r="AA64" s="275">
        <v>1784536.5</v>
      </c>
      <c r="AB64" s="275">
        <v>243664.15</v>
      </c>
      <c r="AC64" s="298">
        <v>2322366.5</v>
      </c>
      <c r="AD64" s="298">
        <v>20860</v>
      </c>
      <c r="AF64" s="298">
        <v>421466.76</v>
      </c>
      <c r="AG64" s="298">
        <v>97159.08</v>
      </c>
    </row>
    <row r="65" spans="1:35" x14ac:dyDescent="0.2">
      <c r="A65" s="126" t="s">
        <v>1282</v>
      </c>
      <c r="B65" s="126" t="s">
        <v>1283</v>
      </c>
      <c r="C65" s="303">
        <v>2077</v>
      </c>
      <c r="D65" s="126" t="s">
        <v>1286</v>
      </c>
      <c r="E65" s="126" t="s">
        <v>1286</v>
      </c>
      <c r="F65" s="36">
        <v>244296.79</v>
      </c>
      <c r="G65" s="36">
        <v>0</v>
      </c>
      <c r="H65" s="36">
        <v>193003.04</v>
      </c>
      <c r="I65" s="126">
        <v>2652817.37</v>
      </c>
      <c r="J65" s="126">
        <v>301729.01</v>
      </c>
      <c r="N65" s="278">
        <v>6000</v>
      </c>
      <c r="O65" s="278">
        <v>80600</v>
      </c>
      <c r="P65" s="278">
        <v>1832.99</v>
      </c>
      <c r="S65" s="126">
        <v>2268675.61</v>
      </c>
      <c r="T65" s="126">
        <v>1188971.67</v>
      </c>
      <c r="W65" s="275">
        <v>939232.15</v>
      </c>
      <c r="Y65" s="275">
        <v>1015.93</v>
      </c>
      <c r="AA65" s="275">
        <v>562410</v>
      </c>
      <c r="AB65" s="275">
        <v>9400</v>
      </c>
      <c r="AC65" s="298">
        <v>927426</v>
      </c>
      <c r="AE65" s="298">
        <v>54058</v>
      </c>
      <c r="AF65" s="298">
        <v>474853.04</v>
      </c>
      <c r="AG65" s="298">
        <v>209955.1</v>
      </c>
    </row>
    <row r="66" spans="1:35" x14ac:dyDescent="0.2">
      <c r="A66" s="126" t="s">
        <v>1282</v>
      </c>
      <c r="B66" s="126" t="s">
        <v>1283</v>
      </c>
      <c r="C66" s="303">
        <v>1722</v>
      </c>
      <c r="D66" s="126" t="s">
        <v>1287</v>
      </c>
      <c r="E66" s="126" t="s">
        <v>1287</v>
      </c>
      <c r="F66" s="36">
        <v>571121.14</v>
      </c>
      <c r="G66" s="36">
        <v>3860</v>
      </c>
      <c r="H66" s="36">
        <v>49767.77</v>
      </c>
      <c r="I66" s="126">
        <v>-35804.910000000003</v>
      </c>
      <c r="J66" s="126">
        <v>264221.53999999998</v>
      </c>
      <c r="N66" s="278">
        <v>25430</v>
      </c>
      <c r="P66" s="278">
        <v>6558.09</v>
      </c>
      <c r="Q66" s="126">
        <v>998.87</v>
      </c>
      <c r="S66" s="126">
        <v>-1412074.62</v>
      </c>
      <c r="T66" s="126">
        <v>2121250.9300000002</v>
      </c>
      <c r="W66" s="275">
        <v>1082530.6599999999</v>
      </c>
      <c r="Y66" s="275">
        <v>15</v>
      </c>
      <c r="AA66" s="275">
        <v>981000</v>
      </c>
      <c r="AB66" s="275">
        <v>26800</v>
      </c>
      <c r="AC66" s="298">
        <v>1151501</v>
      </c>
      <c r="AD66" s="298">
        <v>4400</v>
      </c>
      <c r="AE66" s="298">
        <v>29566</v>
      </c>
      <c r="AF66" s="298">
        <v>650811.92000000004</v>
      </c>
      <c r="AG66" s="298">
        <v>143064.47</v>
      </c>
    </row>
    <row r="67" spans="1:35" x14ac:dyDescent="0.2">
      <c r="A67" s="126" t="s">
        <v>1282</v>
      </c>
      <c r="B67" s="126" t="s">
        <v>1283</v>
      </c>
      <c r="C67" s="303">
        <v>4601</v>
      </c>
      <c r="D67" s="126" t="s">
        <v>1288</v>
      </c>
      <c r="E67" s="126" t="s">
        <v>1288</v>
      </c>
      <c r="F67" s="36">
        <v>250304.26</v>
      </c>
      <c r="G67" s="36">
        <v>0</v>
      </c>
      <c r="H67" s="36">
        <v>78465.45</v>
      </c>
      <c r="I67" s="126">
        <v>860589.24</v>
      </c>
      <c r="J67" s="126">
        <v>66583.210000000006</v>
      </c>
      <c r="M67" s="278">
        <v>60430</v>
      </c>
      <c r="N67" s="278">
        <v>22620</v>
      </c>
      <c r="O67" s="278">
        <v>20450</v>
      </c>
      <c r="P67" s="278">
        <v>2334.73</v>
      </c>
      <c r="S67" s="126">
        <v>174897.86</v>
      </c>
      <c r="T67" s="126">
        <v>1374864.38</v>
      </c>
      <c r="W67" s="275">
        <v>967146.2</v>
      </c>
      <c r="Y67" s="275">
        <v>2569.9299999999998</v>
      </c>
      <c r="AA67" s="275">
        <v>1569335.84</v>
      </c>
      <c r="AB67" s="275">
        <v>72057</v>
      </c>
      <c r="AC67" s="298">
        <v>2145244.84</v>
      </c>
      <c r="AD67" s="298">
        <v>17524</v>
      </c>
      <c r="AF67" s="298">
        <v>700964.68</v>
      </c>
      <c r="AG67" s="298">
        <v>147030.26</v>
      </c>
    </row>
    <row r="68" spans="1:35" x14ac:dyDescent="0.2">
      <c r="A68" s="126" t="s">
        <v>1282</v>
      </c>
      <c r="B68" s="126" t="s">
        <v>1283</v>
      </c>
      <c r="C68" s="303">
        <v>3977</v>
      </c>
      <c r="D68" s="126" t="s">
        <v>1289</v>
      </c>
      <c r="E68" s="126" t="s">
        <v>1289</v>
      </c>
      <c r="F68" s="36">
        <v>688892.12</v>
      </c>
      <c r="G68" s="36">
        <v>0</v>
      </c>
      <c r="H68" s="36">
        <v>41606.17</v>
      </c>
      <c r="I68" s="126">
        <v>129098.27</v>
      </c>
      <c r="J68" s="126">
        <v>244625.17</v>
      </c>
      <c r="M68" s="278">
        <v>8450</v>
      </c>
      <c r="N68" s="278">
        <v>43300</v>
      </c>
      <c r="O68" s="278">
        <v>347900</v>
      </c>
      <c r="P68" s="278">
        <v>1542.04</v>
      </c>
      <c r="S68" s="126">
        <v>-1837448.4</v>
      </c>
      <c r="T68" s="126">
        <v>2680574.06</v>
      </c>
      <c r="W68" s="275">
        <v>1119812.98</v>
      </c>
      <c r="X68" s="275">
        <v>50400</v>
      </c>
      <c r="Y68" s="275">
        <v>1541.77</v>
      </c>
      <c r="AA68" s="275">
        <v>2161370.9</v>
      </c>
      <c r="AB68" s="275">
        <v>160100</v>
      </c>
      <c r="AC68" s="298">
        <v>2766060.9</v>
      </c>
      <c r="AE68" s="298">
        <v>55272</v>
      </c>
      <c r="AF68" s="298">
        <v>608635.12</v>
      </c>
      <c r="AG68" s="298">
        <v>203353.60000000001</v>
      </c>
    </row>
    <row r="69" spans="1:35" x14ac:dyDescent="0.2">
      <c r="A69" s="126" t="s">
        <v>1282</v>
      </c>
      <c r="B69" s="126" t="s">
        <v>1283</v>
      </c>
      <c r="C69" s="303">
        <v>2317</v>
      </c>
      <c r="D69" s="126" t="s">
        <v>1290</v>
      </c>
      <c r="E69" s="126" t="s">
        <v>1290</v>
      </c>
      <c r="F69" s="36">
        <v>554481.18000000005</v>
      </c>
      <c r="G69" s="36">
        <v>5000</v>
      </c>
      <c r="H69" s="36">
        <v>159797.49</v>
      </c>
      <c r="I69" s="126">
        <v>297708.55</v>
      </c>
      <c r="J69" s="126">
        <v>42118.05</v>
      </c>
      <c r="N69" s="278">
        <v>15500</v>
      </c>
      <c r="P69" s="278">
        <v>3145.18</v>
      </c>
      <c r="Q69" s="126">
        <v>5000</v>
      </c>
      <c r="S69" s="126">
        <v>-1068109.8899999999</v>
      </c>
      <c r="T69" s="126">
        <v>2191965</v>
      </c>
      <c r="W69" s="275">
        <v>832416.62</v>
      </c>
      <c r="X69" s="275">
        <v>13200</v>
      </c>
      <c r="Y69" s="275">
        <v>2262.71</v>
      </c>
      <c r="AA69" s="275">
        <v>620120</v>
      </c>
      <c r="AB69" s="275">
        <v>337002</v>
      </c>
      <c r="AC69" s="298">
        <v>1402494</v>
      </c>
      <c r="AD69" s="298">
        <v>36554</v>
      </c>
      <c r="AF69" s="298">
        <v>301065.95</v>
      </c>
      <c r="AG69" s="298">
        <v>153282.4</v>
      </c>
    </row>
    <row r="70" spans="1:35" x14ac:dyDescent="0.2">
      <c r="A70" s="126" t="s">
        <v>1282</v>
      </c>
      <c r="B70" s="126" t="s">
        <v>1283</v>
      </c>
      <c r="C70" s="303">
        <v>2733</v>
      </c>
      <c r="D70" s="126" t="s">
        <v>1291</v>
      </c>
      <c r="E70" s="126" t="s">
        <v>1291</v>
      </c>
      <c r="F70" s="36">
        <v>557905.54</v>
      </c>
      <c r="G70" s="36">
        <v>0</v>
      </c>
      <c r="H70" s="36">
        <v>68874.710000000006</v>
      </c>
      <c r="I70" s="126">
        <v>61459.45</v>
      </c>
      <c r="J70" s="126">
        <v>358257.15</v>
      </c>
      <c r="N70" s="278">
        <v>10888.46</v>
      </c>
      <c r="P70" s="278">
        <v>1513.52</v>
      </c>
      <c r="S70" s="126">
        <v>-500512.88</v>
      </c>
      <c r="T70" s="126">
        <v>1298941.3500000001</v>
      </c>
      <c r="W70" s="275">
        <v>1319316.6599999999</v>
      </c>
      <c r="X70" s="275">
        <v>16745</v>
      </c>
      <c r="AA70" s="275">
        <v>1545883.9</v>
      </c>
      <c r="AB70" s="275">
        <v>43800</v>
      </c>
      <c r="AC70" s="298">
        <v>1895276.9</v>
      </c>
      <c r="AD70" s="298">
        <v>3500</v>
      </c>
      <c r="AE70" s="298">
        <v>18751</v>
      </c>
      <c r="AF70" s="298">
        <v>647018</v>
      </c>
      <c r="AG70" s="298">
        <v>125533.26</v>
      </c>
    </row>
    <row r="71" spans="1:35" x14ac:dyDescent="0.2">
      <c r="A71" s="126" t="s">
        <v>1282</v>
      </c>
      <c r="B71" s="126" t="s">
        <v>1283</v>
      </c>
      <c r="C71" s="303">
        <v>5014</v>
      </c>
      <c r="D71" s="126" t="s">
        <v>1292</v>
      </c>
      <c r="E71" s="126" t="s">
        <v>1292</v>
      </c>
      <c r="F71" s="36">
        <v>272208.31</v>
      </c>
      <c r="G71" s="36">
        <v>0</v>
      </c>
      <c r="H71" s="36">
        <v>63001.8</v>
      </c>
      <c r="I71" s="126">
        <v>558240.32999999996</v>
      </c>
      <c r="J71" s="126">
        <v>149129.85999999999</v>
      </c>
      <c r="N71" s="278">
        <v>94816.58</v>
      </c>
      <c r="P71" s="278">
        <v>1584</v>
      </c>
      <c r="S71" s="126">
        <v>-610626.06000000006</v>
      </c>
      <c r="T71" s="126">
        <v>1726865.73</v>
      </c>
      <c r="W71" s="275">
        <v>1244989.76</v>
      </c>
      <c r="X71" s="275">
        <v>210000</v>
      </c>
      <c r="Y71" s="275">
        <v>2245.5</v>
      </c>
      <c r="AA71" s="275">
        <v>813754.5</v>
      </c>
      <c r="AB71" s="275">
        <v>84000</v>
      </c>
      <c r="AC71" s="298">
        <v>1423524.5</v>
      </c>
      <c r="AE71" s="298">
        <v>16954</v>
      </c>
      <c r="AF71" s="298">
        <v>912987.98</v>
      </c>
      <c r="AG71" s="298">
        <v>171583.23</v>
      </c>
    </row>
    <row r="72" spans="1:35" x14ac:dyDescent="0.2">
      <c r="A72" s="126" t="s">
        <v>1282</v>
      </c>
      <c r="B72" s="126" t="s">
        <v>1283</v>
      </c>
      <c r="C72" s="303">
        <v>4306</v>
      </c>
      <c r="D72" s="126" t="s">
        <v>1293</v>
      </c>
      <c r="E72" s="126" t="s">
        <v>1293</v>
      </c>
      <c r="F72" s="36">
        <v>383450.47</v>
      </c>
      <c r="G72" s="36">
        <v>0</v>
      </c>
      <c r="H72" s="36">
        <v>127434.96</v>
      </c>
      <c r="I72" s="126">
        <v>447911.2</v>
      </c>
      <c r="J72" s="126">
        <v>184632.32000000001</v>
      </c>
      <c r="N72" s="278">
        <v>0</v>
      </c>
      <c r="O72" s="278">
        <v>164000</v>
      </c>
      <c r="P72" s="278">
        <v>686.41</v>
      </c>
      <c r="S72" s="126">
        <v>-24002.55</v>
      </c>
      <c r="T72" s="126">
        <v>1340923.19</v>
      </c>
      <c r="W72" s="275">
        <v>949153.66</v>
      </c>
      <c r="Y72" s="275">
        <v>1017.84</v>
      </c>
      <c r="AA72" s="275">
        <v>1925923.6</v>
      </c>
      <c r="AB72" s="275">
        <v>103600</v>
      </c>
      <c r="AC72" s="298">
        <v>2573031.6</v>
      </c>
      <c r="AD72" s="298">
        <v>22117.5</v>
      </c>
      <c r="AF72" s="298">
        <v>544682.14</v>
      </c>
      <c r="AG72" s="298">
        <v>178041.96</v>
      </c>
    </row>
    <row r="73" spans="1:35" x14ac:dyDescent="0.2">
      <c r="A73" s="126" t="s">
        <v>1282</v>
      </c>
      <c r="B73" s="126" t="s">
        <v>1283</v>
      </c>
      <c r="C73" s="303">
        <v>3182</v>
      </c>
      <c r="D73" s="126" t="s">
        <v>1294</v>
      </c>
      <c r="E73" s="126" t="s">
        <v>1294</v>
      </c>
      <c r="F73" s="36">
        <v>340350.88</v>
      </c>
      <c r="G73" s="36">
        <v>0</v>
      </c>
      <c r="H73" s="36">
        <v>92162.07</v>
      </c>
      <c r="I73" s="126">
        <v>683250.18</v>
      </c>
      <c r="J73" s="126">
        <v>77079</v>
      </c>
      <c r="N73" s="278">
        <v>45650</v>
      </c>
      <c r="O73" s="278">
        <v>210850</v>
      </c>
      <c r="P73" s="278">
        <v>12797.55</v>
      </c>
      <c r="R73" s="126">
        <v>-333309.95</v>
      </c>
      <c r="S73" s="126">
        <v>230000</v>
      </c>
      <c r="T73" s="126">
        <v>1529202.14</v>
      </c>
      <c r="W73" s="275">
        <v>586265.43000000005</v>
      </c>
      <c r="X73" s="275">
        <v>89810</v>
      </c>
      <c r="Y73" s="275">
        <v>2314.89</v>
      </c>
      <c r="AA73" s="275">
        <v>1449064.2</v>
      </c>
      <c r="AC73" s="298">
        <v>1816691.2</v>
      </c>
      <c r="AD73" s="298">
        <v>50492</v>
      </c>
      <c r="AF73" s="298">
        <v>593867.56000000006</v>
      </c>
      <c r="AG73" s="298">
        <v>168751.37</v>
      </c>
    </row>
    <row r="74" spans="1:35" x14ac:dyDescent="0.2">
      <c r="A74" s="126" t="s">
        <v>1282</v>
      </c>
      <c r="B74" s="126" t="s">
        <v>1283</v>
      </c>
      <c r="C74" s="303">
        <v>1643</v>
      </c>
      <c r="D74" s="126" t="s">
        <v>1295</v>
      </c>
      <c r="E74" s="126" t="s">
        <v>1295</v>
      </c>
      <c r="F74" s="36">
        <v>439121.94</v>
      </c>
      <c r="G74" s="36">
        <v>0</v>
      </c>
      <c r="H74" s="36">
        <v>41017.47</v>
      </c>
      <c r="I74" s="126">
        <v>1034500.64</v>
      </c>
      <c r="J74" s="126">
        <v>206187.39</v>
      </c>
      <c r="N74" s="278">
        <v>5250</v>
      </c>
      <c r="O74" s="278">
        <v>25000</v>
      </c>
      <c r="P74" s="278">
        <v>2202.73</v>
      </c>
      <c r="S74" s="126">
        <v>1568868.55</v>
      </c>
      <c r="T74" s="126">
        <v>464694.52</v>
      </c>
      <c r="W74" s="275">
        <v>547412.24</v>
      </c>
      <c r="X74" s="275">
        <v>55450</v>
      </c>
      <c r="Y74" s="275">
        <v>1688.46</v>
      </c>
      <c r="AA74" s="275">
        <v>1026255</v>
      </c>
      <c r="AB74" s="275">
        <v>96800</v>
      </c>
      <c r="AC74" s="298">
        <v>1429727</v>
      </c>
      <c r="AD74" s="298">
        <v>21109</v>
      </c>
      <c r="AF74" s="298">
        <v>454880.36</v>
      </c>
      <c r="AG74" s="298">
        <v>167077.70000000001</v>
      </c>
    </row>
    <row r="75" spans="1:35" x14ac:dyDescent="0.2">
      <c r="A75" s="126" t="s">
        <v>1282</v>
      </c>
      <c r="B75" s="126" t="s">
        <v>1283</v>
      </c>
      <c r="C75" s="303">
        <v>4314</v>
      </c>
      <c r="D75" s="126" t="s">
        <v>1296</v>
      </c>
      <c r="E75" s="126" t="s">
        <v>1296</v>
      </c>
      <c r="F75" s="36">
        <v>112828.29</v>
      </c>
      <c r="G75" s="36">
        <v>0</v>
      </c>
      <c r="H75" s="36">
        <v>56483.57</v>
      </c>
      <c r="I75" s="126">
        <v>1484710.22</v>
      </c>
      <c r="J75" s="126">
        <v>296143.18</v>
      </c>
      <c r="N75" s="278">
        <v>6150</v>
      </c>
      <c r="O75" s="278">
        <v>7200</v>
      </c>
      <c r="P75" s="278">
        <v>3517.97</v>
      </c>
      <c r="S75" s="126">
        <v>1720393.19</v>
      </c>
      <c r="T75" s="126">
        <v>961521.58</v>
      </c>
      <c r="W75" s="275">
        <v>810741.41</v>
      </c>
      <c r="X75" s="275">
        <v>158880</v>
      </c>
      <c r="Y75" s="275">
        <v>846.82</v>
      </c>
      <c r="AA75" s="275">
        <v>674978</v>
      </c>
      <c r="AB75" s="275">
        <v>87600</v>
      </c>
      <c r="AC75" s="298">
        <v>1504402</v>
      </c>
      <c r="AD75" s="298">
        <v>21508</v>
      </c>
      <c r="AF75" s="298">
        <v>602584.52</v>
      </c>
      <c r="AG75" s="298">
        <v>353169.19</v>
      </c>
    </row>
    <row r="76" spans="1:35" x14ac:dyDescent="0.2">
      <c r="A76" s="126" t="s">
        <v>1282</v>
      </c>
      <c r="B76" s="126" t="s">
        <v>1283</v>
      </c>
      <c r="C76" s="303">
        <v>4173</v>
      </c>
      <c r="D76" s="126" t="s">
        <v>1297</v>
      </c>
      <c r="E76" s="126" t="s">
        <v>1297</v>
      </c>
      <c r="F76" s="36">
        <v>416897.95</v>
      </c>
      <c r="G76" s="36">
        <v>0</v>
      </c>
      <c r="H76" s="36">
        <v>121781.14</v>
      </c>
      <c r="I76" s="126">
        <v>1606016.44</v>
      </c>
      <c r="J76" s="126">
        <v>390859.9</v>
      </c>
      <c r="N76" s="278">
        <v>101500</v>
      </c>
      <c r="O76" s="278">
        <v>0</v>
      </c>
      <c r="P76" s="278">
        <v>2035.76</v>
      </c>
      <c r="S76" s="126">
        <v>368786.71</v>
      </c>
      <c r="T76" s="126">
        <v>2317512.06</v>
      </c>
      <c r="W76" s="275">
        <v>922796.88</v>
      </c>
      <c r="Y76" s="275">
        <v>1831.45</v>
      </c>
      <c r="AA76" s="275">
        <v>1133407</v>
      </c>
      <c r="AB76" s="275">
        <v>21000</v>
      </c>
      <c r="AC76" s="298">
        <v>1726873</v>
      </c>
      <c r="AD76" s="298">
        <v>9200</v>
      </c>
      <c r="AE76" s="298">
        <v>7704</v>
      </c>
      <c r="AF76" s="298">
        <v>387588.14</v>
      </c>
      <c r="AG76" s="298">
        <v>201949.29</v>
      </c>
    </row>
    <row r="77" spans="1:35" x14ac:dyDescent="0.2">
      <c r="A77" s="126" t="s">
        <v>1282</v>
      </c>
      <c r="B77" s="126" t="s">
        <v>1283</v>
      </c>
      <c r="C77" s="303">
        <v>3211</v>
      </c>
      <c r="D77" s="126" t="s">
        <v>1298</v>
      </c>
      <c r="E77" s="126" t="s">
        <v>1298</v>
      </c>
      <c r="F77" s="36">
        <v>184519.27</v>
      </c>
      <c r="G77" s="36">
        <v>0</v>
      </c>
      <c r="H77" s="36">
        <v>30077.49</v>
      </c>
      <c r="I77" s="126">
        <v>927247.58</v>
      </c>
      <c r="J77" s="126">
        <v>267322.78000000003</v>
      </c>
      <c r="N77" s="278">
        <v>23862.81</v>
      </c>
      <c r="O77" s="278">
        <v>128410</v>
      </c>
      <c r="P77" s="278">
        <v>169904.99</v>
      </c>
      <c r="S77" s="126">
        <v>-785012.1</v>
      </c>
      <c r="T77" s="126">
        <v>2233839.69</v>
      </c>
      <c r="W77" s="275">
        <v>1148784.9099999999</v>
      </c>
      <c r="X77" s="275">
        <v>1200</v>
      </c>
      <c r="Y77" s="275">
        <v>1148.28</v>
      </c>
      <c r="AA77" s="275">
        <v>915106.5</v>
      </c>
      <c r="AB77" s="275">
        <v>99800</v>
      </c>
      <c r="AC77" s="298">
        <v>1530332.5</v>
      </c>
      <c r="AD77" s="298">
        <v>113284</v>
      </c>
      <c r="AF77" s="298">
        <v>608725.34</v>
      </c>
      <c r="AG77" s="298">
        <v>275536.12</v>
      </c>
    </row>
    <row r="78" spans="1:35" x14ac:dyDescent="0.2">
      <c r="A78" s="126" t="s">
        <v>1282</v>
      </c>
      <c r="B78" s="126" t="s">
        <v>1283</v>
      </c>
      <c r="C78" s="303">
        <v>2252</v>
      </c>
      <c r="D78" s="126" t="s">
        <v>1299</v>
      </c>
      <c r="E78" s="126" t="s">
        <v>1299</v>
      </c>
      <c r="F78" s="36">
        <v>530392.65</v>
      </c>
      <c r="G78" s="36">
        <v>0</v>
      </c>
      <c r="H78" s="36">
        <v>261548.4</v>
      </c>
      <c r="I78" s="126">
        <v>425876.56</v>
      </c>
      <c r="J78" s="126">
        <v>380602.84</v>
      </c>
      <c r="N78" s="278">
        <v>43600</v>
      </c>
      <c r="P78" s="278">
        <v>2268.02</v>
      </c>
      <c r="S78" s="126">
        <v>-794447.94</v>
      </c>
      <c r="T78" s="126">
        <v>2560558.21</v>
      </c>
      <c r="W78" s="275">
        <v>847622.55</v>
      </c>
      <c r="Y78" s="275">
        <v>1100.2</v>
      </c>
      <c r="AA78" s="275">
        <v>1035535.5</v>
      </c>
      <c r="AB78" s="275">
        <v>52000</v>
      </c>
      <c r="AC78" s="298">
        <v>1531292.5</v>
      </c>
      <c r="AD78" s="298">
        <v>7200</v>
      </c>
      <c r="AE78" s="298">
        <v>4420</v>
      </c>
      <c r="AF78" s="298">
        <v>472308.36</v>
      </c>
      <c r="AG78" s="298">
        <v>134547.14000000001</v>
      </c>
      <c r="AI78" s="298">
        <v>48.09</v>
      </c>
    </row>
    <row r="79" spans="1:35" x14ac:dyDescent="0.2">
      <c r="A79" s="126" t="s">
        <v>1301</v>
      </c>
      <c r="B79" s="126" t="s">
        <v>1302</v>
      </c>
      <c r="C79" s="303">
        <v>3333</v>
      </c>
      <c r="D79" s="126" t="s">
        <v>1304</v>
      </c>
      <c r="E79" s="126" t="s">
        <v>1304</v>
      </c>
      <c r="F79" s="36">
        <v>190046.73</v>
      </c>
      <c r="G79" s="36">
        <v>0</v>
      </c>
      <c r="H79" s="36">
        <v>35185.35</v>
      </c>
      <c r="I79" s="126">
        <v>408464.13</v>
      </c>
      <c r="J79" s="126">
        <v>408757.5</v>
      </c>
      <c r="N79" s="278">
        <v>26998.75</v>
      </c>
      <c r="P79" s="278">
        <v>1616.01</v>
      </c>
      <c r="R79" s="126">
        <v>-444266.54</v>
      </c>
      <c r="S79" s="126">
        <v>-854496.81</v>
      </c>
      <c r="T79" s="126">
        <v>2676550.63</v>
      </c>
      <c r="W79" s="275">
        <v>585316.62</v>
      </c>
      <c r="Y79" s="275">
        <v>1158.93</v>
      </c>
      <c r="AA79" s="275">
        <v>1739825</v>
      </c>
      <c r="AC79" s="298">
        <v>1895091</v>
      </c>
      <c r="AE79" s="298">
        <v>17630</v>
      </c>
      <c r="AF79" s="298">
        <v>600011.88</v>
      </c>
      <c r="AG79" s="298">
        <v>177516</v>
      </c>
    </row>
    <row r="80" spans="1:35" x14ac:dyDescent="0.2">
      <c r="A80" s="126" t="s">
        <v>1301</v>
      </c>
      <c r="B80" s="126" t="s">
        <v>1302</v>
      </c>
      <c r="C80" s="303">
        <v>2136</v>
      </c>
      <c r="D80" s="126" t="s">
        <v>1305</v>
      </c>
      <c r="E80" s="126" t="s">
        <v>1305</v>
      </c>
      <c r="F80" s="36">
        <v>125819.53</v>
      </c>
      <c r="G80" s="36">
        <v>0</v>
      </c>
      <c r="H80" s="36">
        <v>117324.22</v>
      </c>
      <c r="I80" s="126">
        <v>329991.06</v>
      </c>
      <c r="J80" s="126">
        <v>158962.9</v>
      </c>
      <c r="N80" s="278">
        <v>9600</v>
      </c>
      <c r="O80" s="278">
        <v>43200</v>
      </c>
      <c r="P80" s="278">
        <v>0</v>
      </c>
      <c r="R80" s="126">
        <v>-385754.99</v>
      </c>
      <c r="T80" s="126">
        <v>1431387.54</v>
      </c>
      <c r="V80" s="275">
        <v>697.58</v>
      </c>
      <c r="W80" s="275">
        <v>736130.12</v>
      </c>
      <c r="Y80" s="275">
        <v>495.22</v>
      </c>
      <c r="AA80" s="275">
        <v>1371840</v>
      </c>
      <c r="AC80" s="298">
        <v>1645764</v>
      </c>
      <c r="AD80" s="298">
        <v>5550</v>
      </c>
      <c r="AE80" s="298">
        <v>10949.5</v>
      </c>
      <c r="AF80" s="298">
        <v>637964.69999999995</v>
      </c>
      <c r="AG80" s="298">
        <v>175269.56</v>
      </c>
    </row>
    <row r="81" spans="1:35" x14ac:dyDescent="0.2">
      <c r="A81" s="126" t="s">
        <v>1301</v>
      </c>
      <c r="B81" s="126" t="s">
        <v>1302</v>
      </c>
      <c r="C81" s="303">
        <v>4115</v>
      </c>
      <c r="D81" s="126" t="s">
        <v>1306</v>
      </c>
      <c r="E81" s="126" t="s">
        <v>1306</v>
      </c>
      <c r="F81" s="36">
        <v>470017.34</v>
      </c>
      <c r="G81" s="36">
        <v>0</v>
      </c>
      <c r="H81" s="36">
        <v>35900.870000000003</v>
      </c>
      <c r="I81" s="126">
        <v>586187.4</v>
      </c>
      <c r="J81" s="126">
        <v>676654.61</v>
      </c>
      <c r="N81" s="278">
        <v>41641.160000000003</v>
      </c>
      <c r="P81" s="278">
        <v>3359.68</v>
      </c>
      <c r="R81" s="126">
        <v>-172699.86</v>
      </c>
      <c r="T81" s="126">
        <v>2015625.01</v>
      </c>
      <c r="W81" s="275">
        <v>924333.87</v>
      </c>
      <c r="Y81" s="275">
        <v>2022.07</v>
      </c>
      <c r="AA81" s="275">
        <v>1675830</v>
      </c>
      <c r="AB81" s="275">
        <v>187258.61</v>
      </c>
      <c r="AC81" s="298">
        <v>2107938</v>
      </c>
      <c r="AE81" s="298">
        <v>1900</v>
      </c>
      <c r="AF81" s="298">
        <v>642208.14</v>
      </c>
      <c r="AG81" s="298">
        <v>156457.96</v>
      </c>
      <c r="AI81" s="298">
        <v>106.22</v>
      </c>
    </row>
    <row r="82" spans="1:35" x14ac:dyDescent="0.2">
      <c r="A82" s="126" t="s">
        <v>1301</v>
      </c>
      <c r="B82" s="126" t="s">
        <v>1302</v>
      </c>
      <c r="C82" s="303">
        <v>2838</v>
      </c>
      <c r="D82" s="126" t="s">
        <v>1307</v>
      </c>
      <c r="E82" s="126" t="s">
        <v>1307</v>
      </c>
      <c r="F82" s="36">
        <v>14968.25</v>
      </c>
      <c r="G82" s="36">
        <v>0</v>
      </c>
      <c r="H82" s="36">
        <v>52797.42</v>
      </c>
      <c r="I82" s="126">
        <v>507380.78</v>
      </c>
      <c r="J82" s="126">
        <v>330579.09999999998</v>
      </c>
      <c r="N82" s="278">
        <v>51100</v>
      </c>
      <c r="O82" s="278">
        <v>21504</v>
      </c>
      <c r="P82" s="278">
        <v>5985</v>
      </c>
      <c r="R82" s="126">
        <v>-222001.49</v>
      </c>
      <c r="S82" s="126">
        <v>65807.679999999993</v>
      </c>
      <c r="T82" s="126">
        <v>1211911.4099999999</v>
      </c>
      <c r="W82" s="275">
        <v>862884.75</v>
      </c>
      <c r="X82" s="275">
        <v>20475</v>
      </c>
      <c r="Y82" s="275">
        <v>840.08</v>
      </c>
      <c r="AA82" s="275">
        <v>1420560</v>
      </c>
      <c r="AC82" s="298">
        <v>1871516</v>
      </c>
      <c r="AD82" s="298">
        <v>7000</v>
      </c>
      <c r="AF82" s="298">
        <v>538002.59</v>
      </c>
      <c r="AG82" s="298">
        <v>116822.29</v>
      </c>
    </row>
    <row r="83" spans="1:35" x14ac:dyDescent="0.2">
      <c r="A83" s="126" t="s">
        <v>1301</v>
      </c>
      <c r="B83" s="126" t="s">
        <v>1302</v>
      </c>
      <c r="C83" s="303">
        <v>3064</v>
      </c>
      <c r="D83" s="126" t="s">
        <v>1308</v>
      </c>
      <c r="E83" s="126" t="s">
        <v>1308</v>
      </c>
      <c r="F83" s="36">
        <v>244955.81</v>
      </c>
      <c r="G83" s="36">
        <v>0</v>
      </c>
      <c r="H83" s="36">
        <v>26334.51</v>
      </c>
      <c r="I83" s="126">
        <v>787256.76</v>
      </c>
      <c r="J83" s="126">
        <v>290554.5</v>
      </c>
      <c r="O83" s="278">
        <v>5620</v>
      </c>
      <c r="P83" s="278">
        <v>0</v>
      </c>
      <c r="R83" s="126">
        <v>-236855.16</v>
      </c>
      <c r="S83" s="126">
        <v>610.30999999999995</v>
      </c>
      <c r="T83" s="126">
        <v>1745362.84</v>
      </c>
      <c r="W83" s="275">
        <v>644630.49</v>
      </c>
      <c r="X83" s="275">
        <v>93850</v>
      </c>
      <c r="Y83" s="275">
        <v>1468.32</v>
      </c>
      <c r="AA83" s="275">
        <v>2084290</v>
      </c>
      <c r="AC83" s="298">
        <v>2325874</v>
      </c>
      <c r="AE83" s="298">
        <v>24552</v>
      </c>
      <c r="AF83" s="298">
        <v>504450.28</v>
      </c>
      <c r="AG83" s="298">
        <v>134998.94</v>
      </c>
    </row>
    <row r="84" spans="1:35" x14ac:dyDescent="0.2">
      <c r="A84" s="126" t="s">
        <v>1301</v>
      </c>
      <c r="B84" s="126" t="s">
        <v>1302</v>
      </c>
      <c r="C84" s="303">
        <v>1877</v>
      </c>
      <c r="D84" s="126" t="s">
        <v>1309</v>
      </c>
      <c r="E84" s="126" t="s">
        <v>1309</v>
      </c>
      <c r="F84" s="36">
        <v>111587.35</v>
      </c>
      <c r="G84" s="36">
        <v>0</v>
      </c>
      <c r="H84" s="36">
        <v>34757.56</v>
      </c>
      <c r="I84" s="126">
        <v>1102683.54</v>
      </c>
      <c r="J84" s="126">
        <v>384187.18</v>
      </c>
      <c r="O84" s="278">
        <v>51700</v>
      </c>
      <c r="P84" s="278">
        <v>1145</v>
      </c>
      <c r="R84" s="126">
        <v>-49180.04</v>
      </c>
      <c r="T84" s="126">
        <v>1929262.58</v>
      </c>
      <c r="W84" s="275">
        <v>624479.26</v>
      </c>
      <c r="X84" s="275">
        <v>91125</v>
      </c>
      <c r="Y84" s="275">
        <v>906.69</v>
      </c>
      <c r="AA84" s="275">
        <v>1453130</v>
      </c>
      <c r="AB84" s="275">
        <v>7763</v>
      </c>
      <c r="AC84" s="298">
        <v>1735634</v>
      </c>
      <c r="AE84" s="298">
        <v>10614</v>
      </c>
      <c r="AF84" s="298">
        <v>469488.58</v>
      </c>
      <c r="AG84" s="298">
        <v>229979.28</v>
      </c>
      <c r="AI84" s="298">
        <v>31400</v>
      </c>
    </row>
    <row r="85" spans="1:35" x14ac:dyDescent="0.2">
      <c r="A85" s="126" t="s">
        <v>1301</v>
      </c>
      <c r="B85" s="126" t="s">
        <v>1302</v>
      </c>
      <c r="C85" s="303">
        <v>2766</v>
      </c>
      <c r="D85" s="126" t="s">
        <v>1310</v>
      </c>
      <c r="E85" s="126" t="s">
        <v>1310</v>
      </c>
      <c r="F85" s="36">
        <v>160474.1</v>
      </c>
      <c r="G85" s="36">
        <v>0</v>
      </c>
      <c r="H85" s="36">
        <v>56733.61</v>
      </c>
      <c r="I85" s="126">
        <v>378406.3</v>
      </c>
      <c r="J85" s="126">
        <v>224219.91</v>
      </c>
      <c r="O85" s="278">
        <v>450</v>
      </c>
      <c r="P85" s="278">
        <v>28939.06</v>
      </c>
      <c r="R85" s="126">
        <v>-538452.1</v>
      </c>
      <c r="S85" s="126">
        <v>21912.83</v>
      </c>
      <c r="T85" s="126">
        <v>1851699.47</v>
      </c>
      <c r="W85" s="275">
        <v>625650.06999999995</v>
      </c>
      <c r="X85" s="275">
        <v>126890</v>
      </c>
      <c r="Y85" s="275">
        <v>762.23</v>
      </c>
      <c r="AA85" s="275">
        <v>619600</v>
      </c>
      <c r="AC85" s="298">
        <v>1037869</v>
      </c>
      <c r="AE85" s="298">
        <v>7924</v>
      </c>
      <c r="AF85" s="298">
        <v>587188.11</v>
      </c>
      <c r="AG85" s="298">
        <v>284636.53000000003</v>
      </c>
    </row>
    <row r="86" spans="1:35" x14ac:dyDescent="0.2">
      <c r="A86" s="126" t="s">
        <v>1301</v>
      </c>
      <c r="B86" s="126" t="s">
        <v>1302</v>
      </c>
      <c r="C86" s="303">
        <v>1975</v>
      </c>
      <c r="D86" s="126" t="s">
        <v>1311</v>
      </c>
      <c r="E86" s="126" t="s">
        <v>1311</v>
      </c>
      <c r="F86" s="36">
        <v>83817.86</v>
      </c>
      <c r="G86" s="36">
        <v>0</v>
      </c>
      <c r="H86" s="36">
        <v>27735.1</v>
      </c>
      <c r="I86" s="126">
        <v>642352.51</v>
      </c>
      <c r="J86" s="126">
        <v>107688.67</v>
      </c>
      <c r="O86" s="278">
        <v>62090</v>
      </c>
      <c r="P86" s="278">
        <v>30249.43</v>
      </c>
      <c r="R86" s="126">
        <v>-279524.71999999997</v>
      </c>
      <c r="T86" s="126">
        <v>1211766.1200000001</v>
      </c>
      <c r="W86" s="275">
        <v>463443.57</v>
      </c>
      <c r="Y86" s="275">
        <v>307.05</v>
      </c>
      <c r="AA86" s="275">
        <v>1318200</v>
      </c>
      <c r="AB86" s="275">
        <v>100000</v>
      </c>
      <c r="AC86" s="298">
        <v>1645122</v>
      </c>
      <c r="AE86" s="298">
        <v>7500</v>
      </c>
      <c r="AF86" s="298">
        <v>316927.88</v>
      </c>
      <c r="AG86" s="298">
        <v>75387.429999999993</v>
      </c>
    </row>
    <row r="87" spans="1:35" x14ac:dyDescent="0.2">
      <c r="A87" s="126" t="s">
        <v>1301</v>
      </c>
      <c r="B87" s="126" t="s">
        <v>1302</v>
      </c>
      <c r="C87" s="303">
        <v>2929</v>
      </c>
      <c r="D87" s="126" t="s">
        <v>1312</v>
      </c>
      <c r="E87" s="126" t="s">
        <v>1312</v>
      </c>
      <c r="F87" s="36">
        <v>515048.32</v>
      </c>
      <c r="G87" s="36">
        <v>0</v>
      </c>
      <c r="H87" s="36">
        <v>138746.98000000001</v>
      </c>
      <c r="I87" s="126">
        <v>156855.06</v>
      </c>
      <c r="J87" s="126">
        <v>374593.26</v>
      </c>
      <c r="N87" s="278">
        <v>1544.62</v>
      </c>
      <c r="O87" s="278">
        <v>65000</v>
      </c>
      <c r="P87" s="278">
        <v>916.03</v>
      </c>
      <c r="R87" s="126">
        <v>28274.39</v>
      </c>
      <c r="S87" s="126">
        <v>-30630.01</v>
      </c>
      <c r="T87" s="126">
        <v>907622.82</v>
      </c>
      <c r="W87" s="275">
        <v>862549.36</v>
      </c>
      <c r="X87" s="275">
        <v>5230</v>
      </c>
      <c r="Y87" s="275">
        <v>2274.2399999999998</v>
      </c>
      <c r="AA87" s="275">
        <v>1743930</v>
      </c>
      <c r="AC87" s="298">
        <v>1971105</v>
      </c>
      <c r="AD87" s="298">
        <v>7442</v>
      </c>
      <c r="AF87" s="298">
        <v>320995.18</v>
      </c>
      <c r="AG87" s="298">
        <v>101925.65</v>
      </c>
    </row>
    <row r="88" spans="1:35" x14ac:dyDescent="0.2">
      <c r="A88" s="126" t="s">
        <v>1301</v>
      </c>
      <c r="B88" s="126" t="s">
        <v>1302</v>
      </c>
      <c r="C88" s="303">
        <v>1699</v>
      </c>
      <c r="D88" s="126" t="s">
        <v>1313</v>
      </c>
      <c r="E88" s="126" t="s">
        <v>1313</v>
      </c>
      <c r="F88" s="36">
        <v>92803.49</v>
      </c>
      <c r="G88" s="36">
        <v>0</v>
      </c>
      <c r="H88" s="36">
        <v>20073.7</v>
      </c>
      <c r="I88" s="126">
        <v>785604.4</v>
      </c>
      <c r="J88" s="126">
        <v>129606.59</v>
      </c>
      <c r="N88" s="278">
        <v>21479.96</v>
      </c>
      <c r="O88" s="278">
        <v>0</v>
      </c>
      <c r="P88" s="278">
        <v>430</v>
      </c>
      <c r="R88" s="126">
        <v>-380007.06</v>
      </c>
      <c r="S88" s="126">
        <v>-10764.92</v>
      </c>
      <c r="T88" s="126">
        <v>1583723.57</v>
      </c>
      <c r="W88" s="275">
        <v>552203</v>
      </c>
      <c r="X88" s="275">
        <v>81961</v>
      </c>
      <c r="Y88" s="275">
        <v>1086.01</v>
      </c>
      <c r="AA88" s="275">
        <v>1963760</v>
      </c>
      <c r="AC88" s="298">
        <v>2213239</v>
      </c>
      <c r="AE88" s="298">
        <v>7800</v>
      </c>
      <c r="AF88" s="298">
        <v>346336.56</v>
      </c>
      <c r="AG88" s="298">
        <v>198740.2</v>
      </c>
      <c r="AH88" s="298">
        <v>19667.62</v>
      </c>
    </row>
    <row r="89" spans="1:35" x14ac:dyDescent="0.2">
      <c r="A89" s="126" t="s">
        <v>1315</v>
      </c>
      <c r="B89" s="126" t="s">
        <v>1316</v>
      </c>
      <c r="C89" s="303">
        <v>3782</v>
      </c>
      <c r="D89" s="126" t="s">
        <v>1318</v>
      </c>
      <c r="E89" s="126" t="s">
        <v>1318</v>
      </c>
      <c r="F89" s="36">
        <v>155866.44</v>
      </c>
      <c r="G89" s="36">
        <v>0</v>
      </c>
      <c r="H89" s="36">
        <v>67642.070000000007</v>
      </c>
      <c r="I89" s="126">
        <v>289749.15000000002</v>
      </c>
      <c r="J89" s="126">
        <v>211526.94</v>
      </c>
      <c r="N89" s="278">
        <v>72605</v>
      </c>
      <c r="O89" s="278">
        <v>2589</v>
      </c>
      <c r="P89" s="278">
        <v>973.34</v>
      </c>
      <c r="R89" s="126">
        <v>-341908.85</v>
      </c>
      <c r="S89" s="126">
        <v>-954871.91</v>
      </c>
      <c r="T89" s="126">
        <v>1990390.15</v>
      </c>
      <c r="W89" s="275">
        <v>627629.38</v>
      </c>
      <c r="X89" s="275">
        <v>86500</v>
      </c>
      <c r="Y89" s="275">
        <v>585.87</v>
      </c>
      <c r="AA89" s="275">
        <v>899150</v>
      </c>
      <c r="AC89" s="298">
        <v>1010353</v>
      </c>
      <c r="AD89" s="298">
        <v>19845</v>
      </c>
      <c r="AE89" s="298">
        <v>5818</v>
      </c>
      <c r="AF89" s="298">
        <v>472608.32</v>
      </c>
      <c r="AG89" s="298">
        <v>150233.06</v>
      </c>
    </row>
    <row r="90" spans="1:35" x14ac:dyDescent="0.2">
      <c r="A90" s="126" t="s">
        <v>1315</v>
      </c>
      <c r="B90" s="126" t="s">
        <v>1316</v>
      </c>
      <c r="C90" s="303">
        <v>1430</v>
      </c>
      <c r="D90" s="126" t="s">
        <v>1319</v>
      </c>
      <c r="E90" s="126" t="s">
        <v>1319</v>
      </c>
      <c r="F90" s="36">
        <v>136613.62</v>
      </c>
      <c r="G90" s="36">
        <v>0</v>
      </c>
      <c r="H90" s="36">
        <v>23244.14</v>
      </c>
      <c r="I90" s="126">
        <v>464902.29</v>
      </c>
      <c r="J90" s="126">
        <v>96297.57</v>
      </c>
      <c r="N90" s="278">
        <v>18405</v>
      </c>
      <c r="P90" s="278">
        <v>0</v>
      </c>
      <c r="S90" s="126">
        <v>-828989.77</v>
      </c>
      <c r="T90" s="126">
        <v>1787234.17</v>
      </c>
      <c r="W90" s="275">
        <v>473759.67</v>
      </c>
      <c r="X90" s="275">
        <v>93980</v>
      </c>
      <c r="Y90" s="275">
        <v>263.22000000000003</v>
      </c>
      <c r="AA90" s="275">
        <v>808380</v>
      </c>
      <c r="AB90" s="275">
        <v>24000</v>
      </c>
      <c r="AC90" s="298">
        <v>895428</v>
      </c>
      <c r="AE90" s="298">
        <v>52987</v>
      </c>
      <c r="AF90" s="298">
        <v>482930.52</v>
      </c>
      <c r="AG90" s="298">
        <v>224629.15</v>
      </c>
    </row>
    <row r="91" spans="1:35" x14ac:dyDescent="0.2">
      <c r="A91" s="126" t="s">
        <v>1315</v>
      </c>
      <c r="B91" s="126" t="s">
        <v>1316</v>
      </c>
      <c r="C91" s="303">
        <v>3601</v>
      </c>
      <c r="D91" s="126" t="s">
        <v>1320</v>
      </c>
      <c r="E91" s="126" t="s">
        <v>1320</v>
      </c>
      <c r="F91" s="36">
        <v>189241.60000000001</v>
      </c>
      <c r="G91" s="36">
        <v>0</v>
      </c>
      <c r="H91" s="36">
        <v>25710.29</v>
      </c>
      <c r="I91" s="126">
        <v>273976.09000000003</v>
      </c>
      <c r="J91" s="126">
        <v>85323.64</v>
      </c>
      <c r="N91" s="278">
        <v>7000</v>
      </c>
      <c r="P91" s="278">
        <v>485.05</v>
      </c>
      <c r="S91" s="126">
        <v>-1484049.03</v>
      </c>
      <c r="T91" s="126">
        <v>2310952.34</v>
      </c>
      <c r="W91" s="275">
        <v>729730.98</v>
      </c>
      <c r="X91" s="275">
        <v>125300</v>
      </c>
      <c r="Y91" s="275">
        <v>1107.46</v>
      </c>
      <c r="AA91" s="275">
        <v>824880</v>
      </c>
      <c r="AB91" s="275">
        <v>136015.73000000001</v>
      </c>
      <c r="AC91" s="298">
        <v>1067038</v>
      </c>
      <c r="AE91" s="298">
        <v>19674</v>
      </c>
      <c r="AF91" s="298">
        <v>870117.91</v>
      </c>
      <c r="AG91" s="298">
        <v>120341</v>
      </c>
    </row>
    <row r="92" spans="1:35" x14ac:dyDescent="0.2">
      <c r="A92" s="126" t="s">
        <v>1315</v>
      </c>
      <c r="B92" s="126" t="s">
        <v>1316</v>
      </c>
      <c r="C92" s="303">
        <v>2333</v>
      </c>
      <c r="D92" s="126" t="s">
        <v>1321</v>
      </c>
      <c r="E92" s="126" t="s">
        <v>1321</v>
      </c>
      <c r="F92" s="36">
        <v>77937.94</v>
      </c>
      <c r="G92" s="36">
        <v>1972.44</v>
      </c>
      <c r="H92" s="36">
        <v>46413.45</v>
      </c>
      <c r="I92" s="126">
        <v>342762.54</v>
      </c>
      <c r="J92" s="126">
        <v>424876.03</v>
      </c>
      <c r="N92" s="278">
        <v>7500</v>
      </c>
      <c r="P92" s="278">
        <v>597.24</v>
      </c>
      <c r="S92" s="126">
        <v>-839719.21</v>
      </c>
      <c r="T92" s="126">
        <v>2133398.12</v>
      </c>
      <c r="W92" s="275">
        <v>953189.88</v>
      </c>
      <c r="Y92" s="275">
        <v>1073.17</v>
      </c>
      <c r="AA92" s="275">
        <v>1273998.8999999999</v>
      </c>
      <c r="AB92" s="275">
        <v>142576</v>
      </c>
      <c r="AC92" s="298">
        <v>1622828.9</v>
      </c>
      <c r="AD92" s="298">
        <v>63148</v>
      </c>
      <c r="AE92" s="298">
        <v>32680</v>
      </c>
      <c r="AF92" s="298">
        <v>809922.38</v>
      </c>
      <c r="AG92" s="298">
        <v>250072.42</v>
      </c>
    </row>
    <row r="93" spans="1:35" x14ac:dyDescent="0.2">
      <c r="A93" s="126" t="s">
        <v>1315</v>
      </c>
      <c r="B93" s="126" t="s">
        <v>1316</v>
      </c>
      <c r="C93" s="303">
        <v>2183</v>
      </c>
      <c r="D93" s="126" t="s">
        <v>1322</v>
      </c>
      <c r="E93" s="126" t="s">
        <v>1322</v>
      </c>
      <c r="F93" s="36">
        <v>353430.11</v>
      </c>
      <c r="G93" s="36">
        <v>0</v>
      </c>
      <c r="H93" s="36">
        <v>77897.87</v>
      </c>
      <c r="I93" s="126">
        <v>213389.9</v>
      </c>
      <c r="J93" s="126">
        <v>85286.15</v>
      </c>
      <c r="N93" s="278">
        <v>12000</v>
      </c>
      <c r="P93" s="278">
        <v>682.23</v>
      </c>
      <c r="S93" s="126">
        <v>-747568.04</v>
      </c>
      <c r="T93" s="126">
        <v>1611506.92</v>
      </c>
      <c r="W93" s="275">
        <v>561211.41</v>
      </c>
      <c r="X93" s="275">
        <v>67110</v>
      </c>
      <c r="Y93" s="275">
        <v>1657.53</v>
      </c>
      <c r="AA93" s="275">
        <v>1185120</v>
      </c>
      <c r="AB93" s="275">
        <v>114078.01</v>
      </c>
      <c r="AC93" s="298">
        <v>1401077</v>
      </c>
      <c r="AD93" s="298">
        <v>2272</v>
      </c>
      <c r="AE93" s="298">
        <v>18390</v>
      </c>
      <c r="AF93" s="298">
        <v>535407</v>
      </c>
      <c r="AG93" s="298">
        <v>118648.03</v>
      </c>
    </row>
    <row r="94" spans="1:35" x14ac:dyDescent="0.2">
      <c r="A94" s="126" t="s">
        <v>1315</v>
      </c>
      <c r="B94" s="126" t="s">
        <v>1316</v>
      </c>
      <c r="C94" s="303">
        <v>1728</v>
      </c>
      <c r="D94" s="126" t="s">
        <v>1323</v>
      </c>
      <c r="E94" s="126" t="s">
        <v>1323</v>
      </c>
      <c r="F94" s="36">
        <v>293479.09999999998</v>
      </c>
      <c r="G94" s="36">
        <v>0</v>
      </c>
      <c r="H94" s="36">
        <v>42389.5</v>
      </c>
      <c r="I94" s="126">
        <v>2350906.2999999998</v>
      </c>
      <c r="J94" s="126">
        <v>213238.79</v>
      </c>
      <c r="K94" s="126">
        <v>1893.45</v>
      </c>
      <c r="N94" s="278">
        <v>7500</v>
      </c>
      <c r="P94" s="278">
        <v>1163.24</v>
      </c>
      <c r="S94" s="126">
        <v>2620828.54</v>
      </c>
      <c r="T94" s="126">
        <v>513834.47</v>
      </c>
      <c r="W94" s="275">
        <v>574048.29</v>
      </c>
      <c r="X94" s="275">
        <v>52200</v>
      </c>
      <c r="Y94" s="275">
        <v>1649.02</v>
      </c>
      <c r="AA94" s="275">
        <v>900792</v>
      </c>
      <c r="AB94" s="275">
        <v>83500</v>
      </c>
      <c r="AC94" s="298">
        <v>1048383</v>
      </c>
      <c r="AE94" s="298">
        <v>12768</v>
      </c>
      <c r="AF94" s="298">
        <v>602058.61</v>
      </c>
      <c r="AG94" s="298">
        <v>190398.81</v>
      </c>
    </row>
    <row r="95" spans="1:35" ht="15" customHeight="1" x14ac:dyDescent="0.2">
      <c r="A95" s="126" t="s">
        <v>1315</v>
      </c>
      <c r="B95" s="126" t="s">
        <v>1316</v>
      </c>
      <c r="C95" s="303">
        <v>2698</v>
      </c>
      <c r="D95" s="126" t="s">
        <v>1324</v>
      </c>
      <c r="E95" s="126" t="s">
        <v>1324</v>
      </c>
      <c r="F95" s="36">
        <v>43892.959999999999</v>
      </c>
      <c r="G95" s="36">
        <v>0</v>
      </c>
      <c r="H95" s="36">
        <v>38666.25</v>
      </c>
      <c r="I95" s="126">
        <v>581071.28</v>
      </c>
      <c r="J95" s="126">
        <v>103831.61</v>
      </c>
      <c r="N95" s="278">
        <v>66140</v>
      </c>
      <c r="P95" s="278">
        <v>708.06</v>
      </c>
      <c r="S95" s="126">
        <v>-1427293.45</v>
      </c>
      <c r="T95" s="126">
        <v>2404357.2799999998</v>
      </c>
      <c r="W95" s="275">
        <v>552668.18999999994</v>
      </c>
      <c r="Y95" s="275">
        <v>431.35</v>
      </c>
      <c r="AA95" s="275">
        <v>1544760</v>
      </c>
      <c r="AB95" s="275">
        <v>192960.11</v>
      </c>
      <c r="AC95" s="298">
        <v>1829163</v>
      </c>
      <c r="AD95" s="298">
        <v>30000</v>
      </c>
      <c r="AE95" s="298">
        <v>49450</v>
      </c>
      <c r="AF95" s="298">
        <v>549015.86</v>
      </c>
      <c r="AG95" s="298">
        <v>109640.58</v>
      </c>
    </row>
    <row r="96" spans="1:35" x14ac:dyDescent="0.2">
      <c r="A96" s="126" t="s">
        <v>1315</v>
      </c>
      <c r="B96" s="126" t="s">
        <v>1316</v>
      </c>
      <c r="C96" s="303">
        <v>1721</v>
      </c>
      <c r="D96" s="126" t="s">
        <v>1325</v>
      </c>
      <c r="E96" s="126" t="s">
        <v>1325</v>
      </c>
      <c r="F96" s="36">
        <v>266530.89</v>
      </c>
      <c r="G96" s="36">
        <v>0</v>
      </c>
      <c r="H96" s="36">
        <v>76340.23</v>
      </c>
      <c r="I96" s="126">
        <v>559450.1</v>
      </c>
      <c r="J96" s="126">
        <v>404350.01</v>
      </c>
      <c r="N96" s="278">
        <v>12500</v>
      </c>
      <c r="P96" s="278">
        <v>3667.26</v>
      </c>
      <c r="S96" s="126">
        <v>-499306.11</v>
      </c>
      <c r="T96" s="126">
        <v>1908283.93</v>
      </c>
      <c r="W96" s="275">
        <v>705034.53</v>
      </c>
      <c r="X96" s="275">
        <v>57000</v>
      </c>
      <c r="Y96" s="275">
        <v>1557.74</v>
      </c>
      <c r="AA96" s="275">
        <v>1482682.5</v>
      </c>
      <c r="AB96" s="275">
        <v>143069</v>
      </c>
      <c r="AC96" s="298">
        <v>1695962.5</v>
      </c>
      <c r="AE96" s="298">
        <v>30694</v>
      </c>
      <c r="AF96" s="298">
        <v>576402</v>
      </c>
      <c r="AG96" s="298">
        <v>200759.12</v>
      </c>
      <c r="AI96" s="298">
        <v>4000</v>
      </c>
    </row>
    <row r="97" spans="1:35" x14ac:dyDescent="0.2">
      <c r="A97" s="126" t="s">
        <v>1315</v>
      </c>
      <c r="B97" s="126" t="s">
        <v>1316</v>
      </c>
      <c r="C97" s="303">
        <v>3253</v>
      </c>
      <c r="D97" s="126" t="s">
        <v>1326</v>
      </c>
      <c r="E97" s="126" t="s">
        <v>1326</v>
      </c>
      <c r="F97" s="36">
        <v>194570.74</v>
      </c>
      <c r="G97" s="36">
        <v>33000</v>
      </c>
      <c r="H97" s="36">
        <v>205364.87</v>
      </c>
      <c r="I97" s="126">
        <v>517492.44</v>
      </c>
      <c r="J97" s="126">
        <v>90346.4</v>
      </c>
      <c r="N97" s="278">
        <v>5000</v>
      </c>
      <c r="P97" s="278">
        <v>1099.3399999999999</v>
      </c>
      <c r="S97" s="126">
        <v>-513008.58</v>
      </c>
      <c r="T97" s="126">
        <v>1679735.01</v>
      </c>
      <c r="W97" s="275">
        <v>634974.97</v>
      </c>
      <c r="X97" s="275">
        <v>42610</v>
      </c>
      <c r="Y97" s="275">
        <v>100.92</v>
      </c>
      <c r="AA97" s="275">
        <v>463620</v>
      </c>
      <c r="AB97" s="275">
        <v>115209</v>
      </c>
      <c r="AC97" s="298">
        <v>800390</v>
      </c>
      <c r="AD97" s="298">
        <v>13160</v>
      </c>
      <c r="AE97" s="298">
        <v>33209</v>
      </c>
      <c r="AF97" s="298">
        <v>430540.66</v>
      </c>
      <c r="AG97" s="298">
        <v>111266.55</v>
      </c>
    </row>
    <row r="98" spans="1:35" x14ac:dyDescent="0.2">
      <c r="A98" s="126" t="s">
        <v>1315</v>
      </c>
      <c r="B98" s="126" t="s">
        <v>1316</v>
      </c>
      <c r="C98" s="303">
        <v>2902</v>
      </c>
      <c r="D98" s="126" t="s">
        <v>1327</v>
      </c>
      <c r="E98" s="126" t="s">
        <v>1327</v>
      </c>
      <c r="F98" s="36">
        <v>133374.72</v>
      </c>
      <c r="G98" s="36">
        <v>0</v>
      </c>
      <c r="H98" s="36">
        <v>64296.99</v>
      </c>
      <c r="I98" s="126">
        <v>1276105.24</v>
      </c>
      <c r="J98" s="126">
        <v>261678.33</v>
      </c>
      <c r="N98" s="278">
        <v>9471.15</v>
      </c>
      <c r="P98" s="278">
        <v>32.26</v>
      </c>
      <c r="S98" s="126">
        <v>-162663.6</v>
      </c>
      <c r="T98" s="126">
        <v>1980426.11</v>
      </c>
      <c r="W98" s="275">
        <v>683188.96</v>
      </c>
      <c r="X98" s="275">
        <v>53000</v>
      </c>
      <c r="Y98" s="275">
        <v>760.73</v>
      </c>
      <c r="AA98" s="275">
        <v>583934.80000000005</v>
      </c>
      <c r="AB98" s="275">
        <v>103900</v>
      </c>
      <c r="AC98" s="298">
        <v>687558.8</v>
      </c>
      <c r="AD98" s="298">
        <v>36500</v>
      </c>
      <c r="AE98" s="298">
        <v>65650.67</v>
      </c>
      <c r="AF98" s="298">
        <v>569093.68000000005</v>
      </c>
      <c r="AG98" s="298">
        <v>157791.98000000001</v>
      </c>
    </row>
    <row r="99" spans="1:35" x14ac:dyDescent="0.2">
      <c r="A99" s="126" t="s">
        <v>1315</v>
      </c>
      <c r="B99" s="126" t="s">
        <v>1316</v>
      </c>
      <c r="C99" s="303">
        <v>3199</v>
      </c>
      <c r="D99" s="126" t="s">
        <v>1328</v>
      </c>
      <c r="E99" s="126" t="s">
        <v>1328</v>
      </c>
      <c r="F99" s="36">
        <v>12136.92</v>
      </c>
      <c r="G99" s="36">
        <v>0</v>
      </c>
      <c r="H99" s="36">
        <v>62669.05</v>
      </c>
      <c r="I99" s="126">
        <v>30412.53</v>
      </c>
      <c r="J99" s="126">
        <v>245642.8</v>
      </c>
      <c r="N99" s="278">
        <v>175415</v>
      </c>
      <c r="P99" s="278">
        <v>11820.27</v>
      </c>
      <c r="R99" s="126">
        <v>249356.91</v>
      </c>
      <c r="S99" s="126">
        <v>-1823516.7</v>
      </c>
      <c r="T99" s="126">
        <v>1911374.52</v>
      </c>
      <c r="W99" s="275">
        <v>482646.88</v>
      </c>
      <c r="X99" s="275">
        <v>58874</v>
      </c>
      <c r="Y99" s="275">
        <v>586.28</v>
      </c>
      <c r="AA99" s="275">
        <v>1266980</v>
      </c>
      <c r="AB99" s="275">
        <v>107000</v>
      </c>
      <c r="AC99" s="298">
        <v>1565144</v>
      </c>
      <c r="AE99" s="298">
        <v>26212.9</v>
      </c>
      <c r="AF99" s="298">
        <v>363100.15999999997</v>
      </c>
      <c r="AG99" s="298">
        <v>135218.79999999999</v>
      </c>
    </row>
    <row r="100" spans="1:35" x14ac:dyDescent="0.2">
      <c r="A100" s="126" t="s">
        <v>1315</v>
      </c>
      <c r="B100" s="126" t="s">
        <v>1316</v>
      </c>
      <c r="C100" s="303">
        <v>2159</v>
      </c>
      <c r="D100" s="126" t="s">
        <v>1329</v>
      </c>
      <c r="E100" s="126" t="s">
        <v>1329</v>
      </c>
      <c r="F100" s="36">
        <v>105957.89</v>
      </c>
      <c r="G100" s="36">
        <v>0</v>
      </c>
      <c r="H100" s="36">
        <v>93204.76</v>
      </c>
      <c r="I100" s="126">
        <v>857483.52</v>
      </c>
      <c r="J100" s="126">
        <v>135882.13</v>
      </c>
      <c r="N100" s="278">
        <v>17875.77</v>
      </c>
      <c r="O100" s="278">
        <v>92760</v>
      </c>
      <c r="P100" s="278">
        <v>5745.85</v>
      </c>
      <c r="S100" s="126">
        <v>-973324.72</v>
      </c>
      <c r="T100" s="126">
        <v>2272032.2400000002</v>
      </c>
      <c r="W100" s="275">
        <v>814466.97</v>
      </c>
      <c r="Y100" s="275">
        <v>566.96</v>
      </c>
      <c r="AA100" s="275">
        <v>1028349.2</v>
      </c>
      <c r="AB100" s="275">
        <v>56118</v>
      </c>
      <c r="AC100" s="298">
        <v>1198415.2</v>
      </c>
      <c r="AD100" s="298">
        <v>16016</v>
      </c>
      <c r="AF100" s="298">
        <v>755591.23</v>
      </c>
      <c r="AG100" s="298">
        <v>152039.54</v>
      </c>
    </row>
    <row r="101" spans="1:35" x14ac:dyDescent="0.2">
      <c r="A101" s="126" t="s">
        <v>1315</v>
      </c>
      <c r="B101" s="126" t="s">
        <v>1316</v>
      </c>
      <c r="C101" s="303">
        <v>1892</v>
      </c>
      <c r="D101" s="126" t="s">
        <v>1330</v>
      </c>
      <c r="E101" s="126" t="s">
        <v>1330</v>
      </c>
      <c r="F101" s="36">
        <v>59820.09</v>
      </c>
      <c r="G101" s="36">
        <v>0</v>
      </c>
      <c r="H101" s="36">
        <v>49076.85</v>
      </c>
      <c r="I101" s="126">
        <v>736680.79</v>
      </c>
      <c r="J101" s="126">
        <v>50512.53</v>
      </c>
      <c r="N101" s="278">
        <v>12500</v>
      </c>
      <c r="P101" s="278">
        <v>886</v>
      </c>
      <c r="S101" s="126">
        <v>-904608.93</v>
      </c>
      <c r="T101" s="126">
        <v>1945240.49</v>
      </c>
      <c r="W101" s="275">
        <v>490387.26</v>
      </c>
      <c r="X101" s="275">
        <v>91880</v>
      </c>
      <c r="Y101" s="275">
        <v>450.93</v>
      </c>
      <c r="AA101" s="275">
        <v>1071474</v>
      </c>
      <c r="AB101" s="275">
        <v>255898.09</v>
      </c>
      <c r="AC101" s="298">
        <v>1428338</v>
      </c>
      <c r="AD101" s="298">
        <v>6500</v>
      </c>
      <c r="AE101" s="298">
        <v>9168</v>
      </c>
      <c r="AF101" s="298">
        <v>484060.41</v>
      </c>
      <c r="AG101" s="298">
        <v>135911.17000000001</v>
      </c>
      <c r="AI101" s="298">
        <v>4040</v>
      </c>
    </row>
    <row r="102" spans="1:35" x14ac:dyDescent="0.2">
      <c r="A102" s="126" t="s">
        <v>1315</v>
      </c>
      <c r="B102" s="126" t="s">
        <v>1316</v>
      </c>
      <c r="C102" s="303">
        <v>2728</v>
      </c>
      <c r="D102" s="126" t="s">
        <v>1331</v>
      </c>
      <c r="E102" s="126" t="s">
        <v>1331</v>
      </c>
      <c r="F102" s="36">
        <v>309392.74</v>
      </c>
      <c r="G102" s="36">
        <v>0</v>
      </c>
      <c r="H102" s="36">
        <v>71043.98</v>
      </c>
      <c r="I102" s="126">
        <v>209725.1</v>
      </c>
      <c r="J102" s="126">
        <v>10163.9</v>
      </c>
      <c r="P102" s="278">
        <v>4723.8999999999996</v>
      </c>
      <c r="S102" s="126">
        <v>-2466100.39</v>
      </c>
      <c r="T102" s="126">
        <v>3154007.83</v>
      </c>
      <c r="W102" s="275">
        <v>676879.14</v>
      </c>
      <c r="X102" s="275">
        <v>159450</v>
      </c>
      <c r="Y102" s="275">
        <v>1384.77</v>
      </c>
      <c r="AA102" s="275">
        <v>974420</v>
      </c>
      <c r="AB102" s="275">
        <v>1338</v>
      </c>
      <c r="AC102" s="298">
        <v>1122953</v>
      </c>
      <c r="AD102" s="298">
        <v>33200</v>
      </c>
      <c r="AE102" s="298">
        <v>15516</v>
      </c>
      <c r="AF102" s="298">
        <v>610444.89</v>
      </c>
      <c r="AG102" s="298">
        <v>123663.64</v>
      </c>
    </row>
    <row r="103" spans="1:35" x14ac:dyDescent="0.2">
      <c r="A103" s="126" t="s">
        <v>1315</v>
      </c>
      <c r="B103" s="126" t="s">
        <v>1316</v>
      </c>
      <c r="C103" s="303">
        <v>2919</v>
      </c>
      <c r="D103" s="126" t="s">
        <v>1332</v>
      </c>
      <c r="E103" s="126" t="s">
        <v>1332</v>
      </c>
      <c r="F103" s="36">
        <v>53241.11</v>
      </c>
      <c r="G103" s="36">
        <v>0</v>
      </c>
      <c r="H103" s="36">
        <v>324601.51</v>
      </c>
      <c r="I103" s="126">
        <v>182225.07</v>
      </c>
      <c r="J103" s="126">
        <v>79904.36</v>
      </c>
      <c r="M103" s="278">
        <v>0</v>
      </c>
      <c r="P103" s="278">
        <v>0</v>
      </c>
      <c r="R103" s="126">
        <v>251101.06</v>
      </c>
      <c r="S103" s="126">
        <v>-1394828.29</v>
      </c>
      <c r="T103" s="126">
        <v>1781769.65</v>
      </c>
      <c r="W103" s="275">
        <v>801695.34</v>
      </c>
      <c r="X103" s="275">
        <v>177560</v>
      </c>
      <c r="Y103" s="275">
        <v>1103.2</v>
      </c>
      <c r="AA103" s="275">
        <v>1055640</v>
      </c>
      <c r="AB103" s="275">
        <v>111</v>
      </c>
      <c r="AC103" s="298">
        <v>1246065</v>
      </c>
      <c r="AF103" s="298">
        <v>651744.55000000005</v>
      </c>
      <c r="AG103" s="298">
        <v>136370.35999999999</v>
      </c>
    </row>
    <row r="104" spans="1:35" x14ac:dyDescent="0.2">
      <c r="A104" s="126" t="s">
        <v>1315</v>
      </c>
      <c r="B104" s="126" t="s">
        <v>1316</v>
      </c>
      <c r="C104" s="303">
        <v>3409</v>
      </c>
      <c r="D104" s="126" t="s">
        <v>1333</v>
      </c>
      <c r="E104" s="126" t="s">
        <v>1333</v>
      </c>
      <c r="F104" s="36">
        <v>72137.22</v>
      </c>
      <c r="G104" s="36">
        <v>0</v>
      </c>
      <c r="H104" s="36">
        <v>354327.7</v>
      </c>
      <c r="I104" s="126">
        <v>-13</v>
      </c>
      <c r="J104" s="126">
        <v>77319</v>
      </c>
      <c r="M104" s="278">
        <v>30000</v>
      </c>
      <c r="P104" s="278">
        <v>1744.02</v>
      </c>
      <c r="S104" s="126">
        <v>-622341.89</v>
      </c>
      <c r="T104" s="126">
        <v>977547.45</v>
      </c>
      <c r="W104" s="275">
        <v>712319.35</v>
      </c>
      <c r="X104" s="275">
        <v>81625</v>
      </c>
      <c r="Y104" s="275">
        <v>841.61</v>
      </c>
      <c r="AB104" s="275">
        <v>130021</v>
      </c>
      <c r="AC104" s="298">
        <v>100727</v>
      </c>
      <c r="AE104" s="298">
        <v>2648</v>
      </c>
      <c r="AF104" s="298">
        <v>704587.62</v>
      </c>
      <c r="AG104" s="298">
        <v>23</v>
      </c>
    </row>
    <row r="105" spans="1:35" x14ac:dyDescent="0.2">
      <c r="A105" s="126" t="s">
        <v>1315</v>
      </c>
      <c r="B105" s="126" t="s">
        <v>1316</v>
      </c>
      <c r="C105" s="303">
        <v>1740</v>
      </c>
      <c r="D105" s="126" t="s">
        <v>1334</v>
      </c>
      <c r="E105" s="126" t="s">
        <v>1334</v>
      </c>
      <c r="F105" s="36">
        <v>62406.83</v>
      </c>
      <c r="G105" s="36">
        <v>0</v>
      </c>
      <c r="H105" s="36">
        <v>56056.12</v>
      </c>
      <c r="I105" s="126">
        <v>808832.25</v>
      </c>
      <c r="J105" s="126">
        <v>195187.32</v>
      </c>
      <c r="K105" s="126">
        <v>4415.1499999999996</v>
      </c>
      <c r="N105" s="278">
        <v>28020</v>
      </c>
      <c r="P105" s="278">
        <v>601.98</v>
      </c>
      <c r="S105" s="126">
        <v>592490.46</v>
      </c>
      <c r="T105" s="126">
        <v>654977.96</v>
      </c>
      <c r="W105" s="275">
        <v>833979.27</v>
      </c>
      <c r="X105" s="275">
        <v>151780</v>
      </c>
      <c r="Y105" s="275">
        <v>887.96</v>
      </c>
      <c r="AA105" s="275">
        <v>559658.4</v>
      </c>
      <c r="AB105" s="275">
        <v>140000</v>
      </c>
      <c r="AC105" s="298">
        <v>892151.4</v>
      </c>
      <c r="AE105" s="298">
        <v>35634</v>
      </c>
      <c r="AF105" s="298">
        <v>780823.61</v>
      </c>
      <c r="AG105" s="298">
        <v>126889.35</v>
      </c>
    </row>
    <row r="106" spans="1:35" x14ac:dyDescent="0.2">
      <c r="A106" s="126" t="s">
        <v>1315</v>
      </c>
      <c r="B106" s="126" t="s">
        <v>1316</v>
      </c>
      <c r="C106" s="303">
        <v>2598</v>
      </c>
      <c r="D106" s="126" t="s">
        <v>1335</v>
      </c>
      <c r="E106" s="126" t="s">
        <v>1335</v>
      </c>
      <c r="F106" s="36">
        <v>353430.11</v>
      </c>
      <c r="G106" s="36">
        <v>0</v>
      </c>
      <c r="H106" s="36">
        <v>77897.87</v>
      </c>
      <c r="I106" s="126">
        <v>213389.9</v>
      </c>
      <c r="J106" s="126">
        <v>85286.15</v>
      </c>
      <c r="N106" s="278">
        <v>12000</v>
      </c>
      <c r="P106" s="278">
        <v>682.23</v>
      </c>
      <c r="S106" s="126">
        <v>-747568.04</v>
      </c>
      <c r="T106" s="126">
        <v>1611506.92</v>
      </c>
      <c r="W106" s="275">
        <v>561211.41</v>
      </c>
      <c r="X106" s="275">
        <v>67110</v>
      </c>
      <c r="Y106" s="275">
        <v>1657.53</v>
      </c>
      <c r="AA106" s="275">
        <v>1185120</v>
      </c>
      <c r="AB106" s="275">
        <v>114078.01</v>
      </c>
      <c r="AC106" s="298">
        <v>1401077</v>
      </c>
      <c r="AD106" s="298">
        <v>2272</v>
      </c>
      <c r="AE106" s="298">
        <v>18390</v>
      </c>
      <c r="AF106" s="298">
        <v>535407</v>
      </c>
      <c r="AG106" s="298">
        <v>118648.03</v>
      </c>
    </row>
    <row r="107" spans="1:35" x14ac:dyDescent="0.2">
      <c r="A107" s="126" t="s">
        <v>1315</v>
      </c>
      <c r="B107" s="126" t="s">
        <v>1316</v>
      </c>
      <c r="C107" s="303">
        <v>2058</v>
      </c>
      <c r="D107" s="126" t="s">
        <v>1336</v>
      </c>
      <c r="E107" s="126" t="s">
        <v>1336</v>
      </c>
      <c r="F107" s="36">
        <v>65399.25</v>
      </c>
      <c r="G107" s="36">
        <v>18750</v>
      </c>
      <c r="H107" s="36">
        <v>457998.27</v>
      </c>
      <c r="I107" s="126">
        <v>608946.68999999994</v>
      </c>
      <c r="J107" s="126">
        <v>445055.31</v>
      </c>
      <c r="M107" s="278">
        <v>30000</v>
      </c>
      <c r="P107" s="278">
        <v>2025.4</v>
      </c>
      <c r="S107" s="126">
        <v>-493284.97</v>
      </c>
      <c r="T107" s="126">
        <v>1856322.45</v>
      </c>
      <c r="W107" s="275">
        <v>924101.84</v>
      </c>
      <c r="X107" s="275">
        <v>40880</v>
      </c>
      <c r="Y107" s="275">
        <v>669.65</v>
      </c>
      <c r="AA107" s="275">
        <v>1221960</v>
      </c>
      <c r="AC107" s="298">
        <v>1468442</v>
      </c>
      <c r="AE107" s="298">
        <v>30000</v>
      </c>
      <c r="AF107" s="298">
        <v>424569.01</v>
      </c>
      <c r="AG107" s="298">
        <v>63513.84</v>
      </c>
    </row>
    <row r="108" spans="1:35" x14ac:dyDescent="0.2">
      <c r="A108" s="126" t="s">
        <v>1338</v>
      </c>
      <c r="B108" s="126" t="s">
        <v>1339</v>
      </c>
      <c r="C108" s="303">
        <v>2939</v>
      </c>
      <c r="D108" s="126" t="s">
        <v>1341</v>
      </c>
      <c r="E108" s="126" t="s">
        <v>1341</v>
      </c>
      <c r="F108" s="36">
        <v>189241.60000000001</v>
      </c>
      <c r="G108" s="36">
        <v>0</v>
      </c>
      <c r="H108" s="36">
        <v>25710.29</v>
      </c>
      <c r="I108" s="126">
        <v>273976.09000000003</v>
      </c>
      <c r="J108" s="126">
        <v>85323.64</v>
      </c>
      <c r="N108" s="278">
        <v>7000</v>
      </c>
      <c r="P108" s="278">
        <v>485.05</v>
      </c>
      <c r="S108" s="126">
        <v>-1484049.03</v>
      </c>
      <c r="T108" s="126">
        <v>2310952.34</v>
      </c>
      <c r="W108" s="275">
        <v>729730.98</v>
      </c>
      <c r="X108" s="275">
        <v>125300</v>
      </c>
      <c r="Y108" s="275">
        <v>1107.46</v>
      </c>
      <c r="AA108" s="275">
        <v>824880</v>
      </c>
      <c r="AB108" s="275">
        <v>136015.73000000001</v>
      </c>
      <c r="AC108" s="298">
        <v>1067038</v>
      </c>
      <c r="AE108" s="298">
        <v>19674</v>
      </c>
      <c r="AF108" s="298">
        <v>870117.91</v>
      </c>
      <c r="AG108" s="298">
        <v>120341</v>
      </c>
    </row>
    <row r="109" spans="1:35" x14ac:dyDescent="0.2">
      <c r="A109" s="126" t="s">
        <v>1338</v>
      </c>
      <c r="B109" s="126" t="s">
        <v>1339</v>
      </c>
      <c r="C109" s="303">
        <v>2960</v>
      </c>
      <c r="D109" s="126" t="s">
        <v>1342</v>
      </c>
      <c r="E109" s="126" t="s">
        <v>1342</v>
      </c>
      <c r="F109" s="36">
        <v>535963.71</v>
      </c>
      <c r="G109" s="36">
        <v>0</v>
      </c>
      <c r="H109" s="36">
        <v>28466.81</v>
      </c>
      <c r="I109" s="126">
        <v>1644136.87</v>
      </c>
      <c r="J109" s="126">
        <v>78621.84</v>
      </c>
      <c r="N109" s="278">
        <v>0</v>
      </c>
      <c r="P109" s="278">
        <v>182.41</v>
      </c>
      <c r="S109" s="126">
        <v>1389992.21</v>
      </c>
      <c r="T109" s="126">
        <v>1228203.58</v>
      </c>
      <c r="W109" s="275">
        <v>596377.84</v>
      </c>
      <c r="X109" s="275">
        <v>70200</v>
      </c>
      <c r="Y109" s="275">
        <v>2990.36</v>
      </c>
      <c r="AA109" s="275">
        <v>944760</v>
      </c>
      <c r="AB109" s="275">
        <v>152178.10999999999</v>
      </c>
      <c r="AC109" s="298">
        <v>1139553</v>
      </c>
      <c r="AE109" s="298">
        <v>89430</v>
      </c>
      <c r="AF109" s="298">
        <v>693851.79</v>
      </c>
      <c r="AG109" s="298">
        <v>174860.49</v>
      </c>
    </row>
    <row r="110" spans="1:35" x14ac:dyDescent="0.2">
      <c r="A110" s="126" t="s">
        <v>1338</v>
      </c>
      <c r="B110" s="126" t="s">
        <v>1339</v>
      </c>
      <c r="C110" s="303">
        <v>4264</v>
      </c>
      <c r="D110" s="126" t="s">
        <v>1343</v>
      </c>
      <c r="E110" s="126" t="s">
        <v>1343</v>
      </c>
      <c r="F110" s="36">
        <v>34572.85</v>
      </c>
      <c r="G110" s="36">
        <v>886.77</v>
      </c>
      <c r="H110" s="36">
        <v>116354.76</v>
      </c>
      <c r="I110" s="126">
        <v>1600040.45</v>
      </c>
      <c r="J110" s="126">
        <v>70286.240000000005</v>
      </c>
      <c r="N110" s="278">
        <v>12500</v>
      </c>
      <c r="P110" s="278">
        <v>6292.04</v>
      </c>
      <c r="S110" s="126">
        <v>612779.88</v>
      </c>
      <c r="T110" s="126">
        <v>1322855.6000000001</v>
      </c>
      <c r="W110" s="275">
        <v>694803.63</v>
      </c>
      <c r="X110" s="275">
        <v>92420</v>
      </c>
      <c r="Y110" s="275">
        <v>352.23</v>
      </c>
      <c r="AA110" s="275">
        <v>958200</v>
      </c>
      <c r="AB110" s="275">
        <v>157397.96</v>
      </c>
      <c r="AC110" s="298">
        <v>1216796</v>
      </c>
      <c r="AD110" s="298">
        <v>8610</v>
      </c>
      <c r="AE110" s="298">
        <v>17260</v>
      </c>
      <c r="AF110" s="298">
        <v>655004.78</v>
      </c>
      <c r="AG110" s="298">
        <v>137789.49</v>
      </c>
    </row>
    <row r="111" spans="1:35" x14ac:dyDescent="0.2">
      <c r="A111" s="126" t="s">
        <v>1338</v>
      </c>
      <c r="B111" s="126" t="s">
        <v>1339</v>
      </c>
      <c r="C111" s="303">
        <v>4699</v>
      </c>
      <c r="D111" s="126" t="s">
        <v>1344</v>
      </c>
      <c r="E111" s="126" t="s">
        <v>1344</v>
      </c>
      <c r="F111" s="36">
        <v>59543.12</v>
      </c>
      <c r="G111" s="36">
        <v>0</v>
      </c>
      <c r="H111" s="36">
        <v>151522.64000000001</v>
      </c>
      <c r="I111" s="126">
        <v>1642843.22</v>
      </c>
      <c r="J111" s="126">
        <v>354543.31</v>
      </c>
      <c r="N111" s="278">
        <v>7860</v>
      </c>
      <c r="P111" s="278">
        <v>3184.53</v>
      </c>
      <c r="S111" s="126">
        <v>236310.55</v>
      </c>
      <c r="T111" s="126">
        <v>2235714.37</v>
      </c>
      <c r="W111" s="275">
        <v>955588.8</v>
      </c>
      <c r="X111" s="275">
        <v>94400</v>
      </c>
      <c r="Y111" s="275">
        <v>602.37</v>
      </c>
      <c r="AA111" s="275">
        <v>1148283.2</v>
      </c>
      <c r="AB111" s="275">
        <v>238923</v>
      </c>
      <c r="AC111" s="298">
        <v>1501315.2</v>
      </c>
      <c r="AE111" s="298">
        <v>3452</v>
      </c>
      <c r="AF111" s="298">
        <v>821165.46</v>
      </c>
      <c r="AG111" s="298">
        <v>386481.87</v>
      </c>
    </row>
    <row r="112" spans="1:35" x14ac:dyDescent="0.2">
      <c r="A112" s="126" t="s">
        <v>1338</v>
      </c>
      <c r="B112" s="126" t="s">
        <v>1339</v>
      </c>
      <c r="C112" s="303">
        <v>2309</v>
      </c>
      <c r="D112" s="126" t="s">
        <v>1345</v>
      </c>
      <c r="E112" s="126" t="s">
        <v>1345</v>
      </c>
      <c r="F112" s="36">
        <v>117007.55</v>
      </c>
      <c r="G112" s="36">
        <v>0</v>
      </c>
      <c r="H112" s="36">
        <v>57637.65</v>
      </c>
      <c r="I112" s="126">
        <v>404861.36</v>
      </c>
      <c r="J112" s="126">
        <v>206531.12</v>
      </c>
      <c r="N112" s="278">
        <v>7500</v>
      </c>
      <c r="P112" s="278">
        <v>489.65</v>
      </c>
      <c r="S112" s="126">
        <v>-680123.5</v>
      </c>
      <c r="T112" s="126">
        <v>1762414.5</v>
      </c>
      <c r="W112" s="275">
        <v>835702.68</v>
      </c>
      <c r="Y112" s="275">
        <v>1305.2</v>
      </c>
      <c r="AA112" s="275">
        <v>851727.4</v>
      </c>
      <c r="AB112" s="275">
        <v>52242</v>
      </c>
      <c r="AC112" s="298">
        <v>1060901.3999999999</v>
      </c>
      <c r="AD112" s="298">
        <v>25000</v>
      </c>
      <c r="AE112" s="298">
        <v>67995</v>
      </c>
      <c r="AF112" s="298">
        <v>728092.83</v>
      </c>
      <c r="AG112" s="298">
        <v>159231.01999999999</v>
      </c>
      <c r="AI112" s="298">
        <v>4000</v>
      </c>
    </row>
    <row r="113" spans="1:35" x14ac:dyDescent="0.2">
      <c r="A113" s="126" t="s">
        <v>1338</v>
      </c>
      <c r="B113" s="126" t="s">
        <v>1339</v>
      </c>
      <c r="C113" s="303">
        <v>695</v>
      </c>
      <c r="D113" s="126" t="s">
        <v>1346</v>
      </c>
      <c r="E113" s="126" t="s">
        <v>1346</v>
      </c>
      <c r="F113" s="36">
        <v>293479.09999999998</v>
      </c>
      <c r="G113" s="36">
        <v>0</v>
      </c>
      <c r="H113" s="36">
        <v>42389.5</v>
      </c>
      <c r="I113" s="126">
        <v>2350906.2999999998</v>
      </c>
      <c r="J113" s="126">
        <v>213238.79</v>
      </c>
      <c r="K113" s="126">
        <v>1893.45</v>
      </c>
      <c r="N113" s="278">
        <v>7500</v>
      </c>
      <c r="P113" s="278">
        <v>1163.24</v>
      </c>
      <c r="S113" s="126">
        <v>2620828.54</v>
      </c>
      <c r="T113" s="126">
        <v>513834.47</v>
      </c>
      <c r="W113" s="275">
        <v>574048.29</v>
      </c>
      <c r="X113" s="275">
        <v>52200</v>
      </c>
      <c r="Y113" s="275">
        <v>1649.02</v>
      </c>
      <c r="AA113" s="275">
        <v>900792</v>
      </c>
      <c r="AB113" s="275">
        <v>83500</v>
      </c>
      <c r="AC113" s="298">
        <v>1048383</v>
      </c>
      <c r="AE113" s="298">
        <v>12768</v>
      </c>
      <c r="AF113" s="298">
        <v>602058.61</v>
      </c>
      <c r="AG113" s="298">
        <v>190398.81</v>
      </c>
    </row>
    <row r="114" spans="1:35" x14ac:dyDescent="0.2">
      <c r="A114" s="126" t="s">
        <v>1338</v>
      </c>
      <c r="B114" s="126" t="s">
        <v>1339</v>
      </c>
      <c r="C114" s="303">
        <v>3575</v>
      </c>
      <c r="D114" s="126" t="s">
        <v>1347</v>
      </c>
      <c r="E114" s="126" t="s">
        <v>1347</v>
      </c>
      <c r="F114" s="36">
        <v>70263.33</v>
      </c>
      <c r="G114" s="36">
        <v>0</v>
      </c>
      <c r="H114" s="36">
        <v>81031.77</v>
      </c>
      <c r="I114" s="126">
        <v>1046424.64</v>
      </c>
      <c r="J114" s="126">
        <v>167759.39000000001</v>
      </c>
      <c r="N114" s="278">
        <v>7500</v>
      </c>
      <c r="O114" s="278">
        <v>47350</v>
      </c>
      <c r="P114" s="278">
        <v>1301.04</v>
      </c>
      <c r="S114" s="126">
        <v>-2271551.4500000002</v>
      </c>
      <c r="T114" s="126">
        <v>3774792.24</v>
      </c>
      <c r="W114" s="275">
        <v>945751.58</v>
      </c>
      <c r="Y114" s="275">
        <v>373.22</v>
      </c>
      <c r="AA114" s="275">
        <v>1557250.8</v>
      </c>
      <c r="AB114" s="275">
        <v>265876</v>
      </c>
      <c r="AC114" s="298">
        <v>1831533.8</v>
      </c>
      <c r="AD114" s="298">
        <v>3000</v>
      </c>
      <c r="AE114" s="298">
        <v>50967</v>
      </c>
      <c r="AF114" s="298">
        <v>817961.67</v>
      </c>
      <c r="AG114" s="298">
        <v>259581.83</v>
      </c>
      <c r="AI114" s="298">
        <v>120</v>
      </c>
    </row>
    <row r="115" spans="1:35" x14ac:dyDescent="0.2">
      <c r="A115" s="126" t="s">
        <v>1338</v>
      </c>
      <c r="B115" s="126" t="s">
        <v>1339</v>
      </c>
      <c r="C115" s="303">
        <v>2443</v>
      </c>
      <c r="D115" s="126" t="s">
        <v>1348</v>
      </c>
      <c r="E115" s="126" t="s">
        <v>1348</v>
      </c>
      <c r="F115" s="36">
        <v>266530.89</v>
      </c>
      <c r="G115" s="36">
        <v>0</v>
      </c>
      <c r="H115" s="36">
        <v>76340.23</v>
      </c>
      <c r="I115" s="126">
        <v>559450.1</v>
      </c>
      <c r="J115" s="126">
        <v>404350.01</v>
      </c>
      <c r="N115" s="278">
        <v>12500</v>
      </c>
      <c r="P115" s="278">
        <v>3667.26</v>
      </c>
      <c r="S115" s="126">
        <v>-499306.11</v>
      </c>
      <c r="T115" s="126">
        <v>1908283.93</v>
      </c>
      <c r="W115" s="275">
        <v>705034.53</v>
      </c>
      <c r="X115" s="275">
        <v>57000</v>
      </c>
      <c r="Y115" s="275">
        <v>1557.74</v>
      </c>
      <c r="AA115" s="275">
        <v>1482682.5</v>
      </c>
      <c r="AB115" s="275">
        <v>143069</v>
      </c>
      <c r="AC115" s="298">
        <v>1695962.5</v>
      </c>
      <c r="AE115" s="298">
        <v>30694</v>
      </c>
      <c r="AF115" s="298">
        <v>576402</v>
      </c>
      <c r="AG115" s="298">
        <v>200759.12</v>
      </c>
      <c r="AI115" s="298">
        <v>4000</v>
      </c>
    </row>
    <row r="116" spans="1:35" x14ac:dyDescent="0.2">
      <c r="A116" s="126" t="s">
        <v>1338</v>
      </c>
      <c r="B116" s="126" t="s">
        <v>1339</v>
      </c>
      <c r="C116" s="303">
        <v>1283</v>
      </c>
      <c r="D116" s="126" t="s">
        <v>1349</v>
      </c>
      <c r="E116" s="126" t="s">
        <v>1349</v>
      </c>
      <c r="F116" s="36">
        <v>133374.72</v>
      </c>
      <c r="G116" s="36">
        <v>0</v>
      </c>
      <c r="H116" s="36">
        <v>64296.99</v>
      </c>
      <c r="I116" s="126">
        <v>1276105.24</v>
      </c>
      <c r="J116" s="126">
        <v>261678.33</v>
      </c>
      <c r="N116" s="278">
        <v>9471.15</v>
      </c>
      <c r="P116" s="278">
        <v>32.26</v>
      </c>
      <c r="S116" s="126">
        <v>-162663.6</v>
      </c>
      <c r="T116" s="126">
        <v>1980426.11</v>
      </c>
      <c r="W116" s="275">
        <v>683188.96</v>
      </c>
      <c r="X116" s="275">
        <v>53000</v>
      </c>
      <c r="Y116" s="275">
        <v>760.73</v>
      </c>
      <c r="AA116" s="275">
        <v>583934.80000000005</v>
      </c>
      <c r="AB116" s="275">
        <v>103900</v>
      </c>
      <c r="AC116" s="298">
        <v>687558.8</v>
      </c>
      <c r="AD116" s="298">
        <v>36500</v>
      </c>
      <c r="AE116" s="298">
        <v>65650.67</v>
      </c>
      <c r="AF116" s="298">
        <v>569093.68000000005</v>
      </c>
      <c r="AG116" s="298">
        <v>157791.98000000001</v>
      </c>
    </row>
    <row r="117" spans="1:35" x14ac:dyDescent="0.2">
      <c r="A117" s="126" t="s">
        <v>1338</v>
      </c>
      <c r="B117" s="126" t="s">
        <v>1339</v>
      </c>
      <c r="C117" s="303">
        <v>3442</v>
      </c>
      <c r="D117" s="126" t="s">
        <v>1350</v>
      </c>
      <c r="E117" s="126" t="s">
        <v>1350</v>
      </c>
      <c r="F117" s="36">
        <v>77937.94</v>
      </c>
      <c r="G117" s="36">
        <v>1972.44</v>
      </c>
      <c r="H117" s="36">
        <v>46413.45</v>
      </c>
      <c r="I117" s="126">
        <v>342762.54</v>
      </c>
      <c r="J117" s="126">
        <v>424876.03</v>
      </c>
      <c r="N117" s="278">
        <v>7500</v>
      </c>
      <c r="P117" s="278">
        <v>597.24</v>
      </c>
      <c r="S117" s="126">
        <v>-839719.21</v>
      </c>
      <c r="T117" s="126">
        <v>2133398.12</v>
      </c>
      <c r="W117" s="275">
        <v>953189.88</v>
      </c>
      <c r="Y117" s="275">
        <v>1073.17</v>
      </c>
      <c r="AA117" s="275">
        <v>1273998.8999999999</v>
      </c>
      <c r="AB117" s="275">
        <v>142576</v>
      </c>
      <c r="AC117" s="298">
        <v>1622828.9</v>
      </c>
      <c r="AD117" s="298">
        <v>63148</v>
      </c>
      <c r="AE117" s="298">
        <v>32680</v>
      </c>
      <c r="AF117" s="298">
        <v>809922.38</v>
      </c>
      <c r="AG117" s="298">
        <v>250072.42</v>
      </c>
    </row>
    <row r="118" spans="1:35" x14ac:dyDescent="0.2">
      <c r="A118" s="126" t="s">
        <v>1338</v>
      </c>
      <c r="B118" s="126" t="s">
        <v>1339</v>
      </c>
      <c r="C118" s="303">
        <v>1430</v>
      </c>
      <c r="D118" s="126" t="s">
        <v>1351</v>
      </c>
      <c r="E118" s="126" t="s">
        <v>1351</v>
      </c>
      <c r="F118" s="36">
        <v>59820.09</v>
      </c>
      <c r="G118" s="36">
        <v>0</v>
      </c>
      <c r="H118" s="36">
        <v>49076.85</v>
      </c>
      <c r="I118" s="126">
        <v>736680.79</v>
      </c>
      <c r="J118" s="126">
        <v>50512.53</v>
      </c>
      <c r="N118" s="278">
        <v>12500</v>
      </c>
      <c r="P118" s="278">
        <v>886</v>
      </c>
      <c r="S118" s="126">
        <v>-904608.93</v>
      </c>
      <c r="T118" s="126">
        <v>1945240.49</v>
      </c>
      <c r="W118" s="275">
        <v>490387.26</v>
      </c>
      <c r="X118" s="275">
        <v>91880</v>
      </c>
      <c r="Y118" s="275">
        <v>450.93</v>
      </c>
      <c r="AA118" s="275">
        <v>1071474</v>
      </c>
      <c r="AB118" s="275">
        <v>255898.09</v>
      </c>
      <c r="AC118" s="298">
        <v>1428338</v>
      </c>
      <c r="AD118" s="298">
        <v>6500</v>
      </c>
      <c r="AE118" s="298">
        <v>9168</v>
      </c>
      <c r="AF118" s="298">
        <v>484060.41</v>
      </c>
      <c r="AG118" s="298">
        <v>135911.17000000001</v>
      </c>
      <c r="AI118" s="298">
        <v>4040</v>
      </c>
    </row>
    <row r="119" spans="1:35" x14ac:dyDescent="0.2">
      <c r="A119" s="126" t="s">
        <v>1338</v>
      </c>
      <c r="B119" s="126" t="s">
        <v>1339</v>
      </c>
      <c r="C119" s="303">
        <v>2018</v>
      </c>
      <c r="D119" s="126" t="s">
        <v>1352</v>
      </c>
      <c r="E119" s="126" t="s">
        <v>1352</v>
      </c>
      <c r="F119" s="36">
        <v>43892.959999999999</v>
      </c>
      <c r="G119" s="36">
        <v>0</v>
      </c>
      <c r="H119" s="36">
        <v>38666.25</v>
      </c>
      <c r="I119" s="126">
        <v>581071.28</v>
      </c>
      <c r="J119" s="126">
        <v>103831.61</v>
      </c>
      <c r="N119" s="278">
        <v>66140</v>
      </c>
      <c r="P119" s="278">
        <v>708.06</v>
      </c>
      <c r="S119" s="126">
        <v>-1427293.45</v>
      </c>
      <c r="T119" s="126">
        <v>2404357.2799999998</v>
      </c>
      <c r="W119" s="275">
        <v>552668.18999999994</v>
      </c>
      <c r="Y119" s="275">
        <v>431.35</v>
      </c>
      <c r="AA119" s="275">
        <v>1544760</v>
      </c>
      <c r="AB119" s="275">
        <v>192960.11</v>
      </c>
      <c r="AC119" s="298">
        <v>1829163</v>
      </c>
      <c r="AD119" s="298">
        <v>30000</v>
      </c>
      <c r="AE119" s="298">
        <v>49450</v>
      </c>
      <c r="AF119" s="298">
        <v>549015.86</v>
      </c>
      <c r="AG119" s="298">
        <v>109640.58</v>
      </c>
    </row>
    <row r="120" spans="1:35" x14ac:dyDescent="0.2">
      <c r="A120" s="126" t="s">
        <v>1338</v>
      </c>
      <c r="B120" s="126" t="s">
        <v>1339</v>
      </c>
      <c r="C120" s="303">
        <v>3034</v>
      </c>
      <c r="D120" s="126" t="s">
        <v>1353</v>
      </c>
      <c r="E120" s="126" t="s">
        <v>1353</v>
      </c>
      <c r="F120" s="36">
        <v>309392.74</v>
      </c>
      <c r="G120" s="36">
        <v>0</v>
      </c>
      <c r="H120" s="36">
        <v>71043.98</v>
      </c>
      <c r="I120" s="126">
        <v>209725.1</v>
      </c>
      <c r="J120" s="126">
        <v>10163.9</v>
      </c>
      <c r="P120" s="278">
        <v>4723.8999999999996</v>
      </c>
      <c r="S120" s="126">
        <v>-2466100.39</v>
      </c>
      <c r="T120" s="126">
        <v>3154007.83</v>
      </c>
      <c r="W120" s="275">
        <v>676879.14</v>
      </c>
      <c r="X120" s="275">
        <v>159450</v>
      </c>
      <c r="Y120" s="275">
        <v>1384.77</v>
      </c>
      <c r="AA120" s="275">
        <v>974420</v>
      </c>
      <c r="AB120" s="275">
        <v>1338</v>
      </c>
      <c r="AC120" s="298">
        <v>1122953</v>
      </c>
      <c r="AD120" s="298">
        <v>33200</v>
      </c>
      <c r="AE120" s="298">
        <v>15516</v>
      </c>
      <c r="AF120" s="298">
        <v>610444.89</v>
      </c>
      <c r="AG120" s="298">
        <v>123663.64</v>
      </c>
    </row>
    <row r="121" spans="1:35" x14ac:dyDescent="0.2">
      <c r="A121" s="126" t="s">
        <v>1338</v>
      </c>
      <c r="B121" s="126" t="s">
        <v>1339</v>
      </c>
      <c r="C121" s="303">
        <v>2713</v>
      </c>
      <c r="D121" s="126" t="s">
        <v>1354</v>
      </c>
      <c r="E121" s="126" t="s">
        <v>1354</v>
      </c>
      <c r="F121" s="36">
        <v>105957.89</v>
      </c>
      <c r="G121" s="36">
        <v>0</v>
      </c>
      <c r="H121" s="36">
        <v>93204.76</v>
      </c>
      <c r="I121" s="126">
        <v>857483.52</v>
      </c>
      <c r="J121" s="126">
        <v>135882.13</v>
      </c>
      <c r="N121" s="278">
        <v>17875.77</v>
      </c>
      <c r="O121" s="278">
        <v>92760</v>
      </c>
      <c r="P121" s="278">
        <v>5745.85</v>
      </c>
      <c r="S121" s="126">
        <v>-973324.72</v>
      </c>
      <c r="T121" s="126">
        <v>2272032.2400000002</v>
      </c>
      <c r="W121" s="275">
        <v>814466.97</v>
      </c>
      <c r="Y121" s="275">
        <v>566.96</v>
      </c>
      <c r="AA121" s="275">
        <v>1028349.2</v>
      </c>
      <c r="AB121" s="275">
        <v>56118</v>
      </c>
      <c r="AC121" s="298">
        <v>1198415.2</v>
      </c>
      <c r="AD121" s="298">
        <v>16016</v>
      </c>
      <c r="AF121" s="298">
        <v>755591.23</v>
      </c>
      <c r="AG121" s="298">
        <v>152039.54</v>
      </c>
    </row>
    <row r="122" spans="1:35" x14ac:dyDescent="0.2">
      <c r="A122" s="126" t="s">
        <v>1338</v>
      </c>
      <c r="B122" s="126" t="s">
        <v>1339</v>
      </c>
      <c r="C122" s="303">
        <v>1977</v>
      </c>
      <c r="D122" s="126" t="s">
        <v>1355</v>
      </c>
      <c r="E122" s="126" t="s">
        <v>1355</v>
      </c>
      <c r="F122" s="36">
        <v>194570.74</v>
      </c>
      <c r="G122" s="36">
        <v>33000</v>
      </c>
      <c r="H122" s="36">
        <v>205364.87</v>
      </c>
      <c r="I122" s="126">
        <v>517492.44</v>
      </c>
      <c r="J122" s="126">
        <v>90346.4</v>
      </c>
      <c r="N122" s="278">
        <v>5000</v>
      </c>
      <c r="P122" s="278">
        <v>1099.3399999999999</v>
      </c>
      <c r="S122" s="126">
        <v>-513008.58</v>
      </c>
      <c r="T122" s="126">
        <v>1679735.01</v>
      </c>
      <c r="W122" s="275">
        <v>634974.97</v>
      </c>
      <c r="X122" s="275">
        <v>42610</v>
      </c>
      <c r="Y122" s="275">
        <v>100.92</v>
      </c>
      <c r="AA122" s="275">
        <v>463620</v>
      </c>
      <c r="AB122" s="275">
        <v>115209</v>
      </c>
      <c r="AC122" s="298">
        <v>800390</v>
      </c>
      <c r="AD122" s="298">
        <v>13160</v>
      </c>
      <c r="AE122" s="298">
        <v>33209</v>
      </c>
      <c r="AF122" s="298">
        <v>430540.66</v>
      </c>
      <c r="AG122" s="298">
        <v>111266.55</v>
      </c>
    </row>
    <row r="123" spans="1:35" x14ac:dyDescent="0.2">
      <c r="A123" s="126" t="s">
        <v>1338</v>
      </c>
      <c r="B123" s="126" t="s">
        <v>1339</v>
      </c>
      <c r="C123" s="303">
        <v>2422</v>
      </c>
      <c r="D123" s="126" t="s">
        <v>1356</v>
      </c>
      <c r="E123" s="126" t="s">
        <v>1356</v>
      </c>
      <c r="F123" s="36">
        <v>353430.11</v>
      </c>
      <c r="G123" s="36">
        <v>0</v>
      </c>
      <c r="H123" s="36">
        <v>77897.87</v>
      </c>
      <c r="I123" s="126">
        <v>213389.9</v>
      </c>
      <c r="J123" s="126">
        <v>85286.15</v>
      </c>
      <c r="N123" s="278">
        <v>12000</v>
      </c>
      <c r="P123" s="278">
        <v>682.23</v>
      </c>
      <c r="S123" s="126">
        <v>-747568.04</v>
      </c>
      <c r="T123" s="126">
        <v>1611506.92</v>
      </c>
      <c r="W123" s="275">
        <v>561211.41</v>
      </c>
      <c r="X123" s="275">
        <v>67110</v>
      </c>
      <c r="Y123" s="275">
        <v>1657.53</v>
      </c>
      <c r="AA123" s="275">
        <v>1185120</v>
      </c>
      <c r="AB123" s="275">
        <v>114078.01</v>
      </c>
      <c r="AC123" s="298">
        <v>1401077</v>
      </c>
      <c r="AD123" s="298">
        <v>2272</v>
      </c>
      <c r="AE123" s="298">
        <v>18390</v>
      </c>
      <c r="AF123" s="298">
        <v>535407</v>
      </c>
      <c r="AG123" s="298">
        <v>118648.03</v>
      </c>
    </row>
    <row r="124" spans="1:35" x14ac:dyDescent="0.2">
      <c r="A124" s="126" t="s">
        <v>1338</v>
      </c>
      <c r="B124" s="126" t="s">
        <v>1339</v>
      </c>
      <c r="C124" s="303">
        <v>1726</v>
      </c>
      <c r="D124" s="126" t="s">
        <v>1357</v>
      </c>
      <c r="E124" s="126" t="s">
        <v>1357</v>
      </c>
      <c r="F124" s="36">
        <v>97491.31</v>
      </c>
      <c r="G124" s="36">
        <v>0</v>
      </c>
      <c r="H124" s="36">
        <v>51449.65</v>
      </c>
      <c r="I124" s="126">
        <v>49769.98</v>
      </c>
      <c r="J124" s="126">
        <v>405641.62</v>
      </c>
      <c r="N124" s="278">
        <v>7500</v>
      </c>
      <c r="P124" s="278">
        <v>2017.81</v>
      </c>
      <c r="S124" s="126">
        <v>294941.34000000003</v>
      </c>
      <c r="T124" s="126">
        <v>667875.67000000004</v>
      </c>
      <c r="W124" s="275">
        <v>632188.75</v>
      </c>
      <c r="X124" s="275">
        <v>82000</v>
      </c>
      <c r="Y124" s="275">
        <v>1632.45</v>
      </c>
      <c r="AA124" s="275">
        <v>779434.26</v>
      </c>
      <c r="AB124" s="275">
        <v>136400</v>
      </c>
      <c r="AC124" s="298">
        <v>1069550.26</v>
      </c>
      <c r="AE124" s="298">
        <v>38747.69</v>
      </c>
      <c r="AF124" s="298">
        <v>825073.93</v>
      </c>
      <c r="AG124" s="298">
        <v>62265.84</v>
      </c>
      <c r="AI124" s="298">
        <v>4000</v>
      </c>
    </row>
    <row r="125" spans="1:35" x14ac:dyDescent="0.2">
      <c r="A125" s="126" t="s">
        <v>1338</v>
      </c>
      <c r="B125" s="126" t="s">
        <v>1339</v>
      </c>
      <c r="C125" s="303">
        <v>2174</v>
      </c>
      <c r="D125" s="126" t="s">
        <v>1358</v>
      </c>
      <c r="E125" s="126" t="s">
        <v>1358</v>
      </c>
      <c r="F125" s="36">
        <v>62406.83</v>
      </c>
      <c r="G125" s="36">
        <v>0</v>
      </c>
      <c r="H125" s="36">
        <v>56056.12</v>
      </c>
      <c r="I125" s="126">
        <v>808832.25</v>
      </c>
      <c r="J125" s="126">
        <v>195187.32</v>
      </c>
      <c r="K125" s="126">
        <v>4415.1499999999996</v>
      </c>
      <c r="N125" s="278">
        <v>28020</v>
      </c>
      <c r="P125" s="278">
        <v>601.98</v>
      </c>
      <c r="S125" s="126">
        <v>592490.46</v>
      </c>
      <c r="T125" s="126">
        <v>654977.96</v>
      </c>
      <c r="W125" s="275">
        <v>833979.27</v>
      </c>
      <c r="X125" s="275">
        <v>151780</v>
      </c>
      <c r="Y125" s="275">
        <v>887.96</v>
      </c>
      <c r="AA125" s="275">
        <v>559658.4</v>
      </c>
      <c r="AB125" s="275">
        <v>140000</v>
      </c>
      <c r="AC125" s="298">
        <v>892151.4</v>
      </c>
      <c r="AE125" s="298">
        <v>35634</v>
      </c>
      <c r="AF125" s="298">
        <v>780823.61</v>
      </c>
      <c r="AG125" s="298">
        <v>126889.35</v>
      </c>
    </row>
    <row r="126" spans="1:35" x14ac:dyDescent="0.2">
      <c r="A126" s="126" t="s">
        <v>1360</v>
      </c>
      <c r="B126" s="126" t="s">
        <v>1361</v>
      </c>
      <c r="C126" s="303">
        <v>3891</v>
      </c>
      <c r="D126" s="126" t="s">
        <v>1363</v>
      </c>
      <c r="E126" s="126" t="s">
        <v>1363</v>
      </c>
      <c r="F126" s="36">
        <v>235022.81</v>
      </c>
      <c r="G126" s="36">
        <v>0</v>
      </c>
      <c r="H126" s="36">
        <v>224894.88</v>
      </c>
      <c r="I126" s="126">
        <v>746732.24</v>
      </c>
      <c r="J126" s="126">
        <v>125244.23</v>
      </c>
      <c r="N126" s="278">
        <v>6000</v>
      </c>
      <c r="P126" s="278">
        <v>569.87</v>
      </c>
      <c r="S126" s="126">
        <v>-1434970.48</v>
      </c>
      <c r="T126" s="126">
        <v>3175397.16</v>
      </c>
      <c r="W126" s="275">
        <v>761250.55</v>
      </c>
      <c r="X126" s="275">
        <v>135900</v>
      </c>
      <c r="Y126" s="275">
        <v>1385.58</v>
      </c>
      <c r="AA126" s="275">
        <v>2022600</v>
      </c>
      <c r="AC126" s="298">
        <v>2182044</v>
      </c>
      <c r="AE126" s="298">
        <v>28886</v>
      </c>
      <c r="AF126" s="298">
        <v>725332.84</v>
      </c>
      <c r="AG126" s="298">
        <v>379975.67999999999</v>
      </c>
      <c r="AI126" s="298">
        <v>20000</v>
      </c>
    </row>
    <row r="127" spans="1:35" x14ac:dyDescent="0.2">
      <c r="A127" s="126" t="s">
        <v>1360</v>
      </c>
      <c r="B127" s="126" t="s">
        <v>1361</v>
      </c>
      <c r="C127" s="303">
        <v>1463</v>
      </c>
      <c r="D127" s="126" t="s">
        <v>1364</v>
      </c>
      <c r="E127" s="126" t="s">
        <v>1364</v>
      </c>
      <c r="F127" s="36">
        <v>220300.85</v>
      </c>
      <c r="G127" s="36">
        <v>0</v>
      </c>
      <c r="H127" s="36">
        <v>3604.96</v>
      </c>
      <c r="I127" s="126">
        <v>61628.57</v>
      </c>
      <c r="J127" s="126">
        <v>120836.11</v>
      </c>
      <c r="N127" s="278">
        <v>11000</v>
      </c>
      <c r="P127" s="278">
        <v>942.71</v>
      </c>
      <c r="S127" s="126">
        <v>-629715.56999999995</v>
      </c>
      <c r="T127" s="126">
        <v>1191484.79</v>
      </c>
      <c r="W127" s="275">
        <v>627032.27</v>
      </c>
      <c r="X127" s="275">
        <v>171012</v>
      </c>
      <c r="Y127" s="275">
        <v>1088.04</v>
      </c>
      <c r="AA127" s="275">
        <v>926040</v>
      </c>
      <c r="AC127" s="298">
        <v>1161819</v>
      </c>
      <c r="AE127" s="298">
        <v>33650</v>
      </c>
      <c r="AF127" s="298">
        <v>589859.51</v>
      </c>
      <c r="AG127" s="298">
        <v>97185.24</v>
      </c>
      <c r="AI127" s="298">
        <v>10000</v>
      </c>
    </row>
    <row r="128" spans="1:35" x14ac:dyDescent="0.2">
      <c r="A128" s="126" t="s">
        <v>1360</v>
      </c>
      <c r="B128" s="126" t="s">
        <v>1361</v>
      </c>
      <c r="C128" s="303">
        <v>1923</v>
      </c>
      <c r="D128" s="126" t="s">
        <v>1365</v>
      </c>
      <c r="E128" s="126" t="s">
        <v>1365</v>
      </c>
      <c r="F128" s="36">
        <v>143643.54</v>
      </c>
      <c r="G128" s="36">
        <v>0</v>
      </c>
      <c r="H128" s="36">
        <v>274882.24</v>
      </c>
      <c r="I128" s="126">
        <v>3191125.01</v>
      </c>
      <c r="J128" s="126">
        <v>149091.85999999999</v>
      </c>
      <c r="N128" s="278">
        <v>4000</v>
      </c>
      <c r="P128" s="278">
        <v>5213.04</v>
      </c>
      <c r="S128" s="126">
        <v>2996723.42</v>
      </c>
      <c r="T128" s="126">
        <v>918887.6</v>
      </c>
      <c r="W128" s="275">
        <v>681508.79</v>
      </c>
      <c r="X128" s="275">
        <v>157846</v>
      </c>
      <c r="Y128" s="275">
        <v>552.79</v>
      </c>
      <c r="AA128" s="275">
        <v>1019280</v>
      </c>
      <c r="AB128" s="275">
        <v>4000</v>
      </c>
      <c r="AC128" s="298">
        <v>1455193</v>
      </c>
      <c r="AD128" s="298">
        <v>3000</v>
      </c>
      <c r="AE128" s="298">
        <v>1120</v>
      </c>
      <c r="AF128" s="298">
        <v>364439.59</v>
      </c>
      <c r="AG128" s="298">
        <v>205516.4</v>
      </c>
    </row>
    <row r="129" spans="1:33" x14ac:dyDescent="0.2">
      <c r="A129" s="126" t="s">
        <v>1360</v>
      </c>
      <c r="B129" s="126" t="s">
        <v>1361</v>
      </c>
      <c r="C129" s="303">
        <v>2235</v>
      </c>
      <c r="D129" s="126" t="s">
        <v>1366</v>
      </c>
      <c r="E129" s="126" t="s">
        <v>1366</v>
      </c>
      <c r="F129" s="36">
        <v>134357.68</v>
      </c>
      <c r="G129" s="36">
        <v>0</v>
      </c>
      <c r="H129" s="36">
        <v>102270.34</v>
      </c>
      <c r="I129" s="126">
        <v>310416.71999999997</v>
      </c>
      <c r="J129" s="126">
        <v>128113.04</v>
      </c>
      <c r="N129" s="278">
        <v>5000</v>
      </c>
      <c r="P129" s="278">
        <v>1129.7</v>
      </c>
      <c r="S129" s="126">
        <v>-997281.89</v>
      </c>
      <c r="T129" s="126">
        <v>1855787.89</v>
      </c>
      <c r="W129" s="275">
        <v>743729.54</v>
      </c>
      <c r="X129" s="275">
        <v>130200</v>
      </c>
      <c r="Y129" s="275">
        <v>708.89</v>
      </c>
      <c r="AA129" s="275">
        <v>1386780</v>
      </c>
      <c r="AB129" s="275">
        <v>4000</v>
      </c>
      <c r="AC129" s="298">
        <v>1674441</v>
      </c>
      <c r="AD129" s="298">
        <v>4400</v>
      </c>
      <c r="AE129" s="298">
        <v>23122</v>
      </c>
      <c r="AF129" s="298">
        <v>560406.48</v>
      </c>
      <c r="AG129" s="298">
        <v>192526.87</v>
      </c>
    </row>
    <row r="130" spans="1:33" x14ac:dyDescent="0.2">
      <c r="A130" s="126" t="s">
        <v>1360</v>
      </c>
      <c r="B130" s="126" t="s">
        <v>1361</v>
      </c>
      <c r="C130" s="303">
        <v>2581</v>
      </c>
      <c r="D130" s="126" t="s">
        <v>1367</v>
      </c>
      <c r="E130" s="126" t="s">
        <v>1367</v>
      </c>
      <c r="F130" s="36">
        <v>513924.22</v>
      </c>
      <c r="G130" s="36">
        <v>0</v>
      </c>
      <c r="H130" s="36">
        <v>25906.28</v>
      </c>
      <c r="I130" s="126">
        <v>600274.32999999996</v>
      </c>
      <c r="J130" s="126">
        <v>140164.63</v>
      </c>
      <c r="N130" s="278">
        <v>0</v>
      </c>
      <c r="P130" s="278">
        <v>2109.5100000000002</v>
      </c>
      <c r="S130" s="126">
        <v>-177634.28</v>
      </c>
      <c r="T130" s="126">
        <v>1498231.3</v>
      </c>
      <c r="W130" s="275">
        <v>894891.79</v>
      </c>
      <c r="X130" s="275">
        <v>75600</v>
      </c>
      <c r="Y130" s="275">
        <v>1860</v>
      </c>
      <c r="AA130" s="275">
        <v>1326870</v>
      </c>
      <c r="AB130" s="275">
        <v>4000</v>
      </c>
      <c r="AC130" s="298">
        <v>1692912</v>
      </c>
      <c r="AE130" s="298">
        <v>27892</v>
      </c>
      <c r="AF130" s="298">
        <v>416485.86</v>
      </c>
      <c r="AG130" s="298">
        <v>208369</v>
      </c>
    </row>
    <row r="131" spans="1:33" x14ac:dyDescent="0.2">
      <c r="A131" s="126" t="s">
        <v>1360</v>
      </c>
      <c r="B131" s="126" t="s">
        <v>1361</v>
      </c>
      <c r="C131" s="303">
        <v>3503</v>
      </c>
      <c r="D131" s="126" t="s">
        <v>1368</v>
      </c>
      <c r="E131" s="126" t="s">
        <v>1368</v>
      </c>
      <c r="F131" s="36">
        <v>64115.96</v>
      </c>
      <c r="G131" s="36">
        <v>0</v>
      </c>
      <c r="H131" s="36">
        <v>6980.04</v>
      </c>
      <c r="I131" s="126">
        <v>541939.99</v>
      </c>
      <c r="J131" s="126">
        <v>51447</v>
      </c>
      <c r="P131" s="278">
        <v>567.75</v>
      </c>
      <c r="S131" s="126">
        <v>-1251988.92</v>
      </c>
      <c r="T131" s="126">
        <v>2202138.41</v>
      </c>
      <c r="W131" s="275">
        <v>903910.14</v>
      </c>
      <c r="X131" s="275">
        <v>43375</v>
      </c>
      <c r="Y131" s="275">
        <v>284.52999999999997</v>
      </c>
      <c r="AA131" s="275">
        <v>1741840</v>
      </c>
      <c r="AC131" s="298">
        <v>2356420</v>
      </c>
      <c r="AE131" s="298">
        <v>784</v>
      </c>
      <c r="AF131" s="298">
        <v>340043.92</v>
      </c>
      <c r="AG131" s="298">
        <v>278396</v>
      </c>
    </row>
    <row r="132" spans="1:33" x14ac:dyDescent="0.2">
      <c r="A132" s="126" t="s">
        <v>1360</v>
      </c>
      <c r="B132" s="126" t="s">
        <v>1361</v>
      </c>
      <c r="C132" s="303">
        <v>3612</v>
      </c>
      <c r="D132" s="126" t="s">
        <v>1369</v>
      </c>
      <c r="E132" s="126" t="s">
        <v>1369</v>
      </c>
      <c r="F132" s="36">
        <v>111032.61</v>
      </c>
      <c r="G132" s="36">
        <v>0</v>
      </c>
      <c r="H132" s="36">
        <v>25477.27</v>
      </c>
      <c r="I132" s="126">
        <v>2629449.96</v>
      </c>
      <c r="J132" s="126">
        <v>135238.23000000001</v>
      </c>
      <c r="N132" s="278">
        <v>5000</v>
      </c>
      <c r="P132" s="278">
        <v>1859.91</v>
      </c>
      <c r="S132" s="126">
        <v>2624898.0099999998</v>
      </c>
      <c r="T132" s="126">
        <v>655276.54</v>
      </c>
      <c r="W132" s="275">
        <v>730317.63</v>
      </c>
      <c r="X132" s="275">
        <v>80000</v>
      </c>
      <c r="Y132" s="275">
        <v>737.83</v>
      </c>
      <c r="AA132" s="275">
        <v>966790</v>
      </c>
      <c r="AB132" s="275">
        <v>4000</v>
      </c>
      <c r="AC132" s="298">
        <v>1315892</v>
      </c>
      <c r="AE132" s="298">
        <v>84440</v>
      </c>
      <c r="AF132" s="298">
        <v>499523.01</v>
      </c>
      <c r="AG132" s="298">
        <v>267826.84000000003</v>
      </c>
    </row>
    <row r="133" spans="1:33" x14ac:dyDescent="0.2">
      <c r="A133" s="126" t="s">
        <v>1360</v>
      </c>
      <c r="B133" s="126" t="s">
        <v>1361</v>
      </c>
      <c r="C133" s="303">
        <v>3665</v>
      </c>
      <c r="D133" s="126" t="s">
        <v>1370</v>
      </c>
      <c r="E133" s="126" t="s">
        <v>1370</v>
      </c>
      <c r="F133" s="36">
        <v>198622.06</v>
      </c>
      <c r="G133" s="36">
        <v>0</v>
      </c>
      <c r="H133" s="36">
        <v>213374.3</v>
      </c>
      <c r="I133" s="126">
        <v>1642850.33</v>
      </c>
      <c r="J133" s="126">
        <v>52603.12</v>
      </c>
      <c r="N133" s="278">
        <v>40000</v>
      </c>
      <c r="P133" s="278">
        <v>3919.62</v>
      </c>
      <c r="S133" s="126">
        <v>333804.33</v>
      </c>
      <c r="T133" s="126">
        <v>1904716.16</v>
      </c>
      <c r="W133" s="275">
        <v>1180909.58</v>
      </c>
      <c r="X133" s="275">
        <v>25990</v>
      </c>
      <c r="Y133" s="275">
        <v>1065.1199999999999</v>
      </c>
      <c r="AA133" s="275">
        <v>835650</v>
      </c>
      <c r="AB133" s="275">
        <v>4000</v>
      </c>
      <c r="AC133" s="298">
        <v>1322144.5</v>
      </c>
      <c r="AE133" s="298">
        <v>26076</v>
      </c>
      <c r="AF133" s="298">
        <v>649116.94999999995</v>
      </c>
      <c r="AG133" s="298">
        <v>225267.55</v>
      </c>
    </row>
    <row r="134" spans="1:33" x14ac:dyDescent="0.2">
      <c r="A134" s="126" t="s">
        <v>1360</v>
      </c>
      <c r="B134" s="126" t="s">
        <v>1361</v>
      </c>
      <c r="C134" s="303">
        <v>4348</v>
      </c>
      <c r="D134" s="126" t="s">
        <v>1371</v>
      </c>
      <c r="E134" s="126" t="s">
        <v>1371</v>
      </c>
      <c r="F134" s="36">
        <v>151035</v>
      </c>
      <c r="G134" s="36">
        <v>0</v>
      </c>
      <c r="H134" s="36">
        <v>414917.59</v>
      </c>
      <c r="I134" s="126">
        <v>307561.3</v>
      </c>
      <c r="J134" s="126">
        <v>231556.7</v>
      </c>
      <c r="N134" s="278">
        <v>9500</v>
      </c>
      <c r="P134" s="278">
        <v>786.56</v>
      </c>
      <c r="S134" s="126">
        <v>-1166344.51</v>
      </c>
      <c r="T134" s="126">
        <v>2482221.21</v>
      </c>
      <c r="W134" s="275">
        <v>833637.12</v>
      </c>
      <c r="X134" s="275">
        <v>120440</v>
      </c>
      <c r="Y134" s="275">
        <v>1162.75</v>
      </c>
      <c r="AA134" s="275">
        <v>1554760</v>
      </c>
      <c r="AC134" s="298">
        <v>1769786</v>
      </c>
      <c r="AE134" s="298">
        <v>49552</v>
      </c>
      <c r="AF134" s="298">
        <v>711296.52</v>
      </c>
      <c r="AG134" s="298">
        <v>200458.02</v>
      </c>
    </row>
    <row r="135" spans="1:33" x14ac:dyDescent="0.2">
      <c r="A135" s="126" t="s">
        <v>1373</v>
      </c>
      <c r="B135" s="126" t="s">
        <v>1374</v>
      </c>
      <c r="C135" s="303">
        <v>2229</v>
      </c>
      <c r="D135" s="126" t="s">
        <v>1376</v>
      </c>
      <c r="E135" s="126" t="s">
        <v>1376</v>
      </c>
      <c r="F135" s="36">
        <v>185131.76</v>
      </c>
      <c r="G135" s="36">
        <v>0</v>
      </c>
      <c r="H135" s="36">
        <v>533249.06000000006</v>
      </c>
      <c r="I135" s="126">
        <v>697615.65</v>
      </c>
      <c r="J135" s="126">
        <v>75747.5</v>
      </c>
      <c r="P135" s="278">
        <v>838.96</v>
      </c>
      <c r="S135" s="126">
        <v>-3912405</v>
      </c>
      <c r="T135" s="126">
        <v>5637434.2300000004</v>
      </c>
      <c r="W135" s="275">
        <v>115926</v>
      </c>
      <c r="X135" s="275">
        <v>56910</v>
      </c>
      <c r="Y135" s="275">
        <v>820.95</v>
      </c>
      <c r="AA135" s="275">
        <v>758520</v>
      </c>
      <c r="AB135" s="275">
        <v>30000</v>
      </c>
      <c r="AC135" s="298">
        <v>871358</v>
      </c>
      <c r="AE135" s="298">
        <v>5354</v>
      </c>
      <c r="AF135" s="298">
        <v>213463.47</v>
      </c>
      <c r="AG135" s="298">
        <v>106125.7</v>
      </c>
    </row>
    <row r="136" spans="1:33" x14ac:dyDescent="0.2">
      <c r="A136" s="126" t="s">
        <v>1373</v>
      </c>
      <c r="B136" s="126" t="s">
        <v>1374</v>
      </c>
      <c r="C136" s="303">
        <v>3379</v>
      </c>
      <c r="D136" s="126" t="s">
        <v>1377</v>
      </c>
      <c r="E136" s="126" t="s">
        <v>1377</v>
      </c>
      <c r="F136" s="36">
        <v>72137.22</v>
      </c>
      <c r="G136" s="36">
        <v>0</v>
      </c>
      <c r="H136" s="36">
        <v>354327.7</v>
      </c>
      <c r="I136" s="126">
        <v>-13</v>
      </c>
      <c r="J136" s="126">
        <v>77319</v>
      </c>
      <c r="M136" s="278">
        <v>30000</v>
      </c>
      <c r="P136" s="278">
        <v>1744.02</v>
      </c>
      <c r="S136" s="126">
        <v>-622341.89</v>
      </c>
      <c r="T136" s="126">
        <v>977547.45</v>
      </c>
      <c r="W136" s="275">
        <v>712319.35</v>
      </c>
      <c r="X136" s="275">
        <v>81625</v>
      </c>
      <c r="Y136" s="275">
        <v>841.61</v>
      </c>
      <c r="AB136" s="275">
        <v>130021</v>
      </c>
      <c r="AC136" s="298">
        <v>100727</v>
      </c>
      <c r="AE136" s="298">
        <v>2648</v>
      </c>
      <c r="AF136" s="298">
        <v>704587.62</v>
      </c>
      <c r="AG136" s="298">
        <v>23</v>
      </c>
    </row>
    <row r="137" spans="1:33" x14ac:dyDescent="0.2">
      <c r="A137" s="126" t="s">
        <v>1373</v>
      </c>
      <c r="B137" s="126" t="s">
        <v>1374</v>
      </c>
      <c r="C137" s="303">
        <v>1124</v>
      </c>
      <c r="D137" s="126" t="s">
        <v>1378</v>
      </c>
      <c r="E137" s="126" t="s">
        <v>1378</v>
      </c>
      <c r="F137" s="36">
        <v>343144.54</v>
      </c>
      <c r="G137" s="36">
        <v>38365</v>
      </c>
      <c r="H137" s="36">
        <v>108717.65</v>
      </c>
      <c r="I137" s="126">
        <v>70323.259999999995</v>
      </c>
      <c r="J137" s="126">
        <v>156261.12</v>
      </c>
      <c r="P137" s="278">
        <v>80184.179999999993</v>
      </c>
      <c r="T137" s="126">
        <v>517301.14</v>
      </c>
      <c r="W137" s="275">
        <v>471113.28</v>
      </c>
      <c r="Y137" s="275">
        <v>1178.6199999999999</v>
      </c>
      <c r="AA137" s="275">
        <v>1097400</v>
      </c>
      <c r="AB137" s="275">
        <v>97000</v>
      </c>
      <c r="AC137" s="298">
        <v>1218238</v>
      </c>
      <c r="AE137" s="298">
        <v>26198</v>
      </c>
      <c r="AF137" s="298">
        <v>232239.15</v>
      </c>
      <c r="AG137" s="298">
        <v>70690.5</v>
      </c>
    </row>
    <row r="138" spans="1:33" x14ac:dyDescent="0.2">
      <c r="A138" s="126" t="s">
        <v>1373</v>
      </c>
      <c r="B138" s="126" t="s">
        <v>1374</v>
      </c>
      <c r="C138" s="303">
        <v>2111</v>
      </c>
      <c r="D138" s="126" t="s">
        <v>1379</v>
      </c>
      <c r="E138" s="126" t="s">
        <v>1379</v>
      </c>
      <c r="F138" s="36">
        <v>53241.11</v>
      </c>
      <c r="G138" s="36">
        <v>0</v>
      </c>
      <c r="H138" s="36">
        <v>324601.51</v>
      </c>
      <c r="I138" s="126">
        <v>182225.07</v>
      </c>
      <c r="J138" s="126">
        <v>79904.36</v>
      </c>
      <c r="M138" s="278">
        <v>0</v>
      </c>
      <c r="P138" s="278">
        <v>0</v>
      </c>
      <c r="R138" s="126">
        <v>251101.06</v>
      </c>
      <c r="S138" s="126">
        <v>-1394828.29</v>
      </c>
      <c r="T138" s="126">
        <v>1781769.65</v>
      </c>
      <c r="W138" s="275">
        <v>801695.34</v>
      </c>
      <c r="X138" s="275">
        <v>177560</v>
      </c>
      <c r="Y138" s="275">
        <v>1103.2</v>
      </c>
      <c r="AA138" s="275">
        <v>1055640</v>
      </c>
      <c r="AB138" s="275">
        <v>111</v>
      </c>
      <c r="AC138" s="298">
        <v>1246065</v>
      </c>
      <c r="AF138" s="298">
        <v>651744.55000000005</v>
      </c>
      <c r="AG138" s="298">
        <v>136370.35999999999</v>
      </c>
    </row>
    <row r="139" spans="1:33" x14ac:dyDescent="0.2">
      <c r="A139" s="126" t="s">
        <v>1373</v>
      </c>
      <c r="B139" s="126" t="s">
        <v>1374</v>
      </c>
      <c r="C139" s="303">
        <v>5066</v>
      </c>
      <c r="D139" s="126" t="s">
        <v>1380</v>
      </c>
      <c r="E139" s="126" t="s">
        <v>1380</v>
      </c>
      <c r="F139" s="36">
        <v>196421</v>
      </c>
      <c r="G139" s="36">
        <v>0</v>
      </c>
      <c r="H139" s="36">
        <v>333915.5</v>
      </c>
      <c r="I139" s="126">
        <v>209059.29</v>
      </c>
      <c r="J139" s="126">
        <v>-13707.82</v>
      </c>
      <c r="N139" s="278">
        <v>6000</v>
      </c>
      <c r="P139" s="278">
        <v>56308.1</v>
      </c>
      <c r="S139" s="126">
        <v>327439.27</v>
      </c>
      <c r="T139" s="126">
        <v>343312.84</v>
      </c>
      <c r="W139" s="275">
        <v>1179117.6299999999</v>
      </c>
      <c r="X139" s="275">
        <v>206766</v>
      </c>
      <c r="Y139" s="275">
        <v>1858.94</v>
      </c>
      <c r="AA139" s="275">
        <v>1081160</v>
      </c>
      <c r="AB139" s="275">
        <v>320776</v>
      </c>
      <c r="AC139" s="298">
        <v>1621966</v>
      </c>
      <c r="AE139" s="298">
        <v>7539</v>
      </c>
      <c r="AF139" s="298">
        <v>852391.64</v>
      </c>
      <c r="AG139" s="298">
        <v>315154.17</v>
      </c>
    </row>
    <row r="140" spans="1:33" x14ac:dyDescent="0.2">
      <c r="A140" s="126" t="s">
        <v>1373</v>
      </c>
      <c r="B140" s="126" t="s">
        <v>1374</v>
      </c>
      <c r="C140" s="303">
        <v>4222</v>
      </c>
      <c r="D140" s="126" t="s">
        <v>1381</v>
      </c>
      <c r="E140" s="126" t="s">
        <v>1381</v>
      </c>
      <c r="F140" s="36">
        <v>65399.25</v>
      </c>
      <c r="G140" s="36">
        <v>18750</v>
      </c>
      <c r="H140" s="36">
        <v>457998.27</v>
      </c>
      <c r="I140" s="126">
        <v>608946.68999999994</v>
      </c>
      <c r="J140" s="126">
        <v>445055.31</v>
      </c>
      <c r="M140" s="278">
        <v>30000</v>
      </c>
      <c r="P140" s="278">
        <v>2025.4</v>
      </c>
      <c r="S140" s="126">
        <v>-493284.97</v>
      </c>
      <c r="T140" s="126">
        <v>1856322.45</v>
      </c>
      <c r="W140" s="275">
        <v>924101.84</v>
      </c>
      <c r="X140" s="275">
        <v>40880</v>
      </c>
      <c r="Y140" s="275">
        <v>669.65</v>
      </c>
      <c r="AA140" s="275">
        <v>1221960</v>
      </c>
      <c r="AC140" s="298">
        <v>1468442</v>
      </c>
      <c r="AE140" s="298">
        <v>30000</v>
      </c>
      <c r="AF140" s="298">
        <v>424569.01</v>
      </c>
      <c r="AG140" s="298">
        <v>63513.84</v>
      </c>
    </row>
    <row r="141" spans="1:33" x14ac:dyDescent="0.2">
      <c r="A141" s="126" t="s">
        <v>1373</v>
      </c>
      <c r="B141" s="126" t="s">
        <v>1374</v>
      </c>
      <c r="C141" s="303">
        <v>4394</v>
      </c>
      <c r="D141" s="126" t="s">
        <v>1382</v>
      </c>
      <c r="E141" s="126" t="s">
        <v>1382</v>
      </c>
      <c r="F141" s="36">
        <v>460469.57</v>
      </c>
      <c r="G141" s="36">
        <v>0</v>
      </c>
      <c r="H141" s="36">
        <v>626961.43000000005</v>
      </c>
      <c r="I141" s="126">
        <v>35590.01</v>
      </c>
      <c r="J141" s="126">
        <v>127730.65</v>
      </c>
      <c r="O141" s="278">
        <v>274850</v>
      </c>
      <c r="P141" s="278">
        <v>0</v>
      </c>
      <c r="S141" s="126">
        <v>-1402327.16</v>
      </c>
      <c r="T141" s="126">
        <v>2560000</v>
      </c>
      <c r="W141" s="275">
        <v>782650.88</v>
      </c>
      <c r="Y141" s="275">
        <v>2075.04</v>
      </c>
      <c r="AA141" s="275">
        <v>1183560</v>
      </c>
      <c r="AC141" s="298">
        <v>1401646</v>
      </c>
      <c r="AD141" s="298">
        <v>55960</v>
      </c>
      <c r="AE141" s="298">
        <v>52546</v>
      </c>
      <c r="AF141" s="298">
        <v>541114.44999999995</v>
      </c>
      <c r="AG141" s="298">
        <v>98790.65</v>
      </c>
    </row>
    <row r="142" spans="1:33" x14ac:dyDescent="0.2">
      <c r="A142" s="126" t="s">
        <v>1373</v>
      </c>
      <c r="B142" s="126" t="s">
        <v>1374</v>
      </c>
      <c r="C142" s="303">
        <v>2566</v>
      </c>
      <c r="D142" s="126" t="s">
        <v>1383</v>
      </c>
      <c r="E142" s="126" t="s">
        <v>1383</v>
      </c>
      <c r="F142" s="36">
        <v>232082.24</v>
      </c>
      <c r="G142" s="36">
        <v>0</v>
      </c>
      <c r="H142" s="36">
        <v>240994.44</v>
      </c>
      <c r="I142" s="126">
        <v>3999798.95</v>
      </c>
      <c r="J142" s="126">
        <v>165061.92000000001</v>
      </c>
      <c r="P142" s="278">
        <v>6444</v>
      </c>
      <c r="S142" s="126">
        <v>3675481.56</v>
      </c>
      <c r="T142" s="126">
        <v>1111375.42</v>
      </c>
      <c r="W142" s="275">
        <v>501435.37</v>
      </c>
      <c r="Y142" s="275">
        <v>966.97</v>
      </c>
      <c r="AA142" s="275">
        <v>1616290</v>
      </c>
      <c r="AB142" s="275">
        <v>281040</v>
      </c>
      <c r="AC142" s="298">
        <v>1583350</v>
      </c>
      <c r="AE142" s="298">
        <v>55896.800000000003</v>
      </c>
      <c r="AF142" s="298">
        <v>805754.89</v>
      </c>
      <c r="AG142" s="298">
        <v>110094.08</v>
      </c>
    </row>
    <row r="143" spans="1:33" x14ac:dyDescent="0.2">
      <c r="A143" s="126" t="s">
        <v>1373</v>
      </c>
      <c r="B143" s="126" t="s">
        <v>1374</v>
      </c>
      <c r="C143" s="303">
        <v>3150</v>
      </c>
      <c r="D143" s="126" t="s">
        <v>1384</v>
      </c>
      <c r="E143" s="126" t="s">
        <v>1384</v>
      </c>
      <c r="F143" s="36">
        <v>273905.13</v>
      </c>
      <c r="G143" s="36">
        <v>256647.01</v>
      </c>
      <c r="H143" s="36">
        <v>381146.7</v>
      </c>
      <c r="I143" s="126">
        <v>1939626.65</v>
      </c>
      <c r="J143" s="126">
        <v>171287.8</v>
      </c>
      <c r="L143" s="126">
        <v>72000</v>
      </c>
      <c r="P143" s="278">
        <v>22404.080000000002</v>
      </c>
      <c r="S143" s="126">
        <v>-530692.22</v>
      </c>
      <c r="T143" s="126">
        <v>3576322.35</v>
      </c>
      <c r="W143" s="275">
        <v>1053467.82</v>
      </c>
      <c r="X143" s="275">
        <v>233000</v>
      </c>
      <c r="Y143" s="275">
        <v>1628.86</v>
      </c>
      <c r="AA143" s="275">
        <v>1459887</v>
      </c>
      <c r="AB143" s="275">
        <v>28125</v>
      </c>
      <c r="AC143" s="298">
        <v>1601893</v>
      </c>
      <c r="AD143" s="298">
        <v>31416</v>
      </c>
      <c r="AE143" s="298">
        <v>40893</v>
      </c>
      <c r="AF143" s="298">
        <v>803317.47</v>
      </c>
      <c r="AG143" s="298">
        <v>272010.13</v>
      </c>
    </row>
    <row r="144" spans="1:33" x14ac:dyDescent="0.2">
      <c r="A144" s="126" t="s">
        <v>1373</v>
      </c>
      <c r="B144" s="126" t="s">
        <v>1374</v>
      </c>
      <c r="C144" s="303">
        <v>3472</v>
      </c>
      <c r="D144" s="126" t="s">
        <v>1385</v>
      </c>
      <c r="E144" s="126" t="s">
        <v>1385</v>
      </c>
      <c r="F144" s="36">
        <v>68151.600000000006</v>
      </c>
      <c r="G144" s="36">
        <v>30000</v>
      </c>
      <c r="H144" s="36">
        <v>539684.74</v>
      </c>
      <c r="I144" s="126">
        <v>805507.64</v>
      </c>
      <c r="J144" s="126">
        <v>329097.34000000003</v>
      </c>
      <c r="M144" s="278">
        <v>30000</v>
      </c>
      <c r="P144" s="278">
        <v>5047.08</v>
      </c>
      <c r="S144" s="126">
        <v>-496669.96</v>
      </c>
      <c r="T144" s="126">
        <v>2266688.34</v>
      </c>
      <c r="W144" s="275">
        <v>723764.84</v>
      </c>
      <c r="Y144" s="275">
        <v>804.38</v>
      </c>
      <c r="AA144" s="275">
        <v>877670</v>
      </c>
      <c r="AB144" s="275">
        <v>79962.649999999994</v>
      </c>
      <c r="AC144" s="298">
        <v>986923</v>
      </c>
      <c r="AE144" s="298">
        <v>18378</v>
      </c>
      <c r="AF144" s="298">
        <v>465139.52</v>
      </c>
      <c r="AG144" s="298">
        <v>244385.49</v>
      </c>
    </row>
    <row r="145" spans="1:35" x14ac:dyDescent="0.2">
      <c r="A145" s="126" t="s">
        <v>1373</v>
      </c>
      <c r="B145" s="126" t="s">
        <v>1374</v>
      </c>
      <c r="C145" s="303">
        <v>3396</v>
      </c>
      <c r="D145" s="126" t="s">
        <v>1386</v>
      </c>
      <c r="E145" s="126" t="s">
        <v>1386</v>
      </c>
      <c r="F145" s="36">
        <v>367935.02</v>
      </c>
      <c r="G145" s="36">
        <v>81250</v>
      </c>
      <c r="H145" s="36">
        <v>413113.17</v>
      </c>
      <c r="I145" s="126">
        <v>1477314.92</v>
      </c>
      <c r="J145" s="126">
        <v>232142.28</v>
      </c>
      <c r="P145" s="278">
        <v>140136</v>
      </c>
      <c r="S145" s="126">
        <v>-1128052.01</v>
      </c>
      <c r="T145" s="126">
        <v>3463662.27</v>
      </c>
      <c r="W145" s="275">
        <v>585952.32999999996</v>
      </c>
      <c r="X145" s="275">
        <v>58570</v>
      </c>
      <c r="Y145" s="275">
        <v>255.56</v>
      </c>
      <c r="AA145" s="275">
        <v>1295880</v>
      </c>
      <c r="AB145" s="275">
        <v>34000</v>
      </c>
      <c r="AC145" s="298">
        <v>1420964</v>
      </c>
      <c r="AE145" s="298">
        <v>30750</v>
      </c>
      <c r="AF145" s="298">
        <v>301464.32000000001</v>
      </c>
      <c r="AG145" s="298">
        <v>125470.44</v>
      </c>
    </row>
    <row r="146" spans="1:35" x14ac:dyDescent="0.2">
      <c r="A146" s="126" t="s">
        <v>1388</v>
      </c>
      <c r="B146" s="126" t="s">
        <v>1389</v>
      </c>
      <c r="C146" s="303">
        <v>2291</v>
      </c>
      <c r="D146" s="126" t="s">
        <v>1391</v>
      </c>
      <c r="E146" s="126" t="s">
        <v>1391</v>
      </c>
      <c r="F146" s="36">
        <v>146839.67000000001</v>
      </c>
      <c r="G146" s="36">
        <v>16800</v>
      </c>
      <c r="H146" s="36">
        <v>503020.68</v>
      </c>
      <c r="I146" s="126">
        <v>766915.75</v>
      </c>
      <c r="J146" s="126">
        <v>81381.05</v>
      </c>
      <c r="P146" s="278">
        <v>242383.85</v>
      </c>
      <c r="S146" s="126">
        <v>-493470.16</v>
      </c>
      <c r="T146" s="126">
        <v>1849445.73</v>
      </c>
      <c r="W146" s="275">
        <v>769332.56</v>
      </c>
      <c r="X146" s="275">
        <v>97150</v>
      </c>
      <c r="Y146" s="275">
        <v>282.77999999999997</v>
      </c>
      <c r="AA146" s="275">
        <v>749760</v>
      </c>
      <c r="AC146" s="298">
        <v>855680</v>
      </c>
      <c r="AE146" s="298">
        <v>27840</v>
      </c>
      <c r="AF146" s="298">
        <v>646172.36</v>
      </c>
      <c r="AG146" s="298">
        <v>170235.25</v>
      </c>
    </row>
    <row r="147" spans="1:35" x14ac:dyDescent="0.2">
      <c r="A147" s="126" t="s">
        <v>1388</v>
      </c>
      <c r="B147" s="126" t="s">
        <v>1389</v>
      </c>
      <c r="C147" s="303">
        <v>3595</v>
      </c>
      <c r="D147" s="126" t="s">
        <v>1392</v>
      </c>
      <c r="E147" s="126" t="s">
        <v>1392</v>
      </c>
      <c r="F147" s="36">
        <v>337719.15</v>
      </c>
      <c r="G147" s="36">
        <v>0</v>
      </c>
      <c r="H147" s="36">
        <v>483755.97</v>
      </c>
      <c r="I147" s="126">
        <v>234661.06</v>
      </c>
      <c r="J147" s="126">
        <v>299646.73</v>
      </c>
      <c r="N147" s="278">
        <v>2536.5100000000002</v>
      </c>
      <c r="P147" s="278">
        <v>21171</v>
      </c>
      <c r="S147" s="126">
        <v>-1314408.52</v>
      </c>
      <c r="T147" s="126">
        <v>2606531.4300000002</v>
      </c>
      <c r="W147" s="275">
        <v>1206663.0900000001</v>
      </c>
      <c r="X147" s="275">
        <v>180000</v>
      </c>
      <c r="Y147" s="275">
        <v>59520.160000000003</v>
      </c>
      <c r="AA147" s="275">
        <v>1470150</v>
      </c>
      <c r="AC147" s="298">
        <v>1584082</v>
      </c>
      <c r="AD147" s="298">
        <v>117167</v>
      </c>
      <c r="AF147" s="298">
        <v>1077603.54</v>
      </c>
      <c r="AG147" s="298">
        <v>97528.22</v>
      </c>
    </row>
    <row r="148" spans="1:35" x14ac:dyDescent="0.2">
      <c r="A148" s="126" t="s">
        <v>1388</v>
      </c>
      <c r="B148" s="126" t="s">
        <v>1389</v>
      </c>
      <c r="C148" s="303">
        <v>5030</v>
      </c>
      <c r="D148" s="126" t="s">
        <v>1393</v>
      </c>
      <c r="E148" s="126" t="s">
        <v>1393</v>
      </c>
      <c r="F148" s="36">
        <v>131247.9</v>
      </c>
      <c r="G148" s="36">
        <v>64300</v>
      </c>
      <c r="H148" s="36">
        <v>116594.03</v>
      </c>
      <c r="I148" s="126">
        <v>-19147.23</v>
      </c>
      <c r="J148" s="126">
        <v>-130313.36</v>
      </c>
      <c r="P148" s="278">
        <v>95768.46</v>
      </c>
      <c r="S148" s="126">
        <v>-1014391.38</v>
      </c>
      <c r="T148" s="126">
        <v>1289115.33</v>
      </c>
      <c r="W148" s="275">
        <v>905148.6</v>
      </c>
      <c r="X148" s="275">
        <v>114000</v>
      </c>
      <c r="Y148" s="275">
        <v>1710.38</v>
      </c>
      <c r="AA148" s="275">
        <v>1274760</v>
      </c>
      <c r="AC148" s="298">
        <v>1385990</v>
      </c>
      <c r="AD148" s="298">
        <v>65201</v>
      </c>
      <c r="AF148" s="298">
        <v>811603.05</v>
      </c>
      <c r="AG148" s="298">
        <v>240636</v>
      </c>
    </row>
    <row r="149" spans="1:35" x14ac:dyDescent="0.2">
      <c r="A149" s="126" t="s">
        <v>1388</v>
      </c>
      <c r="B149" s="126" t="s">
        <v>1389</v>
      </c>
      <c r="C149" s="303">
        <v>1995</v>
      </c>
      <c r="D149" s="126" t="s">
        <v>1395</v>
      </c>
      <c r="E149" s="126" t="s">
        <v>1395</v>
      </c>
      <c r="F149" s="36">
        <v>130477.4</v>
      </c>
      <c r="G149" s="36">
        <v>0</v>
      </c>
      <c r="H149" s="36">
        <v>255595.79</v>
      </c>
      <c r="I149" s="126">
        <v>2051897.83</v>
      </c>
      <c r="J149" s="126">
        <v>1069014.52</v>
      </c>
      <c r="P149" s="278">
        <v>837.53</v>
      </c>
      <c r="S149" s="126">
        <v>1455001.32</v>
      </c>
      <c r="T149" s="126">
        <v>2316929.4300000002</v>
      </c>
      <c r="W149" s="275">
        <v>826820.98</v>
      </c>
      <c r="X149" s="275">
        <v>74000</v>
      </c>
      <c r="Y149" s="275">
        <v>970.18</v>
      </c>
      <c r="AA149" s="275">
        <v>816180</v>
      </c>
      <c r="AC149" s="298">
        <v>960696</v>
      </c>
      <c r="AD149" s="298">
        <v>30201</v>
      </c>
      <c r="AF149" s="298">
        <v>701029.9</v>
      </c>
      <c r="AG149" s="298">
        <v>291827</v>
      </c>
    </row>
    <row r="150" spans="1:35" x14ac:dyDescent="0.2">
      <c r="A150" s="126" t="s">
        <v>1388</v>
      </c>
      <c r="B150" s="126" t="s">
        <v>1389</v>
      </c>
      <c r="C150" s="303">
        <v>1972</v>
      </c>
      <c r="D150" s="126" t="s">
        <v>1397</v>
      </c>
      <c r="E150" s="126" t="s">
        <v>1397</v>
      </c>
      <c r="F150" s="36">
        <v>251212.61</v>
      </c>
      <c r="G150" s="36">
        <v>0</v>
      </c>
      <c r="H150" s="36">
        <v>576309.72</v>
      </c>
      <c r="I150" s="126">
        <v>603143.80000000005</v>
      </c>
      <c r="J150" s="126">
        <v>173859.9</v>
      </c>
      <c r="N150" s="278">
        <v>30000</v>
      </c>
      <c r="P150" s="278">
        <v>556.61</v>
      </c>
      <c r="S150" s="126">
        <v>-950193.67</v>
      </c>
      <c r="T150" s="126">
        <v>2601070</v>
      </c>
      <c r="W150" s="275">
        <v>856664.15</v>
      </c>
      <c r="X150" s="275">
        <v>153200</v>
      </c>
      <c r="Y150" s="275">
        <v>737.6</v>
      </c>
      <c r="AA150" s="275">
        <v>582340</v>
      </c>
      <c r="AC150" s="298">
        <v>690685</v>
      </c>
      <c r="AD150" s="298">
        <v>26376</v>
      </c>
      <c r="AF150" s="298">
        <v>787747.73</v>
      </c>
      <c r="AG150" s="298">
        <v>165039.93</v>
      </c>
    </row>
    <row r="151" spans="1:35" x14ac:dyDescent="0.2">
      <c r="A151" s="126" t="s">
        <v>1396</v>
      </c>
      <c r="B151" s="126" t="s">
        <v>1399</v>
      </c>
      <c r="C151" s="303">
        <v>2413</v>
      </c>
      <c r="D151" s="126" t="s">
        <v>1401</v>
      </c>
      <c r="E151" s="126" t="s">
        <v>1440</v>
      </c>
      <c r="F151" s="36">
        <v>11076.88</v>
      </c>
      <c r="G151" s="36">
        <v>0</v>
      </c>
      <c r="H151" s="36">
        <v>92782.38</v>
      </c>
      <c r="I151" s="126">
        <v>464539.43</v>
      </c>
      <c r="J151" s="126">
        <v>80805.3</v>
      </c>
      <c r="O151" s="278">
        <v>15950</v>
      </c>
      <c r="P151" s="278">
        <v>1510</v>
      </c>
      <c r="T151" s="126">
        <v>840146.04</v>
      </c>
      <c r="W151" s="275">
        <v>786223.35</v>
      </c>
      <c r="X151" s="275">
        <v>134498</v>
      </c>
      <c r="Y151" s="275">
        <v>158.65</v>
      </c>
      <c r="AA151" s="275">
        <v>1234240</v>
      </c>
      <c r="AB151" s="275">
        <v>10000</v>
      </c>
      <c r="AC151" s="298">
        <v>1616685</v>
      </c>
      <c r="AE151" s="298">
        <v>31940</v>
      </c>
      <c r="AF151" s="298">
        <v>445525.07</v>
      </c>
      <c r="AG151" s="298">
        <v>229371.98</v>
      </c>
      <c r="AI151" s="298">
        <v>50000</v>
      </c>
    </row>
    <row r="152" spans="1:35" x14ac:dyDescent="0.2">
      <c r="A152" s="126" t="s">
        <v>1396</v>
      </c>
      <c r="B152" s="126" t="s">
        <v>1399</v>
      </c>
      <c r="C152" s="303">
        <v>766</v>
      </c>
      <c r="D152" s="126" t="s">
        <v>1402</v>
      </c>
      <c r="E152" s="126" t="s">
        <v>1441</v>
      </c>
      <c r="F152" s="36">
        <v>38352.26</v>
      </c>
      <c r="G152" s="36">
        <v>36200</v>
      </c>
      <c r="H152" s="36">
        <v>23262</v>
      </c>
      <c r="I152" s="126">
        <v>550584.14</v>
      </c>
      <c r="J152" s="126">
        <v>164202.71</v>
      </c>
      <c r="P152" s="278">
        <v>6542</v>
      </c>
      <c r="T152" s="126">
        <v>1115345.6000000001</v>
      </c>
      <c r="W152" s="275">
        <v>498599.85</v>
      </c>
      <c r="Y152" s="275">
        <v>272.67</v>
      </c>
      <c r="AA152" s="275">
        <v>731860</v>
      </c>
      <c r="AB152" s="275">
        <v>72840</v>
      </c>
      <c r="AC152" s="298">
        <v>882722</v>
      </c>
      <c r="AE152" s="298">
        <v>66814</v>
      </c>
      <c r="AF152" s="298">
        <v>478523.35</v>
      </c>
      <c r="AG152" s="298">
        <v>184799.66</v>
      </c>
    </row>
    <row r="153" spans="1:35" x14ac:dyDescent="0.2">
      <c r="A153" s="126" t="s">
        <v>1396</v>
      </c>
      <c r="B153" s="126" t="s">
        <v>1399</v>
      </c>
      <c r="C153" s="303">
        <v>3544</v>
      </c>
      <c r="D153" s="126" t="s">
        <v>1403</v>
      </c>
      <c r="E153" s="126" t="s">
        <v>1442</v>
      </c>
      <c r="F153" s="36">
        <v>3263.63</v>
      </c>
      <c r="G153" s="36">
        <v>0</v>
      </c>
      <c r="H153" s="36">
        <v>120027.85</v>
      </c>
      <c r="I153" s="126">
        <v>609898.85</v>
      </c>
      <c r="J153" s="126">
        <v>148909.15</v>
      </c>
      <c r="O153" s="278">
        <v>45300</v>
      </c>
      <c r="P153" s="278">
        <v>0</v>
      </c>
      <c r="T153" s="126">
        <v>1161019.07</v>
      </c>
      <c r="W153" s="275">
        <v>1056270.4099999999</v>
      </c>
      <c r="X153" s="275">
        <v>10000</v>
      </c>
      <c r="Y153" s="275">
        <v>446.63</v>
      </c>
      <c r="AA153" s="275">
        <v>1113750</v>
      </c>
      <c r="AB153" s="275">
        <v>50006</v>
      </c>
      <c r="AC153" s="298">
        <v>1624934</v>
      </c>
      <c r="AE153" s="298">
        <v>72540</v>
      </c>
      <c r="AF153" s="298">
        <v>628614.35</v>
      </c>
      <c r="AG153" s="298">
        <v>228604.28</v>
      </c>
    </row>
    <row r="154" spans="1:35" x14ac:dyDescent="0.2">
      <c r="A154" s="126" t="s">
        <v>1396</v>
      </c>
      <c r="B154" s="126" t="s">
        <v>1399</v>
      </c>
      <c r="C154" s="303">
        <v>1646</v>
      </c>
      <c r="D154" s="126" t="s">
        <v>1404</v>
      </c>
      <c r="E154" s="126" t="s">
        <v>1443</v>
      </c>
      <c r="F154" s="36">
        <v>1785.01</v>
      </c>
      <c r="G154" s="36">
        <v>27561.63</v>
      </c>
      <c r="H154" s="36">
        <v>-4547.08</v>
      </c>
      <c r="I154" s="126">
        <v>2697784.33</v>
      </c>
      <c r="J154" s="126">
        <v>-4424.99</v>
      </c>
      <c r="O154" s="278">
        <v>44550</v>
      </c>
      <c r="S154" s="126">
        <v>-28153.69</v>
      </c>
      <c r="T154" s="126">
        <v>2993235.29</v>
      </c>
      <c r="W154" s="275">
        <v>518905.85</v>
      </c>
      <c r="Y154" s="275">
        <v>214.5</v>
      </c>
      <c r="AA154" s="275">
        <v>1495560</v>
      </c>
      <c r="AB154" s="275">
        <v>31385</v>
      </c>
      <c r="AC154" s="298">
        <v>1604640</v>
      </c>
      <c r="AE154" s="298">
        <v>57306</v>
      </c>
      <c r="AF154" s="298">
        <v>406596.66</v>
      </c>
      <c r="AG154" s="298">
        <v>248995.39</v>
      </c>
      <c r="AI154" s="298">
        <v>20000</v>
      </c>
    </row>
    <row r="157" spans="1:35" x14ac:dyDescent="0.2">
      <c r="C157" s="126"/>
    </row>
    <row r="158" spans="1:35" x14ac:dyDescent="0.2">
      <c r="C158" s="126"/>
    </row>
    <row r="159" spans="1:35" x14ac:dyDescent="0.2">
      <c r="C159" s="126"/>
    </row>
    <row r="160" spans="1:35" x14ac:dyDescent="0.2">
      <c r="C160" s="126"/>
    </row>
    <row r="161" spans="3:3" x14ac:dyDescent="0.2">
      <c r="C161" s="126"/>
    </row>
    <row r="162" spans="3:3" x14ac:dyDescent="0.2">
      <c r="C162" s="126"/>
    </row>
    <row r="163" spans="3:3" x14ac:dyDescent="0.2">
      <c r="C163" s="126"/>
    </row>
    <row r="164" spans="3:3" x14ac:dyDescent="0.2">
      <c r="C164" s="126"/>
    </row>
    <row r="165" spans="3:3" x14ac:dyDescent="0.2">
      <c r="C165" s="12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2D050"/>
  </sheetPr>
  <dimension ref="A1:AO154"/>
  <sheetViews>
    <sheetView workbookViewId="0">
      <pane xSplit="5" ySplit="3" topLeftCell="AL136" activePane="bottomRight" state="frozen"/>
      <selection activeCell="B12" sqref="B12"/>
      <selection pane="topRight" activeCell="B12" sqref="B12"/>
      <selection pane="bottomLeft" activeCell="B12" sqref="B12"/>
      <selection pane="bottomRight" activeCell="AL4" sqref="AL4"/>
    </sheetView>
  </sheetViews>
  <sheetFormatPr defaultRowHeight="14.25" x14ac:dyDescent="0.2"/>
  <cols>
    <col min="2" max="2" width="17.25" customWidth="1"/>
    <col min="4" max="4" width="29.375" customWidth="1"/>
    <col min="5" max="5" width="29.125" customWidth="1"/>
    <col min="6" max="6" width="17.25" style="36" customWidth="1"/>
    <col min="7" max="7" width="13.125" style="36" bestFit="1" customWidth="1"/>
    <col min="8" max="8" width="29.375" style="36" customWidth="1"/>
    <col min="9" max="9" width="15.125" style="126" bestFit="1" customWidth="1"/>
    <col min="10" max="10" width="14.25" style="126" customWidth="1"/>
    <col min="11" max="11" width="11.5" style="126" bestFit="1" customWidth="1"/>
    <col min="12" max="12" width="22" style="126" customWidth="1"/>
    <col min="13" max="13" width="28.25" style="278" customWidth="1"/>
    <col min="14" max="14" width="17.25" style="278" customWidth="1"/>
    <col min="15" max="15" width="14.25" style="278" bestFit="1" customWidth="1"/>
    <col min="16" max="16" width="29.375" style="278" customWidth="1"/>
    <col min="17" max="17" width="31" style="126" customWidth="1"/>
    <col min="18" max="18" width="17.25" style="126" customWidth="1"/>
    <col min="19" max="19" width="14.125" style="126" bestFit="1" customWidth="1"/>
    <col min="20" max="20" width="29.375" style="126" customWidth="1"/>
    <col min="21" max="21" width="21" style="275" customWidth="1"/>
    <col min="22" max="22" width="20.375" style="275" customWidth="1"/>
    <col min="23" max="23" width="15.125" style="275" bestFit="1" customWidth="1"/>
    <col min="24" max="24" width="20.375" style="275" customWidth="1"/>
    <col min="25" max="25" width="20.25" style="275" customWidth="1"/>
    <col min="26" max="26" width="11.75" style="275" customWidth="1"/>
    <col min="27" max="27" width="15.125" style="275" bestFit="1" customWidth="1"/>
    <col min="28" max="28" width="17.25" style="275" customWidth="1"/>
    <col min="29" max="30" width="20.25" style="298" customWidth="1"/>
    <col min="31" max="31" width="18.25" style="298" customWidth="1"/>
    <col min="32" max="32" width="13.875" style="298" customWidth="1"/>
    <col min="33" max="33" width="13.75" style="298" customWidth="1"/>
    <col min="34" max="34" width="21.25" style="298" customWidth="1"/>
    <col min="35" max="35" width="18.25" style="298" customWidth="1"/>
    <col min="36" max="36" width="19" style="36" bestFit="1" customWidth="1"/>
    <col min="37" max="37" width="15.5" style="59" bestFit="1" customWidth="1"/>
    <col min="38" max="38" width="15.125" style="46" bestFit="1" customWidth="1"/>
    <col min="39" max="39" width="15.125" style="35" bestFit="1" customWidth="1"/>
    <col min="40" max="40" width="15.125" style="39" bestFit="1" customWidth="1"/>
    <col min="41" max="41" width="16.875" style="46" bestFit="1" customWidth="1"/>
  </cols>
  <sheetData>
    <row r="1" spans="1:41" x14ac:dyDescent="0.2">
      <c r="E1" t="s">
        <v>1408</v>
      </c>
      <c r="F1" s="36" t="s">
        <v>1819</v>
      </c>
      <c r="G1" s="36" t="s">
        <v>1821</v>
      </c>
      <c r="H1" s="36" t="s">
        <v>1823</v>
      </c>
      <c r="I1" s="126" t="s">
        <v>1829</v>
      </c>
      <c r="J1" s="126" t="s">
        <v>1831</v>
      </c>
      <c r="K1" s="126" t="s">
        <v>1833</v>
      </c>
      <c r="L1" s="126" t="s">
        <v>1894</v>
      </c>
      <c r="M1" s="278" t="s">
        <v>1835</v>
      </c>
      <c r="N1" s="278" t="s">
        <v>1837</v>
      </c>
      <c r="O1" s="278" t="s">
        <v>1841</v>
      </c>
      <c r="P1" s="278" t="s">
        <v>1843</v>
      </c>
      <c r="Q1" s="126" t="s">
        <v>1845</v>
      </c>
      <c r="R1" s="126" t="s">
        <v>1790</v>
      </c>
      <c r="S1" s="126" t="s">
        <v>1847</v>
      </c>
      <c r="T1" s="126" t="s">
        <v>1849</v>
      </c>
      <c r="U1" s="275" t="s">
        <v>1886</v>
      </c>
      <c r="V1" s="275" t="s">
        <v>1888</v>
      </c>
      <c r="W1" s="275" t="s">
        <v>1852</v>
      </c>
      <c r="X1" s="275" t="s">
        <v>1854</v>
      </c>
      <c r="Y1" s="275" t="s">
        <v>1856</v>
      </c>
      <c r="Z1" s="275" t="s">
        <v>1858</v>
      </c>
      <c r="AA1" s="275" t="s">
        <v>1860</v>
      </c>
      <c r="AB1" s="275" t="s">
        <v>1864</v>
      </c>
      <c r="AC1" s="298" t="s">
        <v>1866</v>
      </c>
      <c r="AD1" s="298" t="s">
        <v>1870</v>
      </c>
      <c r="AE1" s="298" t="s">
        <v>1872</v>
      </c>
      <c r="AF1" s="298" t="s">
        <v>1874</v>
      </c>
      <c r="AG1" s="298" t="s">
        <v>1876</v>
      </c>
      <c r="AH1" s="298" t="s">
        <v>1878</v>
      </c>
      <c r="AI1" s="298" t="s">
        <v>1882</v>
      </c>
      <c r="AJ1" s="36" t="s">
        <v>89</v>
      </c>
      <c r="AK1" s="59" t="s">
        <v>90</v>
      </c>
      <c r="AL1" s="46" t="s">
        <v>91</v>
      </c>
      <c r="AM1" s="35" t="s">
        <v>92</v>
      </c>
      <c r="AN1" s="39" t="s">
        <v>93</v>
      </c>
      <c r="AO1" s="46" t="s">
        <v>94</v>
      </c>
    </row>
    <row r="2" spans="1:41" x14ac:dyDescent="0.2">
      <c r="E2" t="s">
        <v>1409</v>
      </c>
      <c r="F2" s="36" t="s">
        <v>1820</v>
      </c>
      <c r="G2" s="36" t="s">
        <v>1822</v>
      </c>
      <c r="H2" s="36" t="s">
        <v>1824</v>
      </c>
      <c r="I2" s="126" t="s">
        <v>1830</v>
      </c>
      <c r="J2" s="126" t="s">
        <v>1832</v>
      </c>
      <c r="K2" s="126" t="s">
        <v>1834</v>
      </c>
      <c r="L2" s="126" t="s">
        <v>1895</v>
      </c>
      <c r="M2" s="278" t="s">
        <v>1836</v>
      </c>
      <c r="N2" s="278" t="s">
        <v>1838</v>
      </c>
      <c r="O2" s="278" t="s">
        <v>1842</v>
      </c>
      <c r="P2" s="278" t="s">
        <v>1844</v>
      </c>
      <c r="Q2" s="126" t="s">
        <v>1846</v>
      </c>
      <c r="R2" s="126" t="s">
        <v>1791</v>
      </c>
      <c r="S2" s="126" t="s">
        <v>1848</v>
      </c>
      <c r="T2" s="126" t="s">
        <v>1792</v>
      </c>
      <c r="U2" s="275" t="s">
        <v>1887</v>
      </c>
      <c r="V2" s="275" t="s">
        <v>1889</v>
      </c>
      <c r="W2" s="275" t="s">
        <v>1853</v>
      </c>
      <c r="X2" s="275" t="s">
        <v>1855</v>
      </c>
      <c r="Y2" s="275" t="s">
        <v>1857</v>
      </c>
      <c r="Z2" s="275" t="s">
        <v>1859</v>
      </c>
      <c r="AA2" s="275" t="s">
        <v>1861</v>
      </c>
      <c r="AB2" s="275" t="s">
        <v>1865</v>
      </c>
      <c r="AC2" s="298" t="s">
        <v>1867</v>
      </c>
      <c r="AD2" s="298" t="s">
        <v>1871</v>
      </c>
      <c r="AE2" s="298" t="s">
        <v>1873</v>
      </c>
      <c r="AF2" s="298" t="s">
        <v>1875</v>
      </c>
      <c r="AG2" s="298" t="s">
        <v>1877</v>
      </c>
      <c r="AH2" s="298" t="s">
        <v>1879</v>
      </c>
      <c r="AI2" s="298" t="s">
        <v>1883</v>
      </c>
    </row>
    <row r="3" spans="1:41" x14ac:dyDescent="0.2">
      <c r="E3" t="s">
        <v>1410</v>
      </c>
      <c r="F3" s="36">
        <v>35968601.119999997</v>
      </c>
      <c r="G3" s="36">
        <v>1086033.03</v>
      </c>
      <c r="H3" s="36">
        <v>22111686.489999998</v>
      </c>
      <c r="I3" s="126">
        <v>132133681.06</v>
      </c>
      <c r="J3" s="126">
        <v>34601752.829999998</v>
      </c>
      <c r="K3" s="126">
        <v>12617.2</v>
      </c>
      <c r="L3" s="126">
        <v>266900</v>
      </c>
      <c r="M3" s="278">
        <v>584460</v>
      </c>
      <c r="N3" s="278">
        <v>3928205.43</v>
      </c>
      <c r="O3" s="278">
        <v>1944112</v>
      </c>
      <c r="P3" s="278">
        <v>2996092.14</v>
      </c>
      <c r="Q3" s="126">
        <v>10584.87</v>
      </c>
      <c r="R3" s="126">
        <v>-5206087.92</v>
      </c>
      <c r="S3" s="126">
        <v>-48362074.530000001</v>
      </c>
      <c r="T3" s="126">
        <v>297496120.97000003</v>
      </c>
      <c r="U3" s="275">
        <v>3301</v>
      </c>
      <c r="V3" s="275">
        <v>2839.39</v>
      </c>
      <c r="W3" s="275">
        <v>110851169.81</v>
      </c>
      <c r="X3" s="275">
        <v>10848037</v>
      </c>
      <c r="Y3" s="275">
        <v>315701.46000000002</v>
      </c>
      <c r="Z3" s="275">
        <v>9465</v>
      </c>
      <c r="AA3" s="275">
        <v>158051492.69999999</v>
      </c>
      <c r="AB3" s="275">
        <v>11877530.65</v>
      </c>
      <c r="AC3" s="298">
        <v>198719499.44999999</v>
      </c>
      <c r="AD3" s="298">
        <v>1492561.5</v>
      </c>
      <c r="AE3" s="298">
        <v>3225958.58</v>
      </c>
      <c r="AF3" s="298">
        <v>88421832</v>
      </c>
      <c r="AG3" s="298">
        <v>26422411.949999999</v>
      </c>
      <c r="AH3" s="298">
        <v>19667.62</v>
      </c>
      <c r="AI3" s="298">
        <v>867747.14</v>
      </c>
      <c r="AJ3" s="36">
        <f t="shared" ref="AJ3:AO3" si="0">SUM(AJ4:AJ154)</f>
        <v>59166320.639999986</v>
      </c>
      <c r="AK3" s="59">
        <f t="shared" si="0"/>
        <v>9452869.5700000003</v>
      </c>
      <c r="AL3" s="46">
        <f t="shared" si="0"/>
        <v>49713451.069999978</v>
      </c>
      <c r="AM3" s="35">
        <f t="shared" si="0"/>
        <v>291959537.00999993</v>
      </c>
      <c r="AN3" s="39">
        <f t="shared" si="0"/>
        <v>319169678.24000019</v>
      </c>
      <c r="AO3" s="53">
        <f t="shared" si="0"/>
        <v>-27210141.230000012</v>
      </c>
    </row>
    <row r="4" spans="1:41" x14ac:dyDescent="0.2">
      <c r="A4" t="s">
        <v>1205</v>
      </c>
      <c r="B4" t="s">
        <v>1207</v>
      </c>
      <c r="C4">
        <v>3730</v>
      </c>
      <c r="D4" t="s">
        <v>1209</v>
      </c>
      <c r="E4" t="s">
        <v>1209</v>
      </c>
      <c r="F4" s="36">
        <v>101182.81</v>
      </c>
      <c r="G4" s="36">
        <v>0</v>
      </c>
      <c r="H4" s="36">
        <v>61163.68</v>
      </c>
      <c r="I4" s="126">
        <v>406816.06</v>
      </c>
      <c r="J4" s="126">
        <v>178657.19</v>
      </c>
      <c r="N4" s="278">
        <v>13100</v>
      </c>
      <c r="P4" s="278">
        <v>70935</v>
      </c>
      <c r="S4" s="126">
        <v>-1074020.33</v>
      </c>
      <c r="T4" s="126">
        <v>2193223.69</v>
      </c>
      <c r="W4" s="275">
        <v>390345.5</v>
      </c>
      <c r="Z4" s="275">
        <v>3090</v>
      </c>
      <c r="AA4" s="275">
        <v>828600</v>
      </c>
      <c r="AC4" s="298">
        <v>951043</v>
      </c>
      <c r="AF4" s="298">
        <v>556912.26</v>
      </c>
      <c r="AG4" s="298">
        <v>169498.86</v>
      </c>
      <c r="AJ4" s="36">
        <f>SUM(F4:H4)</f>
        <v>162346.49</v>
      </c>
      <c r="AK4" s="59">
        <f>SUM(M4:P4)</f>
        <v>84035</v>
      </c>
      <c r="AL4" s="46">
        <f>AJ4-AK4</f>
        <v>78311.489999999991</v>
      </c>
      <c r="AM4" s="35">
        <f>SUM(U4:AB4)</f>
        <v>1222035.5</v>
      </c>
      <c r="AN4" s="39">
        <f>SUM(AC4:AI4)</f>
        <v>1677454.12</v>
      </c>
      <c r="AO4" s="53">
        <f>AM4-AN4</f>
        <v>-455418.62000000011</v>
      </c>
    </row>
    <row r="5" spans="1:41" x14ac:dyDescent="0.2">
      <c r="A5" t="s">
        <v>1205</v>
      </c>
      <c r="B5" t="s">
        <v>1207</v>
      </c>
      <c r="C5">
        <v>5221</v>
      </c>
      <c r="D5" t="s">
        <v>1210</v>
      </c>
      <c r="E5" t="s">
        <v>1210</v>
      </c>
      <c r="F5" s="36">
        <v>23635.69</v>
      </c>
      <c r="G5" s="36">
        <v>0</v>
      </c>
      <c r="H5" s="36">
        <v>51777.17</v>
      </c>
      <c r="I5" s="126">
        <v>927251.91</v>
      </c>
      <c r="J5" s="126">
        <v>562050.66</v>
      </c>
      <c r="N5" s="278">
        <v>35224</v>
      </c>
      <c r="P5" s="278">
        <v>1900.4</v>
      </c>
      <c r="S5" s="126">
        <v>653984.06999999995</v>
      </c>
      <c r="T5" s="126">
        <v>1265427.9099999999</v>
      </c>
      <c r="W5" s="275">
        <v>987193.13</v>
      </c>
      <c r="X5" s="275">
        <v>4000</v>
      </c>
      <c r="Y5" s="275">
        <v>694.82</v>
      </c>
      <c r="AA5" s="275">
        <v>1146740</v>
      </c>
      <c r="AB5" s="275">
        <v>76045</v>
      </c>
      <c r="AC5" s="298">
        <v>1534521</v>
      </c>
      <c r="AE5" s="298">
        <v>3000</v>
      </c>
      <c r="AF5" s="298">
        <v>923179.58</v>
      </c>
      <c r="AG5" s="298">
        <v>145793.32</v>
      </c>
      <c r="AJ5" s="36">
        <f t="shared" ref="AJ5:AJ68" si="1">SUM(F5:H5)</f>
        <v>75412.86</v>
      </c>
      <c r="AK5" s="59">
        <f t="shared" ref="AK5:AK68" si="2">SUM(M5:P5)</f>
        <v>37124.400000000001</v>
      </c>
      <c r="AL5" s="46">
        <f t="shared" ref="AL5:AL68" si="3">AJ5-AK5</f>
        <v>38288.46</v>
      </c>
      <c r="AM5" s="35">
        <f t="shared" ref="AM5:AM68" si="4">SUM(U5:AB5)</f>
        <v>2214672.9500000002</v>
      </c>
      <c r="AN5" s="39">
        <f t="shared" ref="AN5:AN68" si="5">SUM(AC5:AI5)</f>
        <v>2606493.9</v>
      </c>
      <c r="AO5" s="53">
        <f t="shared" ref="AO5:AO68" si="6">AM5-AN5</f>
        <v>-391820.94999999972</v>
      </c>
    </row>
    <row r="6" spans="1:41" x14ac:dyDescent="0.2">
      <c r="A6" t="s">
        <v>1205</v>
      </c>
      <c r="B6" t="s">
        <v>1207</v>
      </c>
      <c r="C6">
        <v>4708</v>
      </c>
      <c r="D6" t="s">
        <v>1211</v>
      </c>
      <c r="E6" t="s">
        <v>1211</v>
      </c>
      <c r="F6" s="36">
        <v>606157.76</v>
      </c>
      <c r="G6" s="36">
        <v>0</v>
      </c>
      <c r="H6" s="36">
        <v>163144.01</v>
      </c>
      <c r="I6" s="126">
        <v>943222.89</v>
      </c>
      <c r="J6" s="126">
        <v>455314.19</v>
      </c>
      <c r="N6" s="278">
        <v>11700</v>
      </c>
      <c r="P6" s="278">
        <v>9320.11</v>
      </c>
      <c r="S6" s="126">
        <v>-1314755.1599999999</v>
      </c>
      <c r="T6" s="126">
        <v>3482828.65</v>
      </c>
      <c r="W6" s="275">
        <v>816593.59</v>
      </c>
      <c r="X6" s="275">
        <v>536805</v>
      </c>
      <c r="Y6" s="275">
        <v>915.53</v>
      </c>
      <c r="AA6" s="275">
        <v>1260240</v>
      </c>
      <c r="AB6" s="275">
        <v>82269</v>
      </c>
      <c r="AC6" s="298">
        <v>1624209</v>
      </c>
      <c r="AD6" s="298">
        <v>10500</v>
      </c>
      <c r="AE6" s="298">
        <v>19026</v>
      </c>
      <c r="AF6" s="298">
        <v>886064.27</v>
      </c>
      <c r="AG6" s="298">
        <v>178278.6</v>
      </c>
      <c r="AJ6" s="36">
        <f t="shared" si="1"/>
        <v>769301.77</v>
      </c>
      <c r="AK6" s="59">
        <f t="shared" si="2"/>
        <v>21020.11</v>
      </c>
      <c r="AL6" s="46">
        <f t="shared" si="3"/>
        <v>748281.66</v>
      </c>
      <c r="AM6" s="35">
        <f t="shared" si="4"/>
        <v>2696823.12</v>
      </c>
      <c r="AN6" s="39">
        <f t="shared" si="5"/>
        <v>2718077.87</v>
      </c>
      <c r="AO6" s="53">
        <f t="shared" si="6"/>
        <v>-21254.75</v>
      </c>
    </row>
    <row r="7" spans="1:41" x14ac:dyDescent="0.2">
      <c r="A7" t="s">
        <v>1205</v>
      </c>
      <c r="B7" t="s">
        <v>1207</v>
      </c>
      <c r="C7">
        <v>4405</v>
      </c>
      <c r="D7" t="s">
        <v>1212</v>
      </c>
      <c r="E7" t="s">
        <v>1212</v>
      </c>
      <c r="F7" s="36">
        <v>52184.13</v>
      </c>
      <c r="G7" s="36">
        <v>0</v>
      </c>
      <c r="H7" s="36">
        <v>145233.60999999999</v>
      </c>
      <c r="I7" s="126">
        <v>662747.86</v>
      </c>
      <c r="J7" s="126">
        <v>583312.03</v>
      </c>
      <c r="N7" s="278">
        <v>134620</v>
      </c>
      <c r="P7" s="278">
        <v>4824.8500000000004</v>
      </c>
      <c r="S7" s="126">
        <v>-1776105.22</v>
      </c>
      <c r="T7" s="126">
        <v>3940312</v>
      </c>
      <c r="V7" s="275">
        <v>521.41</v>
      </c>
      <c r="W7" s="275">
        <v>716941.03</v>
      </c>
      <c r="X7" s="275">
        <v>117800</v>
      </c>
      <c r="AA7" s="275">
        <v>841560</v>
      </c>
      <c r="AB7" s="275">
        <v>76150</v>
      </c>
      <c r="AC7" s="298">
        <v>1169316</v>
      </c>
      <c r="AF7" s="298">
        <v>986888.26</v>
      </c>
      <c r="AG7" s="298">
        <v>426992.18</v>
      </c>
      <c r="AI7" s="298">
        <v>29950</v>
      </c>
      <c r="AJ7" s="36">
        <f t="shared" si="1"/>
        <v>197417.74</v>
      </c>
      <c r="AK7" s="59">
        <f t="shared" si="2"/>
        <v>139444.85</v>
      </c>
      <c r="AL7" s="46">
        <f t="shared" si="3"/>
        <v>57972.889999999985</v>
      </c>
      <c r="AM7" s="35">
        <f t="shared" si="4"/>
        <v>1752972.44</v>
      </c>
      <c r="AN7" s="39">
        <f t="shared" si="5"/>
        <v>2613146.44</v>
      </c>
      <c r="AO7" s="53">
        <f t="shared" si="6"/>
        <v>-860174</v>
      </c>
    </row>
    <row r="8" spans="1:41" x14ac:dyDescent="0.2">
      <c r="A8" t="s">
        <v>1205</v>
      </c>
      <c r="B8" t="s">
        <v>1207</v>
      </c>
      <c r="C8">
        <v>4348</v>
      </c>
      <c r="D8" t="s">
        <v>1213</v>
      </c>
      <c r="E8" t="s">
        <v>1213</v>
      </c>
      <c r="F8" s="36">
        <v>442254.49</v>
      </c>
      <c r="G8" s="36">
        <v>0</v>
      </c>
      <c r="H8" s="36">
        <v>11203.13</v>
      </c>
      <c r="I8" s="126">
        <v>451436.86</v>
      </c>
      <c r="J8" s="126">
        <v>173552.13</v>
      </c>
      <c r="L8" s="126">
        <v>194900</v>
      </c>
      <c r="N8" s="278">
        <v>11700</v>
      </c>
      <c r="P8" s="278">
        <v>-56928.42</v>
      </c>
      <c r="S8" s="126">
        <v>-1111516.3</v>
      </c>
      <c r="T8" s="126">
        <v>2735240.51</v>
      </c>
      <c r="W8" s="275">
        <v>662920.11</v>
      </c>
      <c r="X8" s="275">
        <v>20000</v>
      </c>
      <c r="Y8" s="275">
        <v>1172.7</v>
      </c>
      <c r="AA8" s="275">
        <v>1180590</v>
      </c>
      <c r="AB8" s="275">
        <v>52057</v>
      </c>
      <c r="AC8" s="298">
        <v>1330886</v>
      </c>
      <c r="AD8" s="298">
        <v>3000</v>
      </c>
      <c r="AE8" s="298">
        <v>10862</v>
      </c>
      <c r="AF8" s="298">
        <v>579697.18999999994</v>
      </c>
      <c r="AG8" s="298">
        <v>177443.8</v>
      </c>
      <c r="AI8" s="298">
        <v>120000</v>
      </c>
      <c r="AJ8" s="36">
        <f t="shared" si="1"/>
        <v>453457.62</v>
      </c>
      <c r="AK8" s="59">
        <f t="shared" si="2"/>
        <v>-45228.42</v>
      </c>
      <c r="AL8" s="46">
        <f t="shared" si="3"/>
        <v>498686.04</v>
      </c>
      <c r="AM8" s="35">
        <f t="shared" si="4"/>
        <v>1916739.81</v>
      </c>
      <c r="AN8" s="39">
        <f t="shared" si="5"/>
        <v>2221888.9899999998</v>
      </c>
      <c r="AO8" s="53">
        <f t="shared" si="6"/>
        <v>-305149.1799999997</v>
      </c>
    </row>
    <row r="9" spans="1:41" x14ac:dyDescent="0.2">
      <c r="A9" t="s">
        <v>1205</v>
      </c>
      <c r="B9" t="s">
        <v>1207</v>
      </c>
      <c r="C9">
        <v>3589</v>
      </c>
      <c r="D9" t="s">
        <v>1214</v>
      </c>
      <c r="E9" t="s">
        <v>1214</v>
      </c>
      <c r="F9" s="36">
        <v>302656.40999999997</v>
      </c>
      <c r="G9" s="36">
        <v>0</v>
      </c>
      <c r="H9" s="36">
        <v>86855.62</v>
      </c>
      <c r="I9" s="126">
        <v>810639.26</v>
      </c>
      <c r="J9" s="126">
        <v>1170268.5</v>
      </c>
      <c r="N9" s="278">
        <v>12150</v>
      </c>
      <c r="P9" s="278">
        <v>1255</v>
      </c>
      <c r="S9" s="126">
        <v>346594.42</v>
      </c>
      <c r="T9" s="126">
        <v>2266802.89</v>
      </c>
      <c r="W9" s="275">
        <v>545286.06999999995</v>
      </c>
      <c r="Y9" s="275">
        <v>553.55999999999995</v>
      </c>
      <c r="AA9" s="275">
        <v>1026760</v>
      </c>
      <c r="AB9" s="275">
        <v>50521</v>
      </c>
      <c r="AC9" s="298">
        <v>1178725</v>
      </c>
      <c r="AD9" s="298">
        <v>3500</v>
      </c>
      <c r="AE9" s="298">
        <v>2970</v>
      </c>
      <c r="AF9" s="298">
        <v>400788.47</v>
      </c>
      <c r="AG9" s="298">
        <v>293519.68</v>
      </c>
      <c r="AJ9" s="36">
        <f t="shared" si="1"/>
        <v>389512.02999999997</v>
      </c>
      <c r="AK9" s="59">
        <f t="shared" si="2"/>
        <v>13405</v>
      </c>
      <c r="AL9" s="46">
        <f t="shared" si="3"/>
        <v>376107.02999999997</v>
      </c>
      <c r="AM9" s="35">
        <f t="shared" si="4"/>
        <v>1623120.63</v>
      </c>
      <c r="AN9" s="39">
        <f t="shared" si="5"/>
        <v>1879503.15</v>
      </c>
      <c r="AO9" s="53">
        <f t="shared" si="6"/>
        <v>-256382.52000000002</v>
      </c>
    </row>
    <row r="10" spans="1:41" x14ac:dyDescent="0.2">
      <c r="A10" t="s">
        <v>1205</v>
      </c>
      <c r="B10" t="s">
        <v>1207</v>
      </c>
      <c r="C10">
        <v>2636</v>
      </c>
      <c r="D10" t="s">
        <v>1215</v>
      </c>
      <c r="E10" t="s">
        <v>1215</v>
      </c>
      <c r="F10" s="36">
        <v>52395.11</v>
      </c>
      <c r="G10" s="36">
        <v>0</v>
      </c>
      <c r="H10" s="36">
        <v>77184.179999999993</v>
      </c>
      <c r="I10" s="126">
        <v>999643.04</v>
      </c>
      <c r="J10" s="126">
        <v>261763.31</v>
      </c>
      <c r="M10" s="278">
        <v>0</v>
      </c>
      <c r="N10" s="278">
        <v>20924</v>
      </c>
      <c r="P10" s="278">
        <v>39458.129999999997</v>
      </c>
      <c r="S10" s="126">
        <v>-902258.77</v>
      </c>
      <c r="T10" s="126">
        <v>2678016.84</v>
      </c>
      <c r="W10" s="275">
        <v>572290.55000000005</v>
      </c>
      <c r="Y10" s="275">
        <v>427.61</v>
      </c>
      <c r="AA10" s="275">
        <v>1226670</v>
      </c>
      <c r="AB10" s="275">
        <v>53000</v>
      </c>
      <c r="AC10" s="298">
        <v>1398003</v>
      </c>
      <c r="AF10" s="298">
        <v>688983.51</v>
      </c>
      <c r="AG10" s="298">
        <v>210556.21</v>
      </c>
      <c r="AJ10" s="36">
        <f t="shared" si="1"/>
        <v>129579.29</v>
      </c>
      <c r="AK10" s="59">
        <f t="shared" si="2"/>
        <v>60382.13</v>
      </c>
      <c r="AL10" s="46">
        <f t="shared" si="3"/>
        <v>69197.16</v>
      </c>
      <c r="AM10" s="35">
        <f t="shared" si="4"/>
        <v>1852388.1600000001</v>
      </c>
      <c r="AN10" s="39">
        <f t="shared" si="5"/>
        <v>2297542.7200000002</v>
      </c>
      <c r="AO10" s="53">
        <f t="shared" si="6"/>
        <v>-445154.56000000006</v>
      </c>
    </row>
    <row r="11" spans="1:41" x14ac:dyDescent="0.2">
      <c r="A11" t="s">
        <v>1205</v>
      </c>
      <c r="B11" t="s">
        <v>1207</v>
      </c>
      <c r="C11">
        <v>2321</v>
      </c>
      <c r="D11" t="s">
        <v>1216</v>
      </c>
      <c r="E11" t="s">
        <v>1216</v>
      </c>
      <c r="F11" s="36">
        <v>172678.34</v>
      </c>
      <c r="G11" s="36">
        <v>0</v>
      </c>
      <c r="H11" s="36">
        <v>164642.81</v>
      </c>
      <c r="I11" s="126">
        <v>2192850.1800000002</v>
      </c>
      <c r="J11" s="126">
        <v>201828.3</v>
      </c>
      <c r="N11" s="278">
        <v>46886</v>
      </c>
      <c r="P11" s="278">
        <v>4581.7299999999996</v>
      </c>
      <c r="S11" s="126">
        <v>1791630.73</v>
      </c>
      <c r="T11" s="126">
        <v>585220.22</v>
      </c>
      <c r="W11" s="275">
        <v>1309049.3400000001</v>
      </c>
      <c r="X11" s="275">
        <v>4000</v>
      </c>
      <c r="Y11" s="275">
        <v>850.55</v>
      </c>
      <c r="AA11" s="275">
        <v>696090</v>
      </c>
      <c r="AB11" s="275">
        <v>49681</v>
      </c>
      <c r="AC11" s="298">
        <v>1064881</v>
      </c>
      <c r="AE11" s="298">
        <v>6330</v>
      </c>
      <c r="AF11" s="298">
        <v>453176.11</v>
      </c>
      <c r="AG11" s="298">
        <v>231602.83</v>
      </c>
      <c r="AJ11" s="36">
        <f t="shared" si="1"/>
        <v>337321.15</v>
      </c>
      <c r="AK11" s="59">
        <f t="shared" si="2"/>
        <v>51467.729999999996</v>
      </c>
      <c r="AL11" s="46">
        <f t="shared" si="3"/>
        <v>285853.42000000004</v>
      </c>
      <c r="AM11" s="35">
        <f t="shared" si="4"/>
        <v>2059670.8900000001</v>
      </c>
      <c r="AN11" s="39">
        <f t="shared" si="5"/>
        <v>1755989.94</v>
      </c>
      <c r="AO11" s="53">
        <f t="shared" si="6"/>
        <v>303680.95000000019</v>
      </c>
    </row>
    <row r="12" spans="1:41" x14ac:dyDescent="0.2">
      <c r="A12" t="s">
        <v>1205</v>
      </c>
      <c r="B12" t="s">
        <v>1207</v>
      </c>
      <c r="C12">
        <v>2128</v>
      </c>
      <c r="D12" t="s">
        <v>1217</v>
      </c>
      <c r="E12" t="s">
        <v>1217</v>
      </c>
      <c r="F12" s="36">
        <v>330629.08</v>
      </c>
      <c r="G12" s="36">
        <v>0</v>
      </c>
      <c r="H12" s="36">
        <v>65694.17</v>
      </c>
      <c r="I12" s="126">
        <v>569311.11</v>
      </c>
      <c r="J12" s="126">
        <v>1138667.92</v>
      </c>
      <c r="M12" s="278">
        <v>0</v>
      </c>
      <c r="N12" s="278">
        <v>16700</v>
      </c>
      <c r="P12" s="278">
        <v>467.37</v>
      </c>
      <c r="S12" s="126">
        <v>-375474.13</v>
      </c>
      <c r="T12" s="126">
        <v>1804328.64</v>
      </c>
      <c r="W12" s="275">
        <v>1496809.17</v>
      </c>
      <c r="X12" s="275">
        <v>57200</v>
      </c>
      <c r="Y12" s="275">
        <v>717.53</v>
      </c>
      <c r="AA12" s="275">
        <v>3220460</v>
      </c>
      <c r="AB12" s="275">
        <v>101820</v>
      </c>
      <c r="AC12" s="298">
        <v>3351880</v>
      </c>
      <c r="AD12" s="298">
        <v>3500</v>
      </c>
      <c r="AE12" s="298">
        <v>2439</v>
      </c>
      <c r="AF12" s="298">
        <v>472933.26</v>
      </c>
      <c r="AG12" s="298">
        <v>297974.03999999998</v>
      </c>
      <c r="AI12" s="298">
        <v>90000</v>
      </c>
      <c r="AJ12" s="36">
        <f t="shared" si="1"/>
        <v>396323.25</v>
      </c>
      <c r="AK12" s="59">
        <f t="shared" si="2"/>
        <v>17167.37</v>
      </c>
      <c r="AL12" s="46">
        <f t="shared" si="3"/>
        <v>379155.88</v>
      </c>
      <c r="AM12" s="35">
        <f t="shared" si="4"/>
        <v>4877006.7</v>
      </c>
      <c r="AN12" s="39">
        <f t="shared" si="5"/>
        <v>4218726.3</v>
      </c>
      <c r="AO12" s="53">
        <f t="shared" si="6"/>
        <v>658280.40000000037</v>
      </c>
    </row>
    <row r="13" spans="1:41" x14ac:dyDescent="0.2">
      <c r="A13" t="s">
        <v>1205</v>
      </c>
      <c r="B13" t="s">
        <v>1207</v>
      </c>
      <c r="C13">
        <v>2356</v>
      </c>
      <c r="D13" t="s">
        <v>1218</v>
      </c>
      <c r="E13" t="s">
        <v>1218</v>
      </c>
      <c r="F13" s="36">
        <v>2542.98</v>
      </c>
      <c r="G13" s="36">
        <v>0</v>
      </c>
      <c r="H13" s="36">
        <v>41783.800000000003</v>
      </c>
      <c r="I13" s="126">
        <v>202711.97</v>
      </c>
      <c r="J13" s="126">
        <v>341659.24</v>
      </c>
      <c r="M13" s="278">
        <v>9580</v>
      </c>
      <c r="N13" s="278">
        <v>57768</v>
      </c>
      <c r="P13" s="278">
        <v>2346.06</v>
      </c>
      <c r="S13" s="126">
        <v>183467.57</v>
      </c>
      <c r="T13" s="126">
        <v>667029.63</v>
      </c>
      <c r="W13" s="275">
        <v>492665.12</v>
      </c>
      <c r="X13" s="275">
        <v>143850</v>
      </c>
      <c r="Y13" s="275">
        <v>235.52</v>
      </c>
      <c r="AA13" s="275">
        <v>1128380</v>
      </c>
      <c r="AB13" s="275">
        <v>53831</v>
      </c>
      <c r="AC13" s="298">
        <v>1488425</v>
      </c>
      <c r="AD13" s="298">
        <v>2200</v>
      </c>
      <c r="AE13" s="298">
        <v>3028</v>
      </c>
      <c r="AF13" s="298">
        <v>576012.59</v>
      </c>
      <c r="AG13" s="298">
        <v>80788.490000000005</v>
      </c>
      <c r="AI13" s="298">
        <v>0.83</v>
      </c>
      <c r="AJ13" s="36">
        <f t="shared" si="1"/>
        <v>44326.780000000006</v>
      </c>
      <c r="AK13" s="59">
        <f t="shared" si="2"/>
        <v>69694.06</v>
      </c>
      <c r="AL13" s="46">
        <f t="shared" si="3"/>
        <v>-25367.279999999992</v>
      </c>
      <c r="AM13" s="35">
        <f t="shared" si="4"/>
        <v>1818961.6400000001</v>
      </c>
      <c r="AN13" s="39">
        <f t="shared" si="5"/>
        <v>2150454.91</v>
      </c>
      <c r="AO13" s="53">
        <f t="shared" si="6"/>
        <v>-331493.27</v>
      </c>
    </row>
    <row r="14" spans="1:41" x14ac:dyDescent="0.2">
      <c r="A14" t="s">
        <v>1205</v>
      </c>
      <c r="B14" t="s">
        <v>1207</v>
      </c>
      <c r="C14">
        <v>2750</v>
      </c>
      <c r="D14" t="s">
        <v>1219</v>
      </c>
      <c r="E14" t="s">
        <v>1219</v>
      </c>
      <c r="F14" s="36">
        <v>129069.01</v>
      </c>
      <c r="G14" s="36">
        <v>0</v>
      </c>
      <c r="H14" s="36">
        <v>145055.99</v>
      </c>
      <c r="I14" s="126">
        <v>3</v>
      </c>
      <c r="J14" s="126">
        <v>377918.15</v>
      </c>
      <c r="M14" s="278">
        <v>0</v>
      </c>
      <c r="N14" s="278">
        <v>34224</v>
      </c>
      <c r="P14" s="278">
        <v>7574.48</v>
      </c>
      <c r="S14" s="126">
        <v>-260375.47</v>
      </c>
      <c r="T14" s="126">
        <v>818351.54</v>
      </c>
      <c r="W14" s="275">
        <v>1088055.69</v>
      </c>
      <c r="Y14" s="275">
        <v>432.12</v>
      </c>
      <c r="AA14" s="275">
        <v>649320</v>
      </c>
      <c r="AB14" s="275">
        <v>365620</v>
      </c>
      <c r="AC14" s="298">
        <v>1006811</v>
      </c>
      <c r="AD14" s="298">
        <v>2200</v>
      </c>
      <c r="AE14" s="298">
        <v>1624</v>
      </c>
      <c r="AF14" s="298">
        <v>957513.25</v>
      </c>
      <c r="AG14" s="298">
        <v>83007.960000000006</v>
      </c>
      <c r="AJ14" s="36">
        <f t="shared" si="1"/>
        <v>274125</v>
      </c>
      <c r="AK14" s="59">
        <f t="shared" si="2"/>
        <v>41798.479999999996</v>
      </c>
      <c r="AL14" s="46">
        <f t="shared" si="3"/>
        <v>232326.52000000002</v>
      </c>
      <c r="AM14" s="35">
        <f t="shared" si="4"/>
        <v>2103427.81</v>
      </c>
      <c r="AN14" s="39">
        <f t="shared" si="5"/>
        <v>2051156.21</v>
      </c>
      <c r="AO14" s="53">
        <f t="shared" si="6"/>
        <v>52271.600000000093</v>
      </c>
    </row>
    <row r="15" spans="1:41" x14ac:dyDescent="0.2">
      <c r="A15" t="s">
        <v>1205</v>
      </c>
      <c r="B15" t="s">
        <v>1207</v>
      </c>
      <c r="C15">
        <v>3490</v>
      </c>
      <c r="D15" t="s">
        <v>1220</v>
      </c>
      <c r="E15" t="s">
        <v>1220</v>
      </c>
      <c r="F15" s="36">
        <v>9260.48</v>
      </c>
      <c r="G15" s="36">
        <v>0</v>
      </c>
      <c r="H15" s="36">
        <v>174849.86</v>
      </c>
      <c r="I15" s="126">
        <v>2001061.57</v>
      </c>
      <c r="J15" s="126">
        <v>306068.55</v>
      </c>
      <c r="M15" s="278">
        <v>0</v>
      </c>
      <c r="N15" s="278">
        <v>46669</v>
      </c>
      <c r="P15" s="278">
        <v>2827.77</v>
      </c>
      <c r="S15" s="126">
        <v>-1057240.83</v>
      </c>
      <c r="T15" s="126">
        <v>3873985.05</v>
      </c>
      <c r="W15" s="275">
        <v>748147.58</v>
      </c>
      <c r="X15" s="275">
        <v>116000</v>
      </c>
      <c r="Y15" s="275">
        <v>382.68</v>
      </c>
      <c r="AA15" s="275">
        <v>1682430</v>
      </c>
      <c r="AB15" s="275">
        <v>84745</v>
      </c>
      <c r="AC15" s="298">
        <v>2042007</v>
      </c>
      <c r="AD15" s="298">
        <v>7000</v>
      </c>
      <c r="AE15" s="298">
        <v>7765</v>
      </c>
      <c r="AF15" s="298">
        <v>683958.86</v>
      </c>
      <c r="AG15" s="298">
        <v>258474.93</v>
      </c>
      <c r="AI15" s="298">
        <v>7500</v>
      </c>
      <c r="AJ15" s="36">
        <f t="shared" si="1"/>
        <v>184110.34</v>
      </c>
      <c r="AK15" s="59">
        <f t="shared" si="2"/>
        <v>49496.77</v>
      </c>
      <c r="AL15" s="46">
        <f t="shared" si="3"/>
        <v>134613.57</v>
      </c>
      <c r="AM15" s="35">
        <f t="shared" si="4"/>
        <v>2631705.2599999998</v>
      </c>
      <c r="AN15" s="39">
        <f t="shared" si="5"/>
        <v>3006705.79</v>
      </c>
      <c r="AO15" s="53">
        <f t="shared" si="6"/>
        <v>-375000.53000000026</v>
      </c>
    </row>
    <row r="16" spans="1:41" x14ac:dyDescent="0.2">
      <c r="A16" t="s">
        <v>1205</v>
      </c>
      <c r="B16" t="s">
        <v>1207</v>
      </c>
      <c r="C16">
        <v>2589</v>
      </c>
      <c r="D16" t="s">
        <v>1221</v>
      </c>
      <c r="E16" t="s">
        <v>1221</v>
      </c>
      <c r="F16" s="36">
        <v>46321.82</v>
      </c>
      <c r="G16" s="36">
        <v>0</v>
      </c>
      <c r="H16" s="36">
        <v>79860.92</v>
      </c>
      <c r="I16" s="126">
        <v>1595425.91</v>
      </c>
      <c r="J16" s="126">
        <v>231528.47</v>
      </c>
      <c r="N16" s="278">
        <v>33389</v>
      </c>
      <c r="P16" s="278">
        <v>2368.6999999999998</v>
      </c>
      <c r="S16" s="126">
        <v>12876.03</v>
      </c>
      <c r="T16" s="126">
        <v>2037072.22</v>
      </c>
      <c r="W16" s="275">
        <v>757487.19</v>
      </c>
      <c r="X16" s="275">
        <v>32540</v>
      </c>
      <c r="Y16" s="275">
        <v>266.49</v>
      </c>
      <c r="AA16" s="275">
        <v>832930</v>
      </c>
      <c r="AB16" s="275">
        <v>52024.3</v>
      </c>
      <c r="AC16" s="298">
        <v>1173136</v>
      </c>
      <c r="AE16" s="298">
        <v>3824</v>
      </c>
      <c r="AF16" s="298">
        <v>457262.37</v>
      </c>
      <c r="AG16" s="298">
        <v>173594.44</v>
      </c>
      <c r="AJ16" s="36">
        <f t="shared" si="1"/>
        <v>126182.73999999999</v>
      </c>
      <c r="AK16" s="59">
        <f t="shared" si="2"/>
        <v>35757.699999999997</v>
      </c>
      <c r="AL16" s="46">
        <f t="shared" si="3"/>
        <v>90425.04</v>
      </c>
      <c r="AM16" s="35">
        <f t="shared" si="4"/>
        <v>1675247.98</v>
      </c>
      <c r="AN16" s="39">
        <f t="shared" si="5"/>
        <v>1807816.81</v>
      </c>
      <c r="AO16" s="53">
        <f t="shared" si="6"/>
        <v>-132568.83000000007</v>
      </c>
    </row>
    <row r="17" spans="1:41" x14ac:dyDescent="0.2">
      <c r="A17" t="s">
        <v>1205</v>
      </c>
      <c r="B17" t="s">
        <v>1207</v>
      </c>
      <c r="C17">
        <v>1475</v>
      </c>
      <c r="D17" t="s">
        <v>1222</v>
      </c>
      <c r="E17" t="s">
        <v>1222</v>
      </c>
      <c r="F17" s="36">
        <v>1231327.8400000001</v>
      </c>
      <c r="H17" s="36">
        <v>510173.96</v>
      </c>
      <c r="I17" s="126">
        <v>291496.89</v>
      </c>
      <c r="J17" s="126">
        <v>515363.3</v>
      </c>
      <c r="N17" s="278">
        <v>15295</v>
      </c>
      <c r="P17" s="278">
        <v>823.12</v>
      </c>
      <c r="S17" s="126">
        <v>-498942.51</v>
      </c>
      <c r="T17" s="126">
        <v>2706524.69</v>
      </c>
      <c r="W17" s="275">
        <v>1164500</v>
      </c>
      <c r="Y17" s="275">
        <v>1217.0999999999999</v>
      </c>
      <c r="AA17" s="275">
        <v>811920</v>
      </c>
      <c r="AC17" s="298">
        <v>939777</v>
      </c>
      <c r="AE17" s="298">
        <v>24224</v>
      </c>
      <c r="AF17" s="298">
        <v>510061.73</v>
      </c>
      <c r="AG17" s="298">
        <v>178912.68</v>
      </c>
      <c r="AJ17" s="36">
        <f t="shared" si="1"/>
        <v>1741501.8</v>
      </c>
      <c r="AK17" s="59">
        <f t="shared" si="2"/>
        <v>16118.12</v>
      </c>
      <c r="AL17" s="46">
        <f t="shared" si="3"/>
        <v>1725383.6799999999</v>
      </c>
      <c r="AM17" s="35">
        <f t="shared" si="4"/>
        <v>1977637.1</v>
      </c>
      <c r="AN17" s="39">
        <f t="shared" si="5"/>
        <v>1652975.41</v>
      </c>
      <c r="AO17" s="53">
        <f t="shared" si="6"/>
        <v>324661.69000000018</v>
      </c>
    </row>
    <row r="18" spans="1:41" x14ac:dyDescent="0.2">
      <c r="A18" t="s">
        <v>1205</v>
      </c>
      <c r="B18" t="s">
        <v>1207</v>
      </c>
      <c r="C18">
        <v>2248</v>
      </c>
      <c r="D18" t="s">
        <v>1223</v>
      </c>
      <c r="E18" t="s">
        <v>1223</v>
      </c>
      <c r="F18" s="36">
        <v>536537.62</v>
      </c>
      <c r="G18" s="36">
        <v>22300</v>
      </c>
      <c r="H18" s="36">
        <v>682320.06</v>
      </c>
      <c r="I18" s="126">
        <v>87645.29</v>
      </c>
      <c r="J18" s="126">
        <v>314905.05</v>
      </c>
      <c r="N18" s="278">
        <v>12950</v>
      </c>
      <c r="P18" s="278">
        <v>104221.58</v>
      </c>
      <c r="S18" s="126">
        <v>118049.74</v>
      </c>
      <c r="T18" s="126">
        <v>865508.28</v>
      </c>
      <c r="W18" s="275">
        <v>1587705.1</v>
      </c>
      <c r="Y18" s="275">
        <v>435.61</v>
      </c>
      <c r="Z18" s="275">
        <v>510</v>
      </c>
      <c r="AA18" s="275">
        <v>1285460</v>
      </c>
      <c r="AC18" s="298">
        <v>1400426</v>
      </c>
      <c r="AD18" s="298">
        <v>5120</v>
      </c>
      <c r="AE18" s="298">
        <v>2600</v>
      </c>
      <c r="AF18" s="298">
        <v>732434.75</v>
      </c>
      <c r="AG18" s="298">
        <v>189801.54</v>
      </c>
      <c r="AI18" s="298">
        <v>750</v>
      </c>
      <c r="AJ18" s="36">
        <f t="shared" si="1"/>
        <v>1241157.6800000002</v>
      </c>
      <c r="AK18" s="59">
        <f t="shared" si="2"/>
        <v>117171.58</v>
      </c>
      <c r="AL18" s="46">
        <f t="shared" si="3"/>
        <v>1123986.1000000001</v>
      </c>
      <c r="AM18" s="35">
        <f t="shared" si="4"/>
        <v>2874110.71</v>
      </c>
      <c r="AN18" s="39">
        <f t="shared" si="5"/>
        <v>2331132.29</v>
      </c>
      <c r="AO18" s="53">
        <f t="shared" si="6"/>
        <v>542978.41999999993</v>
      </c>
    </row>
    <row r="19" spans="1:41" x14ac:dyDescent="0.2">
      <c r="A19" t="s">
        <v>1205</v>
      </c>
      <c r="B19" t="s">
        <v>1207</v>
      </c>
      <c r="C19">
        <v>3985</v>
      </c>
      <c r="D19" t="s">
        <v>1224</v>
      </c>
      <c r="E19" t="s">
        <v>1224</v>
      </c>
      <c r="F19" s="36">
        <v>301520.28000000003</v>
      </c>
      <c r="G19" s="36">
        <v>0</v>
      </c>
      <c r="H19" s="36">
        <v>148874.81</v>
      </c>
      <c r="I19" s="126">
        <v>48150.15</v>
      </c>
      <c r="J19" s="126">
        <v>202908.44</v>
      </c>
      <c r="M19" s="278">
        <v>0</v>
      </c>
      <c r="N19" s="278">
        <v>5675</v>
      </c>
      <c r="P19" s="278">
        <v>348310.49</v>
      </c>
      <c r="S19" s="126">
        <v>-1995081.32</v>
      </c>
      <c r="T19" s="126">
        <v>2831701.19</v>
      </c>
      <c r="W19" s="275">
        <v>739043.4</v>
      </c>
      <c r="AA19" s="275">
        <v>719950</v>
      </c>
      <c r="AC19" s="298">
        <v>926473</v>
      </c>
      <c r="AF19" s="298">
        <v>905965.39</v>
      </c>
      <c r="AG19" s="298">
        <v>115706.69</v>
      </c>
      <c r="AJ19" s="36">
        <f t="shared" si="1"/>
        <v>450395.09</v>
      </c>
      <c r="AK19" s="59">
        <f t="shared" si="2"/>
        <v>353985.49</v>
      </c>
      <c r="AL19" s="46">
        <f t="shared" si="3"/>
        <v>96409.600000000035</v>
      </c>
      <c r="AM19" s="35">
        <f t="shared" si="4"/>
        <v>1458993.4</v>
      </c>
      <c r="AN19" s="39">
        <f t="shared" si="5"/>
        <v>1948145.08</v>
      </c>
      <c r="AO19" s="53">
        <f t="shared" si="6"/>
        <v>-489151.68000000017</v>
      </c>
    </row>
    <row r="20" spans="1:41" x14ac:dyDescent="0.2">
      <c r="A20" t="s">
        <v>1205</v>
      </c>
      <c r="B20" t="s">
        <v>1207</v>
      </c>
      <c r="C20">
        <v>2900</v>
      </c>
      <c r="D20" t="s">
        <v>1225</v>
      </c>
      <c r="E20" t="s">
        <v>1225</v>
      </c>
      <c r="F20" s="36">
        <v>437529.05</v>
      </c>
      <c r="G20" s="36">
        <v>0</v>
      </c>
      <c r="H20" s="36">
        <v>88966.17</v>
      </c>
      <c r="I20" s="126">
        <v>2612851.91</v>
      </c>
      <c r="J20" s="126">
        <v>463854.24</v>
      </c>
      <c r="N20" s="278">
        <v>-8382</v>
      </c>
      <c r="P20" s="278">
        <v>-274.04000000000002</v>
      </c>
      <c r="S20" s="126">
        <v>-1842343.23</v>
      </c>
      <c r="T20" s="126">
        <v>5546813.3099999996</v>
      </c>
      <c r="W20" s="275">
        <v>822925.61</v>
      </c>
      <c r="Y20" s="275">
        <v>998.81</v>
      </c>
      <c r="AA20" s="275">
        <v>716320</v>
      </c>
      <c r="AB20" s="275">
        <v>61800</v>
      </c>
      <c r="AC20" s="298">
        <v>895000</v>
      </c>
      <c r="AE20" s="298">
        <v>29779</v>
      </c>
      <c r="AF20" s="298">
        <v>547806.03</v>
      </c>
      <c r="AG20" s="298">
        <v>221622.06</v>
      </c>
      <c r="AI20" s="298">
        <v>450</v>
      </c>
      <c r="AJ20" s="36">
        <f t="shared" si="1"/>
        <v>526495.22</v>
      </c>
      <c r="AK20" s="59">
        <f t="shared" si="2"/>
        <v>-8656.0400000000009</v>
      </c>
      <c r="AL20" s="46">
        <f t="shared" si="3"/>
        <v>535151.26</v>
      </c>
      <c r="AM20" s="35">
        <f t="shared" si="4"/>
        <v>1602044.42</v>
      </c>
      <c r="AN20" s="39">
        <f t="shared" si="5"/>
        <v>1694657.09</v>
      </c>
      <c r="AO20" s="53">
        <f t="shared" si="6"/>
        <v>-92612.670000000158</v>
      </c>
    </row>
    <row r="21" spans="1:41" x14ac:dyDescent="0.2">
      <c r="A21" t="s">
        <v>1205</v>
      </c>
      <c r="B21" t="s">
        <v>1207</v>
      </c>
      <c r="C21">
        <v>4136</v>
      </c>
      <c r="D21" t="s">
        <v>1226</v>
      </c>
      <c r="E21" t="s">
        <v>1226</v>
      </c>
      <c r="F21" s="36">
        <v>192569.16</v>
      </c>
      <c r="G21" s="36">
        <v>0</v>
      </c>
      <c r="H21" s="36">
        <v>323291.28999999998</v>
      </c>
      <c r="I21" s="126">
        <v>2615015.85</v>
      </c>
      <c r="J21" s="126">
        <v>1213941.31</v>
      </c>
      <c r="N21" s="278">
        <v>23058</v>
      </c>
      <c r="P21" s="278">
        <v>76929.990000000005</v>
      </c>
      <c r="S21" s="126">
        <v>2660263.1800000002</v>
      </c>
      <c r="T21" s="126">
        <v>1606327.04</v>
      </c>
      <c r="W21" s="275">
        <v>1564432.56</v>
      </c>
      <c r="X21" s="275">
        <v>504550</v>
      </c>
      <c r="Y21" s="275">
        <v>315.02</v>
      </c>
      <c r="AA21" s="275">
        <v>999870</v>
      </c>
      <c r="AB21" s="275">
        <v>193300</v>
      </c>
      <c r="AC21" s="298">
        <v>1778624</v>
      </c>
      <c r="AD21" s="298">
        <v>7000</v>
      </c>
      <c r="AE21" s="298">
        <v>18516.5</v>
      </c>
      <c r="AF21" s="298">
        <v>1212515.3999999999</v>
      </c>
      <c r="AG21" s="298">
        <v>267572.28000000003</v>
      </c>
      <c r="AJ21" s="36">
        <f t="shared" si="1"/>
        <v>515860.44999999995</v>
      </c>
      <c r="AK21" s="59">
        <f t="shared" si="2"/>
        <v>99987.99</v>
      </c>
      <c r="AL21" s="46">
        <f t="shared" si="3"/>
        <v>415872.45999999996</v>
      </c>
      <c r="AM21" s="35">
        <f t="shared" si="4"/>
        <v>3262467.58</v>
      </c>
      <c r="AN21" s="39">
        <f t="shared" si="5"/>
        <v>3284228.1799999997</v>
      </c>
      <c r="AO21" s="53">
        <f t="shared" si="6"/>
        <v>-21760.599999999627</v>
      </c>
    </row>
    <row r="22" spans="1:41" x14ac:dyDescent="0.2">
      <c r="A22" t="s">
        <v>1205</v>
      </c>
      <c r="B22" t="s">
        <v>1207</v>
      </c>
      <c r="C22">
        <v>3628</v>
      </c>
      <c r="D22" t="s">
        <v>1227</v>
      </c>
      <c r="E22" t="s">
        <v>1227</v>
      </c>
      <c r="F22" s="36">
        <v>185766.66</v>
      </c>
      <c r="G22" s="36">
        <v>0</v>
      </c>
      <c r="H22" s="36">
        <v>98820.68</v>
      </c>
      <c r="I22" s="126">
        <v>1993164.32</v>
      </c>
      <c r="J22" s="126">
        <v>580673.06999999995</v>
      </c>
      <c r="M22" s="278">
        <v>0</v>
      </c>
      <c r="N22" s="278">
        <v>10700</v>
      </c>
      <c r="P22" s="278">
        <v>1427.71</v>
      </c>
      <c r="S22" s="126">
        <v>1795406.46</v>
      </c>
      <c r="T22" s="126">
        <v>1373222.93</v>
      </c>
      <c r="W22" s="275">
        <v>525929.34</v>
      </c>
      <c r="Y22" s="275">
        <v>477.7</v>
      </c>
      <c r="AA22" s="275">
        <v>1311720</v>
      </c>
      <c r="AB22" s="275">
        <v>128812</v>
      </c>
      <c r="AC22" s="298">
        <v>1485097</v>
      </c>
      <c r="AD22" s="298">
        <v>4400</v>
      </c>
      <c r="AE22" s="298">
        <v>17288</v>
      </c>
      <c r="AF22" s="298">
        <v>508422.63</v>
      </c>
      <c r="AG22" s="298">
        <v>274063.78000000003</v>
      </c>
      <c r="AJ22" s="36">
        <f t="shared" si="1"/>
        <v>284587.33999999997</v>
      </c>
      <c r="AK22" s="59">
        <f t="shared" si="2"/>
        <v>12127.71</v>
      </c>
      <c r="AL22" s="46">
        <f t="shared" si="3"/>
        <v>272459.62999999995</v>
      </c>
      <c r="AM22" s="35">
        <f t="shared" si="4"/>
        <v>1966939.04</v>
      </c>
      <c r="AN22" s="39">
        <f t="shared" si="5"/>
        <v>2289271.41</v>
      </c>
      <c r="AO22" s="53">
        <f t="shared" si="6"/>
        <v>-322332.37000000011</v>
      </c>
    </row>
    <row r="23" spans="1:41" x14ac:dyDescent="0.2">
      <c r="A23" t="s">
        <v>1205</v>
      </c>
      <c r="B23" t="s">
        <v>1207</v>
      </c>
      <c r="C23">
        <v>2180</v>
      </c>
      <c r="D23" t="s">
        <v>1228</v>
      </c>
      <c r="E23" t="s">
        <v>1228</v>
      </c>
      <c r="F23" s="36">
        <v>769783.06</v>
      </c>
      <c r="G23" s="36">
        <v>0</v>
      </c>
      <c r="H23" s="36">
        <v>68724.33</v>
      </c>
      <c r="I23" s="126">
        <v>2609460.39</v>
      </c>
      <c r="J23" s="126">
        <v>244541.3</v>
      </c>
      <c r="N23" s="278">
        <v>41791</v>
      </c>
      <c r="P23" s="278">
        <v>101734.86</v>
      </c>
      <c r="S23" s="126">
        <v>3618833.23</v>
      </c>
      <c r="T23" s="126">
        <v>466379.49</v>
      </c>
      <c r="W23" s="275">
        <v>564780.06999999995</v>
      </c>
      <c r="Y23" s="275">
        <v>111390.93</v>
      </c>
      <c r="Z23" s="275">
        <v>270</v>
      </c>
      <c r="AA23" s="275">
        <v>443670</v>
      </c>
      <c r="AC23" s="298">
        <v>865579</v>
      </c>
      <c r="AF23" s="298">
        <v>574992.86</v>
      </c>
      <c r="AG23" s="298">
        <v>215768.64</v>
      </c>
      <c r="AJ23" s="36">
        <f t="shared" si="1"/>
        <v>838507.39</v>
      </c>
      <c r="AK23" s="59">
        <f t="shared" si="2"/>
        <v>143525.85999999999</v>
      </c>
      <c r="AL23" s="46">
        <f t="shared" si="3"/>
        <v>694981.53</v>
      </c>
      <c r="AM23" s="35">
        <f t="shared" si="4"/>
        <v>1120111</v>
      </c>
      <c r="AN23" s="39">
        <f t="shared" si="5"/>
        <v>1656340.5</v>
      </c>
      <c r="AO23" s="53">
        <f t="shared" si="6"/>
        <v>-536229.5</v>
      </c>
    </row>
    <row r="24" spans="1:41" x14ac:dyDescent="0.2">
      <c r="A24" t="s">
        <v>1205</v>
      </c>
      <c r="B24" t="s">
        <v>1207</v>
      </c>
      <c r="C24">
        <v>2720</v>
      </c>
      <c r="D24" t="s">
        <v>1229</v>
      </c>
      <c r="E24" t="s">
        <v>1229</v>
      </c>
      <c r="F24" s="36">
        <v>564036.96</v>
      </c>
      <c r="G24" s="36">
        <v>0</v>
      </c>
      <c r="H24" s="36">
        <v>114292.5</v>
      </c>
      <c r="I24" s="126">
        <v>346628.97</v>
      </c>
      <c r="J24" s="126">
        <v>393377.6</v>
      </c>
      <c r="N24" s="278">
        <v>19582</v>
      </c>
      <c r="P24" s="278">
        <v>42974.64</v>
      </c>
      <c r="S24" s="126">
        <v>-689367.71</v>
      </c>
      <c r="T24" s="126">
        <v>1804328.64</v>
      </c>
      <c r="W24" s="275">
        <v>864348.87</v>
      </c>
      <c r="X24" s="275">
        <v>236500</v>
      </c>
      <c r="Y24" s="275">
        <v>232.54</v>
      </c>
      <c r="AA24" s="275">
        <v>836670</v>
      </c>
      <c r="AB24" s="275">
        <v>556</v>
      </c>
      <c r="AC24" s="298">
        <v>952598</v>
      </c>
      <c r="AF24" s="298">
        <v>615775.6</v>
      </c>
      <c r="AG24" s="298">
        <v>129115.35</v>
      </c>
      <c r="AJ24" s="36">
        <f t="shared" si="1"/>
        <v>678329.46</v>
      </c>
      <c r="AK24" s="59">
        <f t="shared" si="2"/>
        <v>62556.639999999999</v>
      </c>
      <c r="AL24" s="46">
        <f t="shared" si="3"/>
        <v>615772.81999999995</v>
      </c>
      <c r="AM24" s="35">
        <f t="shared" si="4"/>
        <v>1938307.4100000001</v>
      </c>
      <c r="AN24" s="39">
        <f t="shared" si="5"/>
        <v>1697488.9500000002</v>
      </c>
      <c r="AO24" s="53">
        <f t="shared" si="6"/>
        <v>240818.45999999996</v>
      </c>
    </row>
    <row r="25" spans="1:41" x14ac:dyDescent="0.2">
      <c r="A25" t="s">
        <v>1205</v>
      </c>
      <c r="B25" t="s">
        <v>1207</v>
      </c>
      <c r="C25">
        <v>6257</v>
      </c>
      <c r="D25" t="s">
        <v>1230</v>
      </c>
      <c r="E25" t="s">
        <v>1230</v>
      </c>
      <c r="F25" s="36">
        <v>219667.33</v>
      </c>
      <c r="G25" s="36">
        <v>4560</v>
      </c>
      <c r="H25" s="36">
        <v>157778.71</v>
      </c>
      <c r="I25" s="126">
        <v>483299.98</v>
      </c>
      <c r="J25" s="126">
        <v>158596.88</v>
      </c>
      <c r="N25" s="278">
        <v>48176</v>
      </c>
      <c r="P25" s="278">
        <v>5050.26</v>
      </c>
      <c r="S25" s="126">
        <v>-91506.5</v>
      </c>
      <c r="T25" s="126">
        <v>1601555.91</v>
      </c>
      <c r="W25" s="275">
        <v>1247515.8500000001</v>
      </c>
      <c r="AA25" s="275">
        <v>790200</v>
      </c>
      <c r="AC25" s="298">
        <v>1278994</v>
      </c>
      <c r="AE25" s="298">
        <v>11054.05</v>
      </c>
      <c r="AF25" s="298">
        <v>1068847.21</v>
      </c>
      <c r="AG25" s="298">
        <v>218193.36</v>
      </c>
      <c r="AJ25" s="36">
        <f t="shared" si="1"/>
        <v>382006.04</v>
      </c>
      <c r="AK25" s="59">
        <f t="shared" si="2"/>
        <v>53226.26</v>
      </c>
      <c r="AL25" s="46">
        <f t="shared" si="3"/>
        <v>328779.77999999997</v>
      </c>
      <c r="AM25" s="35">
        <f t="shared" si="4"/>
        <v>2037715.85</v>
      </c>
      <c r="AN25" s="39">
        <f t="shared" si="5"/>
        <v>2577088.6199999996</v>
      </c>
      <c r="AO25" s="53">
        <f t="shared" si="6"/>
        <v>-539372.76999999955</v>
      </c>
    </row>
    <row r="26" spans="1:41" x14ac:dyDescent="0.2">
      <c r="A26" t="s">
        <v>1205</v>
      </c>
      <c r="B26" t="s">
        <v>1207</v>
      </c>
      <c r="C26">
        <v>5202</v>
      </c>
      <c r="D26" t="s">
        <v>1231</v>
      </c>
      <c r="E26" t="s">
        <v>1231</v>
      </c>
      <c r="F26" s="36">
        <v>496150.47</v>
      </c>
      <c r="G26" s="36">
        <v>0</v>
      </c>
      <c r="H26" s="36">
        <v>82276.350000000006</v>
      </c>
      <c r="I26" s="126">
        <v>128700.22</v>
      </c>
      <c r="J26" s="126">
        <v>285032.03999999998</v>
      </c>
      <c r="M26" s="278">
        <v>0</v>
      </c>
      <c r="N26" s="278">
        <v>5700</v>
      </c>
      <c r="P26" s="278">
        <v>247403.56</v>
      </c>
      <c r="S26" s="126">
        <v>-262604.89</v>
      </c>
      <c r="T26" s="126">
        <v>1188537.31</v>
      </c>
      <c r="W26" s="275">
        <v>1109932.44</v>
      </c>
      <c r="X26" s="275">
        <v>182400</v>
      </c>
      <c r="Y26" s="275">
        <v>725</v>
      </c>
      <c r="Z26" s="275">
        <v>5595</v>
      </c>
      <c r="AA26" s="275">
        <v>979800</v>
      </c>
      <c r="AB26" s="275">
        <v>33</v>
      </c>
      <c r="AC26" s="298">
        <v>1505185</v>
      </c>
      <c r="AE26" s="298">
        <v>5544</v>
      </c>
      <c r="AF26" s="298">
        <v>811581.48</v>
      </c>
      <c r="AG26" s="298">
        <v>143051.85999999999</v>
      </c>
      <c r="AJ26" s="36">
        <f t="shared" si="1"/>
        <v>578426.81999999995</v>
      </c>
      <c r="AK26" s="59">
        <f t="shared" si="2"/>
        <v>253103.56</v>
      </c>
      <c r="AL26" s="46">
        <f t="shared" si="3"/>
        <v>325323.25999999995</v>
      </c>
      <c r="AM26" s="35">
        <f t="shared" si="4"/>
        <v>2278485.44</v>
      </c>
      <c r="AN26" s="39">
        <f t="shared" si="5"/>
        <v>2465362.34</v>
      </c>
      <c r="AO26" s="53">
        <f t="shared" si="6"/>
        <v>-186876.89999999991</v>
      </c>
    </row>
    <row r="27" spans="1:41" x14ac:dyDescent="0.2">
      <c r="A27" t="s">
        <v>1205</v>
      </c>
      <c r="B27" t="s">
        <v>1207</v>
      </c>
      <c r="C27">
        <v>2753</v>
      </c>
      <c r="D27" t="s">
        <v>1232</v>
      </c>
      <c r="E27" t="s">
        <v>1232</v>
      </c>
      <c r="F27" s="36">
        <v>390067.98</v>
      </c>
      <c r="G27" s="36">
        <v>0</v>
      </c>
      <c r="H27" s="36">
        <v>107869.55</v>
      </c>
      <c r="I27" s="126">
        <v>753334.06</v>
      </c>
      <c r="J27" s="126">
        <v>420338.43</v>
      </c>
      <c r="N27" s="278">
        <v>18554</v>
      </c>
      <c r="P27" s="278">
        <v>237841.11</v>
      </c>
      <c r="S27" s="126">
        <v>-1582279.25</v>
      </c>
      <c r="T27" s="126">
        <v>3378480.39</v>
      </c>
      <c r="W27" s="275">
        <v>710744.8</v>
      </c>
      <c r="Y27" s="275">
        <v>450.97</v>
      </c>
      <c r="AA27" s="275">
        <v>923640</v>
      </c>
      <c r="AC27" s="298">
        <v>1087174</v>
      </c>
      <c r="AE27" s="298">
        <v>1950</v>
      </c>
      <c r="AF27" s="298">
        <v>536110.87</v>
      </c>
      <c r="AG27" s="298">
        <v>390587.13</v>
      </c>
      <c r="AJ27" s="36">
        <f t="shared" si="1"/>
        <v>497937.52999999997</v>
      </c>
      <c r="AK27" s="59">
        <f t="shared" si="2"/>
        <v>256395.11</v>
      </c>
      <c r="AL27" s="46">
        <f t="shared" si="3"/>
        <v>241542.41999999998</v>
      </c>
      <c r="AM27" s="35">
        <f t="shared" si="4"/>
        <v>1634835.77</v>
      </c>
      <c r="AN27" s="39">
        <f t="shared" si="5"/>
        <v>2015822</v>
      </c>
      <c r="AO27" s="53">
        <f t="shared" si="6"/>
        <v>-380986.23</v>
      </c>
    </row>
    <row r="28" spans="1:41" x14ac:dyDescent="0.2">
      <c r="A28" t="s">
        <v>1205</v>
      </c>
      <c r="B28" t="s">
        <v>1207</v>
      </c>
      <c r="C28">
        <v>2931</v>
      </c>
      <c r="D28" t="s">
        <v>1233</v>
      </c>
      <c r="E28" t="s">
        <v>1233</v>
      </c>
      <c r="F28" s="36">
        <v>193382.56</v>
      </c>
      <c r="G28" s="36">
        <v>0</v>
      </c>
      <c r="H28" s="36">
        <v>28813.59</v>
      </c>
      <c r="I28" s="126">
        <v>3532265.1</v>
      </c>
      <c r="J28" s="126">
        <v>297842.65999999997</v>
      </c>
      <c r="N28" s="278">
        <v>21522</v>
      </c>
      <c r="P28" s="278">
        <v>694.99</v>
      </c>
      <c r="S28" s="126">
        <v>-436482.16</v>
      </c>
      <c r="T28" s="126">
        <v>4652638.84</v>
      </c>
      <c r="W28" s="275">
        <v>541013.30000000005</v>
      </c>
      <c r="Y28" s="275">
        <v>248.65</v>
      </c>
      <c r="AA28" s="275">
        <v>645600</v>
      </c>
      <c r="AB28" s="275">
        <v>38027</v>
      </c>
      <c r="AC28" s="298">
        <v>799898</v>
      </c>
      <c r="AE28" s="298">
        <v>3820</v>
      </c>
      <c r="AF28" s="298">
        <v>411178.35</v>
      </c>
      <c r="AG28" s="298">
        <v>196062.36</v>
      </c>
      <c r="AJ28" s="36">
        <f t="shared" si="1"/>
        <v>222196.15</v>
      </c>
      <c r="AK28" s="59">
        <f t="shared" si="2"/>
        <v>22216.99</v>
      </c>
      <c r="AL28" s="46">
        <f t="shared" si="3"/>
        <v>199979.16</v>
      </c>
      <c r="AM28" s="35">
        <f t="shared" si="4"/>
        <v>1224888.9500000002</v>
      </c>
      <c r="AN28" s="39">
        <f t="shared" si="5"/>
        <v>1410958.71</v>
      </c>
      <c r="AO28" s="53">
        <f t="shared" si="6"/>
        <v>-186069.75999999978</v>
      </c>
    </row>
    <row r="29" spans="1:41" x14ac:dyDescent="0.2">
      <c r="A29" t="s">
        <v>1235</v>
      </c>
      <c r="B29" t="s">
        <v>1236</v>
      </c>
      <c r="C29">
        <v>4011</v>
      </c>
      <c r="D29" t="s">
        <v>1238</v>
      </c>
      <c r="E29" t="s">
        <v>1238</v>
      </c>
      <c r="F29" s="36">
        <v>21192.93</v>
      </c>
      <c r="G29" s="36">
        <v>0</v>
      </c>
      <c r="H29" s="36">
        <v>52741.85</v>
      </c>
      <c r="I29" s="126">
        <v>2520179.1</v>
      </c>
      <c r="J29" s="126">
        <v>367577.92</v>
      </c>
      <c r="N29" s="278">
        <v>12070.05</v>
      </c>
      <c r="P29" s="278">
        <v>-1550.18</v>
      </c>
      <c r="S29" s="126">
        <v>-883846.74</v>
      </c>
      <c r="T29" s="126">
        <v>3908830.71</v>
      </c>
      <c r="U29" s="275">
        <v>3301</v>
      </c>
      <c r="V29" s="275">
        <v>508.7</v>
      </c>
      <c r="W29" s="275">
        <v>330</v>
      </c>
      <c r="X29" s="275">
        <v>302000</v>
      </c>
      <c r="Y29" s="275">
        <v>128.31</v>
      </c>
      <c r="AA29" s="275">
        <v>1405000</v>
      </c>
      <c r="AB29" s="275">
        <v>1002644.15</v>
      </c>
      <c r="AC29" s="298">
        <v>2182495</v>
      </c>
      <c r="AE29" s="298">
        <v>42602</v>
      </c>
      <c r="AF29" s="298">
        <v>344669.45</v>
      </c>
      <c r="AG29" s="298">
        <v>217957.75</v>
      </c>
      <c r="AJ29" s="36">
        <f t="shared" si="1"/>
        <v>73934.78</v>
      </c>
      <c r="AK29" s="59">
        <f t="shared" si="2"/>
        <v>10519.869999999999</v>
      </c>
      <c r="AL29" s="46">
        <f t="shared" si="3"/>
        <v>63414.91</v>
      </c>
      <c r="AM29" s="35">
        <f t="shared" si="4"/>
        <v>2713912.16</v>
      </c>
      <c r="AN29" s="39">
        <f t="shared" si="5"/>
        <v>2787724.2</v>
      </c>
      <c r="AO29" s="53">
        <f t="shared" si="6"/>
        <v>-73812.040000000037</v>
      </c>
    </row>
    <row r="30" spans="1:41" x14ac:dyDescent="0.2">
      <c r="A30" t="s">
        <v>1235</v>
      </c>
      <c r="B30" t="s">
        <v>1236</v>
      </c>
      <c r="C30">
        <v>5215</v>
      </c>
      <c r="D30" t="s">
        <v>1239</v>
      </c>
      <c r="E30" t="s">
        <v>1239</v>
      </c>
      <c r="F30" s="36">
        <v>770034.77</v>
      </c>
      <c r="G30" s="36">
        <v>148794.89000000001</v>
      </c>
      <c r="H30" s="36">
        <v>69168.03</v>
      </c>
      <c r="I30" s="126">
        <v>1093608</v>
      </c>
      <c r="J30" s="126">
        <v>309243</v>
      </c>
      <c r="P30" s="278">
        <v>571757</v>
      </c>
      <c r="S30" s="126">
        <v>-2078196.93</v>
      </c>
      <c r="T30" s="126">
        <v>3967213.3</v>
      </c>
      <c r="V30" s="275">
        <v>935.94</v>
      </c>
      <c r="W30" s="275">
        <v>864450.93</v>
      </c>
      <c r="X30" s="275">
        <v>360450</v>
      </c>
      <c r="Y30" s="275">
        <v>2244.86</v>
      </c>
      <c r="AA30" s="275">
        <v>1548360</v>
      </c>
      <c r="AB30" s="275">
        <v>325483</v>
      </c>
      <c r="AC30" s="298">
        <v>1926660</v>
      </c>
      <c r="AE30" s="298">
        <v>12240</v>
      </c>
      <c r="AF30" s="298">
        <v>1090433.4099999999</v>
      </c>
      <c r="AG30" s="298">
        <v>142516</v>
      </c>
      <c r="AJ30" s="36">
        <f t="shared" si="1"/>
        <v>987997.69000000006</v>
      </c>
      <c r="AK30" s="59">
        <f t="shared" si="2"/>
        <v>571757</v>
      </c>
      <c r="AL30" s="46">
        <f t="shared" si="3"/>
        <v>416240.69000000006</v>
      </c>
      <c r="AM30" s="35">
        <f t="shared" si="4"/>
        <v>3101924.7300000004</v>
      </c>
      <c r="AN30" s="39">
        <f t="shared" si="5"/>
        <v>3171849.41</v>
      </c>
      <c r="AO30" s="53">
        <f t="shared" si="6"/>
        <v>-69924.679999999702</v>
      </c>
    </row>
    <row r="31" spans="1:41" x14ac:dyDescent="0.2">
      <c r="A31" t="s">
        <v>1235</v>
      </c>
      <c r="B31" t="s">
        <v>1236</v>
      </c>
      <c r="C31">
        <v>2879</v>
      </c>
      <c r="D31" t="s">
        <v>1240</v>
      </c>
      <c r="E31" t="s">
        <v>1240</v>
      </c>
      <c r="F31" s="36">
        <v>242471.25</v>
      </c>
      <c r="G31" s="36">
        <v>11012</v>
      </c>
      <c r="H31" s="36">
        <v>17416</v>
      </c>
      <c r="I31" s="126">
        <v>119652.86</v>
      </c>
      <c r="J31" s="126">
        <v>404661.26</v>
      </c>
      <c r="P31" s="278">
        <v>454</v>
      </c>
      <c r="S31" s="126">
        <v>-770836.77</v>
      </c>
      <c r="T31" s="126">
        <v>1728640.99</v>
      </c>
      <c r="W31" s="275">
        <v>857667.3</v>
      </c>
      <c r="Y31" s="275">
        <v>1623.65</v>
      </c>
      <c r="AA31" s="275">
        <v>883980</v>
      </c>
      <c r="AB31" s="275">
        <v>46029</v>
      </c>
      <c r="AC31" s="298">
        <v>1037541</v>
      </c>
      <c r="AE31" s="298">
        <v>37285</v>
      </c>
      <c r="AF31" s="298">
        <v>652359.84</v>
      </c>
      <c r="AG31" s="298">
        <v>185158.96</v>
      </c>
      <c r="AI31" s="298">
        <v>40000</v>
      </c>
      <c r="AJ31" s="36">
        <f t="shared" si="1"/>
        <v>270899.25</v>
      </c>
      <c r="AK31" s="59">
        <f t="shared" si="2"/>
        <v>454</v>
      </c>
      <c r="AL31" s="46">
        <f t="shared" si="3"/>
        <v>270445.25</v>
      </c>
      <c r="AM31" s="35">
        <f t="shared" si="4"/>
        <v>1789299.9500000002</v>
      </c>
      <c r="AN31" s="39">
        <f t="shared" si="5"/>
        <v>1952344.7999999998</v>
      </c>
      <c r="AO31" s="53">
        <f t="shared" si="6"/>
        <v>-163044.84999999963</v>
      </c>
    </row>
    <row r="32" spans="1:41" x14ac:dyDescent="0.2">
      <c r="A32" t="s">
        <v>1235</v>
      </c>
      <c r="B32" t="s">
        <v>1236</v>
      </c>
      <c r="C32">
        <v>3429</v>
      </c>
      <c r="D32" t="s">
        <v>1241</v>
      </c>
      <c r="E32" t="s">
        <v>1241</v>
      </c>
      <c r="F32" s="36">
        <v>119932.42</v>
      </c>
      <c r="G32" s="36">
        <v>46222.98</v>
      </c>
      <c r="H32" s="36">
        <v>203618.23</v>
      </c>
      <c r="I32" s="126">
        <v>115763.39</v>
      </c>
      <c r="J32" s="126">
        <v>336681.43</v>
      </c>
      <c r="P32" s="278">
        <v>92346.73</v>
      </c>
      <c r="S32" s="126">
        <v>-1487889.74</v>
      </c>
      <c r="T32" s="126">
        <v>2399403.2599999998</v>
      </c>
      <c r="W32" s="275">
        <v>651322.98</v>
      </c>
      <c r="Y32" s="275">
        <v>1034.05</v>
      </c>
      <c r="AB32" s="275">
        <v>191664.34</v>
      </c>
      <c r="AC32" s="298">
        <v>384957.75</v>
      </c>
      <c r="AD32" s="298">
        <v>3120</v>
      </c>
      <c r="AE32" s="298">
        <v>34786</v>
      </c>
      <c r="AF32" s="298">
        <v>403842.45</v>
      </c>
      <c r="AG32" s="298">
        <v>198956.97</v>
      </c>
      <c r="AJ32" s="36">
        <f t="shared" si="1"/>
        <v>369773.63</v>
      </c>
      <c r="AK32" s="59">
        <f t="shared" si="2"/>
        <v>92346.73</v>
      </c>
      <c r="AL32" s="46">
        <f t="shared" si="3"/>
        <v>277426.90000000002</v>
      </c>
      <c r="AM32" s="35">
        <f t="shared" si="4"/>
        <v>844021.37</v>
      </c>
      <c r="AN32" s="39">
        <f t="shared" si="5"/>
        <v>1025663.1699999999</v>
      </c>
      <c r="AO32" s="53">
        <f t="shared" si="6"/>
        <v>-181641.79999999993</v>
      </c>
    </row>
    <row r="33" spans="1:41" x14ac:dyDescent="0.2">
      <c r="A33" t="s">
        <v>1235</v>
      </c>
      <c r="B33" t="s">
        <v>1236</v>
      </c>
      <c r="C33">
        <v>4031</v>
      </c>
      <c r="D33" t="s">
        <v>1242</v>
      </c>
      <c r="E33" t="s">
        <v>1242</v>
      </c>
      <c r="F33" s="36">
        <v>219417.23</v>
      </c>
      <c r="G33" s="36">
        <v>19085.53</v>
      </c>
      <c r="H33" s="36">
        <v>26764.1</v>
      </c>
      <c r="I33" s="126">
        <v>11463344</v>
      </c>
      <c r="J33" s="126">
        <v>363844.79</v>
      </c>
      <c r="P33" s="278">
        <v>1811.47</v>
      </c>
      <c r="S33" s="126">
        <v>10155899.41</v>
      </c>
      <c r="T33" s="126">
        <v>2042047.88</v>
      </c>
      <c r="W33" s="275">
        <v>1124254</v>
      </c>
      <c r="X33" s="275">
        <v>175000</v>
      </c>
      <c r="Y33" s="275">
        <v>928.69</v>
      </c>
      <c r="AA33" s="275">
        <v>796230</v>
      </c>
      <c r="AB33" s="275">
        <v>120030</v>
      </c>
      <c r="AC33" s="298">
        <v>1473204</v>
      </c>
      <c r="AE33" s="298">
        <v>84847.5</v>
      </c>
      <c r="AF33" s="298">
        <v>576545.14</v>
      </c>
      <c r="AG33" s="298">
        <v>189149.16</v>
      </c>
      <c r="AJ33" s="36">
        <f t="shared" si="1"/>
        <v>265266.86</v>
      </c>
      <c r="AK33" s="59">
        <f t="shared" si="2"/>
        <v>1811.47</v>
      </c>
      <c r="AL33" s="46">
        <f t="shared" si="3"/>
        <v>263455.39</v>
      </c>
      <c r="AM33" s="35">
        <f t="shared" si="4"/>
        <v>2216442.69</v>
      </c>
      <c r="AN33" s="39">
        <f t="shared" si="5"/>
        <v>2323745.8000000003</v>
      </c>
      <c r="AO33" s="53">
        <f t="shared" si="6"/>
        <v>-107303.11000000034</v>
      </c>
    </row>
    <row r="34" spans="1:41" x14ac:dyDescent="0.2">
      <c r="A34" t="s">
        <v>1235</v>
      </c>
      <c r="B34" t="s">
        <v>1236</v>
      </c>
      <c r="C34">
        <v>4404</v>
      </c>
      <c r="D34" t="s">
        <v>1243</v>
      </c>
      <c r="E34" t="s">
        <v>1243</v>
      </c>
      <c r="F34" s="36">
        <v>73769.100000000006</v>
      </c>
      <c r="G34" s="36">
        <v>0</v>
      </c>
      <c r="H34" s="36">
        <v>126459.81</v>
      </c>
      <c r="I34" s="126">
        <v>2253860.44</v>
      </c>
      <c r="J34" s="126">
        <v>124875.56</v>
      </c>
      <c r="P34" s="278">
        <v>0</v>
      </c>
      <c r="S34" s="126">
        <v>800590.79</v>
      </c>
      <c r="T34" s="126">
        <v>2109112.34</v>
      </c>
      <c r="W34" s="275">
        <v>720698.52</v>
      </c>
      <c r="Y34" s="275">
        <v>1334.45</v>
      </c>
      <c r="AA34" s="275">
        <v>1255800</v>
      </c>
      <c r="AB34" s="275">
        <v>400540</v>
      </c>
      <c r="AC34" s="298">
        <v>1845281</v>
      </c>
      <c r="AD34" s="298">
        <v>47742</v>
      </c>
      <c r="AF34" s="298">
        <v>559834.87</v>
      </c>
      <c r="AG34" s="298">
        <v>224333.32</v>
      </c>
      <c r="AI34" s="298">
        <v>31920</v>
      </c>
      <c r="AJ34" s="36">
        <f t="shared" si="1"/>
        <v>200228.91</v>
      </c>
      <c r="AK34" s="59">
        <f t="shared" si="2"/>
        <v>0</v>
      </c>
      <c r="AL34" s="46">
        <f t="shared" si="3"/>
        <v>200228.91</v>
      </c>
      <c r="AM34" s="35">
        <f t="shared" si="4"/>
        <v>2378372.9699999997</v>
      </c>
      <c r="AN34" s="39">
        <f t="shared" si="5"/>
        <v>2709111.19</v>
      </c>
      <c r="AO34" s="53">
        <f t="shared" si="6"/>
        <v>-330738.2200000002</v>
      </c>
    </row>
    <row r="35" spans="1:41" x14ac:dyDescent="0.2">
      <c r="A35" t="s">
        <v>1235</v>
      </c>
      <c r="B35" t="s">
        <v>1236</v>
      </c>
      <c r="C35">
        <v>2133</v>
      </c>
      <c r="D35" t="s">
        <v>1244</v>
      </c>
      <c r="E35" t="s">
        <v>1244</v>
      </c>
      <c r="F35" s="36">
        <v>123409.35</v>
      </c>
      <c r="G35" s="36">
        <v>50800</v>
      </c>
      <c r="H35" s="36">
        <v>94094.22</v>
      </c>
      <c r="I35" s="126">
        <v>2415663.85</v>
      </c>
      <c r="J35" s="126">
        <v>176246.62</v>
      </c>
      <c r="P35" s="278">
        <v>7444</v>
      </c>
      <c r="S35" s="126">
        <v>1088573.82</v>
      </c>
      <c r="T35" s="126">
        <v>2000000</v>
      </c>
      <c r="V35" s="275">
        <v>175.76</v>
      </c>
      <c r="W35" s="275">
        <v>682330.42</v>
      </c>
      <c r="AA35" s="275">
        <v>44780</v>
      </c>
      <c r="AB35" s="275">
        <v>12700</v>
      </c>
      <c r="AC35" s="298">
        <v>292692</v>
      </c>
      <c r="AE35" s="298">
        <v>34938</v>
      </c>
      <c r="AF35" s="298">
        <v>458311.76</v>
      </c>
      <c r="AG35" s="298">
        <v>179848.2</v>
      </c>
      <c r="AI35" s="298">
        <v>10000</v>
      </c>
      <c r="AJ35" s="36">
        <f t="shared" si="1"/>
        <v>268303.57</v>
      </c>
      <c r="AK35" s="59">
        <f t="shared" si="2"/>
        <v>7444</v>
      </c>
      <c r="AL35" s="46">
        <f t="shared" si="3"/>
        <v>260859.57</v>
      </c>
      <c r="AM35" s="35">
        <f t="shared" si="4"/>
        <v>739986.18</v>
      </c>
      <c r="AN35" s="39">
        <f t="shared" si="5"/>
        <v>975789.96</v>
      </c>
      <c r="AO35" s="53">
        <f t="shared" si="6"/>
        <v>-235803.77999999991</v>
      </c>
    </row>
    <row r="36" spans="1:41" x14ac:dyDescent="0.2">
      <c r="A36" t="s">
        <v>1235</v>
      </c>
      <c r="B36" t="s">
        <v>1236</v>
      </c>
      <c r="C36">
        <v>2756</v>
      </c>
      <c r="D36" t="s">
        <v>1245</v>
      </c>
      <c r="E36" t="s">
        <v>1245</v>
      </c>
      <c r="F36" s="36">
        <v>232148.61</v>
      </c>
      <c r="G36" s="36">
        <v>0</v>
      </c>
      <c r="H36" s="36">
        <v>188199.8</v>
      </c>
      <c r="I36" s="126">
        <v>1367507.3</v>
      </c>
      <c r="J36" s="126">
        <v>189949.35</v>
      </c>
      <c r="P36" s="278">
        <v>-40000</v>
      </c>
      <c r="T36" s="126">
        <v>2067007.72</v>
      </c>
      <c r="W36" s="275">
        <v>940303.43</v>
      </c>
      <c r="X36" s="275">
        <v>4000</v>
      </c>
      <c r="Y36" s="275">
        <v>782.52</v>
      </c>
      <c r="AB36" s="275">
        <v>33</v>
      </c>
      <c r="AC36" s="298">
        <v>303608</v>
      </c>
      <c r="AE36" s="298">
        <v>42894</v>
      </c>
      <c r="AF36" s="298">
        <v>512142.57</v>
      </c>
      <c r="AG36" s="298">
        <v>135677.04</v>
      </c>
      <c r="AJ36" s="36">
        <f t="shared" si="1"/>
        <v>420348.41</v>
      </c>
      <c r="AK36" s="59">
        <f t="shared" si="2"/>
        <v>-40000</v>
      </c>
      <c r="AL36" s="46">
        <f t="shared" si="3"/>
        <v>460348.41</v>
      </c>
      <c r="AM36" s="35">
        <f t="shared" si="4"/>
        <v>945118.95000000007</v>
      </c>
      <c r="AN36" s="39">
        <f t="shared" si="5"/>
        <v>994321.6100000001</v>
      </c>
      <c r="AO36" s="53">
        <f t="shared" si="6"/>
        <v>-49202.660000000033</v>
      </c>
    </row>
    <row r="37" spans="1:41" x14ac:dyDescent="0.2">
      <c r="A37" t="s">
        <v>1235</v>
      </c>
      <c r="B37" t="s">
        <v>1236</v>
      </c>
      <c r="C37">
        <v>2482</v>
      </c>
      <c r="D37" t="s">
        <v>1246</v>
      </c>
      <c r="E37" t="s">
        <v>1246</v>
      </c>
      <c r="F37" s="36">
        <v>154444.84</v>
      </c>
      <c r="G37" s="36">
        <v>0</v>
      </c>
      <c r="H37" s="36">
        <v>48840.05</v>
      </c>
      <c r="I37" s="126">
        <v>578276.5</v>
      </c>
      <c r="J37" s="126">
        <v>252235</v>
      </c>
      <c r="N37" s="278">
        <v>-25295</v>
      </c>
      <c r="P37" s="278">
        <v>16871.29</v>
      </c>
      <c r="S37" s="126">
        <v>-1405695.55</v>
      </c>
      <c r="T37" s="126">
        <v>2721924.84</v>
      </c>
      <c r="W37" s="275">
        <v>470235.82</v>
      </c>
      <c r="Y37" s="275">
        <v>918.11</v>
      </c>
      <c r="AA37" s="275">
        <v>1212000</v>
      </c>
      <c r="AB37" s="275">
        <v>628247.49</v>
      </c>
      <c r="AC37" s="298">
        <v>1609124</v>
      </c>
      <c r="AD37" s="298">
        <v>41252</v>
      </c>
      <c r="AF37" s="298">
        <v>711235.77</v>
      </c>
      <c r="AG37" s="298">
        <v>223798.84</v>
      </c>
      <c r="AJ37" s="36">
        <f t="shared" si="1"/>
        <v>203284.89</v>
      </c>
      <c r="AK37" s="59">
        <f t="shared" si="2"/>
        <v>-8423.7099999999991</v>
      </c>
      <c r="AL37" s="46">
        <f t="shared" si="3"/>
        <v>211708.6</v>
      </c>
      <c r="AM37" s="35">
        <f t="shared" si="4"/>
        <v>2311401.42</v>
      </c>
      <c r="AN37" s="39">
        <f t="shared" si="5"/>
        <v>2585410.61</v>
      </c>
      <c r="AO37" s="53">
        <f t="shared" si="6"/>
        <v>-274009.18999999994</v>
      </c>
    </row>
    <row r="38" spans="1:41" x14ac:dyDescent="0.2">
      <c r="A38" t="s">
        <v>1248</v>
      </c>
      <c r="B38" t="s">
        <v>1249</v>
      </c>
      <c r="C38">
        <v>3608</v>
      </c>
      <c r="D38" t="s">
        <v>1251</v>
      </c>
      <c r="E38" t="s">
        <v>1251</v>
      </c>
      <c r="F38" s="36">
        <v>460664.56</v>
      </c>
      <c r="G38" s="36">
        <v>0</v>
      </c>
      <c r="H38" s="36">
        <v>96707.15</v>
      </c>
      <c r="I38" s="126">
        <v>3</v>
      </c>
      <c r="J38" s="126">
        <v>59165.24</v>
      </c>
      <c r="N38" s="278">
        <v>57350</v>
      </c>
      <c r="P38" s="278">
        <v>94</v>
      </c>
      <c r="R38" s="126">
        <v>109826.84</v>
      </c>
      <c r="S38" s="126">
        <v>-800365.28</v>
      </c>
      <c r="T38" s="126">
        <v>1153430.04</v>
      </c>
      <c r="W38" s="275">
        <v>768859.46</v>
      </c>
      <c r="X38" s="275">
        <v>159990</v>
      </c>
      <c r="Y38" s="275">
        <v>1876.03</v>
      </c>
      <c r="AA38" s="275">
        <v>1014270</v>
      </c>
      <c r="AB38" s="275">
        <v>76500</v>
      </c>
      <c r="AC38" s="298">
        <v>1433131</v>
      </c>
      <c r="AE38" s="298">
        <v>18577</v>
      </c>
      <c r="AF38" s="298">
        <v>384480.24</v>
      </c>
      <c r="AG38" s="298">
        <v>89102.9</v>
      </c>
      <c r="AJ38" s="36">
        <f t="shared" si="1"/>
        <v>557371.71</v>
      </c>
      <c r="AK38" s="59">
        <f t="shared" si="2"/>
        <v>57444</v>
      </c>
      <c r="AL38" s="46">
        <f t="shared" si="3"/>
        <v>499927.70999999996</v>
      </c>
      <c r="AM38" s="35">
        <f t="shared" si="4"/>
        <v>2021495.49</v>
      </c>
      <c r="AN38" s="39">
        <f t="shared" si="5"/>
        <v>1925291.14</v>
      </c>
      <c r="AO38" s="53">
        <f t="shared" si="6"/>
        <v>96204.350000000093</v>
      </c>
    </row>
    <row r="39" spans="1:41" x14ac:dyDescent="0.2">
      <c r="A39" t="s">
        <v>1248</v>
      </c>
      <c r="B39" t="s">
        <v>1249</v>
      </c>
      <c r="C39">
        <v>4330</v>
      </c>
      <c r="D39" t="s">
        <v>1252</v>
      </c>
      <c r="E39" t="s">
        <v>1252</v>
      </c>
      <c r="F39" s="36">
        <v>93907.16</v>
      </c>
      <c r="G39" s="36">
        <v>0</v>
      </c>
      <c r="H39" s="36">
        <v>115231.83</v>
      </c>
      <c r="I39" s="126">
        <v>-287257.01</v>
      </c>
      <c r="J39" s="126">
        <v>176071.33</v>
      </c>
      <c r="N39" s="278">
        <v>144200</v>
      </c>
      <c r="P39" s="278">
        <v>425.25</v>
      </c>
      <c r="R39" s="126">
        <v>-2304521.69</v>
      </c>
      <c r="S39" s="126">
        <v>-200597.9</v>
      </c>
      <c r="T39" s="126">
        <v>2737074.7</v>
      </c>
      <c r="W39" s="275">
        <v>738352.29</v>
      </c>
      <c r="X39" s="275">
        <v>229788</v>
      </c>
      <c r="Y39" s="275">
        <v>774.09</v>
      </c>
      <c r="AA39" s="275">
        <v>921840</v>
      </c>
      <c r="AB39" s="275">
        <v>28000</v>
      </c>
      <c r="AC39" s="298">
        <v>1204020</v>
      </c>
      <c r="AE39" s="298">
        <v>49078</v>
      </c>
      <c r="AF39" s="298">
        <v>709222.42</v>
      </c>
      <c r="AG39" s="298">
        <v>235061.01</v>
      </c>
      <c r="AJ39" s="36">
        <f t="shared" si="1"/>
        <v>209138.99</v>
      </c>
      <c r="AK39" s="59">
        <f t="shared" si="2"/>
        <v>144625.25</v>
      </c>
      <c r="AL39" s="46">
        <f t="shared" si="3"/>
        <v>64513.739999999991</v>
      </c>
      <c r="AM39" s="35">
        <f t="shared" si="4"/>
        <v>1918754.38</v>
      </c>
      <c r="AN39" s="39">
        <f t="shared" si="5"/>
        <v>2197381.4299999997</v>
      </c>
      <c r="AO39" s="53">
        <f t="shared" si="6"/>
        <v>-278627.04999999981</v>
      </c>
    </row>
    <row r="40" spans="1:41" x14ac:dyDescent="0.2">
      <c r="A40" t="s">
        <v>1248</v>
      </c>
      <c r="B40" t="s">
        <v>1249</v>
      </c>
      <c r="C40">
        <v>1035</v>
      </c>
      <c r="D40" t="s">
        <v>1253</v>
      </c>
      <c r="E40" t="s">
        <v>1253</v>
      </c>
      <c r="F40" s="36">
        <v>397366.69</v>
      </c>
      <c r="G40" s="36">
        <v>0</v>
      </c>
      <c r="H40" s="36">
        <v>99091.68</v>
      </c>
      <c r="I40" s="126">
        <v>261205.98</v>
      </c>
      <c r="J40" s="126">
        <v>177680.62</v>
      </c>
      <c r="N40" s="278">
        <v>6300</v>
      </c>
      <c r="P40" s="278">
        <v>258.31</v>
      </c>
      <c r="S40" s="126">
        <v>-624583.84</v>
      </c>
      <c r="T40" s="126">
        <v>1656318.18</v>
      </c>
      <c r="W40" s="275">
        <v>447038.85</v>
      </c>
      <c r="X40" s="275">
        <v>46770</v>
      </c>
      <c r="Y40" s="275">
        <v>955.7</v>
      </c>
      <c r="AA40" s="275">
        <v>1169820</v>
      </c>
      <c r="AB40" s="275">
        <v>18000</v>
      </c>
      <c r="AC40" s="298">
        <v>1280979</v>
      </c>
      <c r="AD40" s="298">
        <v>4330</v>
      </c>
      <c r="AE40" s="298">
        <v>9660</v>
      </c>
      <c r="AF40" s="298">
        <v>351376.4</v>
      </c>
      <c r="AG40" s="298">
        <v>139186.82999999999</v>
      </c>
      <c r="AJ40" s="36">
        <f t="shared" si="1"/>
        <v>496458.37</v>
      </c>
      <c r="AK40" s="59">
        <f t="shared" si="2"/>
        <v>6558.31</v>
      </c>
      <c r="AL40" s="46">
        <f t="shared" si="3"/>
        <v>489900.06</v>
      </c>
      <c r="AM40" s="35">
        <f t="shared" si="4"/>
        <v>1682584.55</v>
      </c>
      <c r="AN40" s="39">
        <f t="shared" si="5"/>
        <v>1785532.23</v>
      </c>
      <c r="AO40" s="53">
        <f t="shared" si="6"/>
        <v>-102947.67999999993</v>
      </c>
    </row>
    <row r="41" spans="1:41" x14ac:dyDescent="0.2">
      <c r="A41" t="s">
        <v>1248</v>
      </c>
      <c r="B41" t="s">
        <v>1249</v>
      </c>
      <c r="C41">
        <v>2157</v>
      </c>
      <c r="D41" t="s">
        <v>1254</v>
      </c>
      <c r="E41" t="s">
        <v>1254</v>
      </c>
      <c r="F41" s="36">
        <v>73714.02</v>
      </c>
      <c r="G41" s="36">
        <v>0</v>
      </c>
      <c r="H41" s="36">
        <v>63372.7</v>
      </c>
      <c r="I41" s="126">
        <v>227251.22</v>
      </c>
      <c r="J41" s="126">
        <v>34870.35</v>
      </c>
      <c r="N41" s="278">
        <v>330254</v>
      </c>
      <c r="P41" s="278">
        <v>2636.75</v>
      </c>
      <c r="S41" s="126">
        <v>-359671.78</v>
      </c>
      <c r="T41" s="126">
        <v>1118559.83</v>
      </c>
      <c r="W41" s="275">
        <v>493088.02</v>
      </c>
      <c r="X41" s="275">
        <v>51580</v>
      </c>
      <c r="AA41" s="275">
        <v>1462320</v>
      </c>
      <c r="AB41" s="275">
        <v>52500</v>
      </c>
      <c r="AC41" s="298">
        <v>1770416</v>
      </c>
      <c r="AE41" s="298">
        <v>32939.599999999999</v>
      </c>
      <c r="AF41" s="298">
        <v>792867.62</v>
      </c>
      <c r="AG41" s="298">
        <v>153535.31</v>
      </c>
      <c r="AI41" s="298">
        <v>2300</v>
      </c>
      <c r="AJ41" s="36">
        <f t="shared" si="1"/>
        <v>137086.72</v>
      </c>
      <c r="AK41" s="59">
        <f t="shared" si="2"/>
        <v>332890.75</v>
      </c>
      <c r="AL41" s="46">
        <f t="shared" si="3"/>
        <v>-195804.03</v>
      </c>
      <c r="AM41" s="35">
        <f t="shared" si="4"/>
        <v>2059488.02</v>
      </c>
      <c r="AN41" s="39">
        <f t="shared" si="5"/>
        <v>2752058.5300000003</v>
      </c>
      <c r="AO41" s="53">
        <f t="shared" si="6"/>
        <v>-692570.51000000024</v>
      </c>
    </row>
    <row r="42" spans="1:41" x14ac:dyDescent="0.2">
      <c r="A42" t="s">
        <v>1248</v>
      </c>
      <c r="B42" t="s">
        <v>1249</v>
      </c>
      <c r="C42">
        <v>2614</v>
      </c>
      <c r="D42" t="s">
        <v>1255</v>
      </c>
      <c r="E42" t="s">
        <v>1255</v>
      </c>
      <c r="F42" s="36">
        <v>110771.64</v>
      </c>
      <c r="G42" s="36">
        <v>0</v>
      </c>
      <c r="H42" s="36">
        <v>693250.58</v>
      </c>
      <c r="I42" s="126">
        <v>-398863.81</v>
      </c>
      <c r="J42" s="126">
        <v>2338.65</v>
      </c>
      <c r="M42" s="278">
        <v>150000</v>
      </c>
      <c r="N42" s="278">
        <v>34830</v>
      </c>
      <c r="P42" s="278">
        <v>0</v>
      </c>
      <c r="S42" s="126">
        <v>-929415.84</v>
      </c>
      <c r="T42" s="126">
        <v>1381244.13</v>
      </c>
      <c r="W42" s="275">
        <v>588568.25</v>
      </c>
      <c r="X42" s="275">
        <v>65300</v>
      </c>
      <c r="Y42" s="275">
        <v>576.51</v>
      </c>
      <c r="AA42" s="275">
        <v>1178070</v>
      </c>
      <c r="AC42" s="298">
        <v>1401264</v>
      </c>
      <c r="AE42" s="298">
        <v>33499.599999999999</v>
      </c>
      <c r="AF42" s="298">
        <v>453874.92</v>
      </c>
      <c r="AG42" s="298">
        <v>173037.47</v>
      </c>
      <c r="AJ42" s="36">
        <f t="shared" si="1"/>
        <v>804022.22</v>
      </c>
      <c r="AK42" s="59">
        <f t="shared" si="2"/>
        <v>184830</v>
      </c>
      <c r="AL42" s="46">
        <f t="shared" si="3"/>
        <v>619192.22</v>
      </c>
      <c r="AM42" s="35">
        <f t="shared" si="4"/>
        <v>1832514.76</v>
      </c>
      <c r="AN42" s="39">
        <f t="shared" si="5"/>
        <v>2061675.99</v>
      </c>
      <c r="AO42" s="53">
        <f t="shared" si="6"/>
        <v>-229161.22999999998</v>
      </c>
    </row>
    <row r="43" spans="1:41" x14ac:dyDescent="0.2">
      <c r="A43" t="s">
        <v>1248</v>
      </c>
      <c r="B43" t="s">
        <v>1249</v>
      </c>
      <c r="C43">
        <v>2353</v>
      </c>
      <c r="D43" t="s">
        <v>1256</v>
      </c>
      <c r="E43" t="s">
        <v>1256</v>
      </c>
      <c r="F43" s="36">
        <v>250351.54</v>
      </c>
      <c r="G43" s="36">
        <v>0</v>
      </c>
      <c r="H43" s="36">
        <v>741647.43</v>
      </c>
      <c r="I43" s="126">
        <v>535322.81999999995</v>
      </c>
      <c r="J43" s="126">
        <v>-61125.16</v>
      </c>
      <c r="N43" s="278">
        <v>144138</v>
      </c>
      <c r="P43" s="278">
        <v>1268</v>
      </c>
      <c r="R43" s="126">
        <v>0</v>
      </c>
      <c r="S43" s="126">
        <v>80159.14</v>
      </c>
      <c r="T43" s="126">
        <v>1240631.49</v>
      </c>
      <c r="W43" s="275">
        <v>0</v>
      </c>
      <c r="X43" s="275">
        <v>0</v>
      </c>
      <c r="Y43" s="275">
        <v>0</v>
      </c>
      <c r="AA43" s="275">
        <v>0</v>
      </c>
      <c r="AC43" s="298">
        <v>0</v>
      </c>
      <c r="AE43" s="298">
        <v>0</v>
      </c>
      <c r="AF43" s="298">
        <v>0</v>
      </c>
      <c r="AG43" s="298">
        <v>0</v>
      </c>
      <c r="AJ43" s="36">
        <f t="shared" si="1"/>
        <v>991998.97000000009</v>
      </c>
      <c r="AK43" s="59">
        <f t="shared" si="2"/>
        <v>145406</v>
      </c>
      <c r="AL43" s="46">
        <f t="shared" si="3"/>
        <v>846592.97000000009</v>
      </c>
      <c r="AM43" s="35">
        <f t="shared" si="4"/>
        <v>0</v>
      </c>
      <c r="AN43" s="39">
        <f t="shared" si="5"/>
        <v>0</v>
      </c>
      <c r="AO43" s="53">
        <f t="shared" si="6"/>
        <v>0</v>
      </c>
    </row>
    <row r="44" spans="1:41" x14ac:dyDescent="0.2">
      <c r="A44" t="s">
        <v>1248</v>
      </c>
      <c r="B44" t="s">
        <v>1249</v>
      </c>
      <c r="C44">
        <v>2077</v>
      </c>
      <c r="D44" t="s">
        <v>1257</v>
      </c>
      <c r="E44" t="s">
        <v>1257</v>
      </c>
      <c r="F44" s="36">
        <v>223579.95</v>
      </c>
      <c r="G44" s="36">
        <v>100000</v>
      </c>
      <c r="H44" s="36">
        <v>419022.94</v>
      </c>
      <c r="I44" s="126">
        <v>32182.560000000001</v>
      </c>
      <c r="J44" s="126">
        <v>28135.81</v>
      </c>
      <c r="M44" s="278">
        <v>100000</v>
      </c>
      <c r="N44" s="278">
        <v>175600</v>
      </c>
      <c r="P44" s="278">
        <v>880.09</v>
      </c>
      <c r="S44" s="126">
        <v>-2267212.61</v>
      </c>
      <c r="T44" s="126">
        <v>2770050.54</v>
      </c>
      <c r="W44" s="275">
        <v>513207.45</v>
      </c>
      <c r="X44" s="275">
        <v>117200</v>
      </c>
      <c r="Y44" s="275">
        <v>1972.53</v>
      </c>
      <c r="AC44" s="298">
        <v>195051</v>
      </c>
      <c r="AD44" s="298">
        <v>11800</v>
      </c>
      <c r="AE44" s="298">
        <v>9580</v>
      </c>
      <c r="AF44" s="298">
        <v>372154.89</v>
      </c>
      <c r="AG44" s="298">
        <v>20190.849999999999</v>
      </c>
      <c r="AJ44" s="36">
        <f t="shared" si="1"/>
        <v>742602.89</v>
      </c>
      <c r="AK44" s="59">
        <f t="shared" si="2"/>
        <v>276480.09000000003</v>
      </c>
      <c r="AL44" s="46">
        <f t="shared" si="3"/>
        <v>466122.8</v>
      </c>
      <c r="AM44" s="35">
        <f t="shared" si="4"/>
        <v>632379.98</v>
      </c>
      <c r="AN44" s="39">
        <f t="shared" si="5"/>
        <v>608776.74</v>
      </c>
      <c r="AO44" s="53">
        <f t="shared" si="6"/>
        <v>23603.239999999991</v>
      </c>
    </row>
    <row r="45" spans="1:41" x14ac:dyDescent="0.2">
      <c r="A45" t="s">
        <v>1248</v>
      </c>
      <c r="B45" t="s">
        <v>1249</v>
      </c>
      <c r="C45">
        <v>2893</v>
      </c>
      <c r="D45" t="s">
        <v>1258</v>
      </c>
      <c r="E45" t="s">
        <v>1258</v>
      </c>
      <c r="F45" s="36">
        <v>337072.45</v>
      </c>
      <c r="G45" s="36">
        <v>7000</v>
      </c>
      <c r="H45" s="36">
        <v>31205.439999999999</v>
      </c>
      <c r="I45" s="126">
        <v>45097.31</v>
      </c>
      <c r="J45" s="126">
        <v>226562.55</v>
      </c>
      <c r="N45" s="278">
        <v>8540</v>
      </c>
      <c r="P45" s="278">
        <v>1158.45</v>
      </c>
      <c r="R45" s="126">
        <v>16660.38</v>
      </c>
      <c r="S45" s="126">
        <v>-1534305.91</v>
      </c>
      <c r="T45" s="126">
        <v>2356118.79</v>
      </c>
      <c r="W45" s="275">
        <v>515439.96</v>
      </c>
      <c r="X45" s="275">
        <v>88600</v>
      </c>
      <c r="Y45" s="275">
        <v>2192.36</v>
      </c>
      <c r="AA45" s="275">
        <v>1356160</v>
      </c>
      <c r="AB45" s="275">
        <v>4000</v>
      </c>
      <c r="AC45" s="298">
        <v>1478411</v>
      </c>
      <c r="AD45" s="298">
        <v>7200</v>
      </c>
      <c r="AE45" s="298">
        <v>6164</v>
      </c>
      <c r="AF45" s="298">
        <v>467659.55</v>
      </c>
      <c r="AG45" s="298">
        <v>54691.73</v>
      </c>
      <c r="AI45" s="298">
        <v>153500</v>
      </c>
      <c r="AJ45" s="36">
        <f t="shared" si="1"/>
        <v>375277.89</v>
      </c>
      <c r="AK45" s="59">
        <f t="shared" si="2"/>
        <v>9698.4500000000007</v>
      </c>
      <c r="AL45" s="46">
        <f t="shared" si="3"/>
        <v>365579.44</v>
      </c>
      <c r="AM45" s="35">
        <f t="shared" si="4"/>
        <v>1966392.3199999998</v>
      </c>
      <c r="AN45" s="39">
        <f t="shared" si="5"/>
        <v>2167626.2800000003</v>
      </c>
      <c r="AO45" s="53">
        <f t="shared" si="6"/>
        <v>-201233.96000000043</v>
      </c>
    </row>
    <row r="46" spans="1:41" x14ac:dyDescent="0.2">
      <c r="A46" t="s">
        <v>1248</v>
      </c>
      <c r="B46" t="s">
        <v>1249</v>
      </c>
      <c r="C46">
        <v>2053</v>
      </c>
      <c r="D46" t="s">
        <v>1259</v>
      </c>
      <c r="E46" t="s">
        <v>1259</v>
      </c>
      <c r="F46" s="36">
        <v>155866.44</v>
      </c>
      <c r="G46" s="36">
        <v>0</v>
      </c>
      <c r="H46" s="36">
        <v>67642.070000000007</v>
      </c>
      <c r="I46" s="126">
        <v>289749.15000000002</v>
      </c>
      <c r="J46" s="126">
        <v>211526.94</v>
      </c>
      <c r="N46" s="278">
        <v>72605</v>
      </c>
      <c r="O46" s="278">
        <v>2589</v>
      </c>
      <c r="P46" s="278">
        <v>973.34</v>
      </c>
      <c r="R46" s="126">
        <v>-341908.85</v>
      </c>
      <c r="S46" s="126">
        <v>-954871.91</v>
      </c>
      <c r="T46" s="126">
        <v>1990390.15</v>
      </c>
      <c r="W46" s="275">
        <v>627629.38</v>
      </c>
      <c r="X46" s="275">
        <v>86500</v>
      </c>
      <c r="Y46" s="275">
        <v>585.87</v>
      </c>
      <c r="AA46" s="275">
        <v>899150</v>
      </c>
      <c r="AC46" s="298">
        <v>1010353</v>
      </c>
      <c r="AD46" s="298">
        <v>19845</v>
      </c>
      <c r="AE46" s="298">
        <v>5818</v>
      </c>
      <c r="AF46" s="298">
        <v>472608.32</v>
      </c>
      <c r="AG46" s="298">
        <v>150233.06</v>
      </c>
      <c r="AJ46" s="36">
        <f t="shared" si="1"/>
        <v>223508.51</v>
      </c>
      <c r="AK46" s="59">
        <f t="shared" si="2"/>
        <v>76167.34</v>
      </c>
      <c r="AL46" s="46">
        <f t="shared" si="3"/>
        <v>147341.17000000001</v>
      </c>
      <c r="AM46" s="35">
        <f t="shared" si="4"/>
        <v>1613865.25</v>
      </c>
      <c r="AN46" s="39">
        <f t="shared" si="5"/>
        <v>1658857.3800000001</v>
      </c>
      <c r="AO46" s="53">
        <f t="shared" si="6"/>
        <v>-44992.130000000121</v>
      </c>
    </row>
    <row r="47" spans="1:41" x14ac:dyDescent="0.2">
      <c r="A47" t="s">
        <v>1248</v>
      </c>
      <c r="B47" t="s">
        <v>1249</v>
      </c>
      <c r="C47">
        <v>1752</v>
      </c>
      <c r="D47" t="s">
        <v>1260</v>
      </c>
      <c r="E47" t="s">
        <v>1260</v>
      </c>
      <c r="F47" s="36">
        <v>49861.96</v>
      </c>
      <c r="G47" s="36">
        <v>-21701.66</v>
      </c>
      <c r="H47" s="36">
        <v>87837.28</v>
      </c>
      <c r="I47" s="126">
        <v>277968.61</v>
      </c>
      <c r="J47" s="126">
        <v>40100.550000000003</v>
      </c>
      <c r="M47" s="278">
        <v>100000</v>
      </c>
      <c r="N47" s="278">
        <v>18920</v>
      </c>
      <c r="P47" s="278">
        <v>56.7</v>
      </c>
      <c r="R47" s="126">
        <v>-319921.96999999997</v>
      </c>
      <c r="S47" s="126">
        <v>269397.42</v>
      </c>
      <c r="T47" s="126">
        <v>498635.02</v>
      </c>
      <c r="W47" s="275">
        <v>527817.84</v>
      </c>
      <c r="X47" s="275">
        <v>31750</v>
      </c>
      <c r="Y47" s="275">
        <v>572.05999999999995</v>
      </c>
      <c r="AA47" s="275">
        <v>886730</v>
      </c>
      <c r="AC47" s="298">
        <v>978356</v>
      </c>
      <c r="AD47" s="298">
        <v>10250</v>
      </c>
      <c r="AE47" s="298">
        <v>16255.6</v>
      </c>
      <c r="AF47" s="298">
        <v>532759.27</v>
      </c>
      <c r="AG47" s="298">
        <v>42269.46</v>
      </c>
      <c r="AJ47" s="36">
        <f t="shared" si="1"/>
        <v>115997.58</v>
      </c>
      <c r="AK47" s="59">
        <f t="shared" si="2"/>
        <v>118976.7</v>
      </c>
      <c r="AL47" s="46">
        <f t="shared" si="3"/>
        <v>-2979.1199999999953</v>
      </c>
      <c r="AM47" s="35">
        <f t="shared" si="4"/>
        <v>1446869.9</v>
      </c>
      <c r="AN47" s="39">
        <f t="shared" si="5"/>
        <v>1579890.33</v>
      </c>
      <c r="AO47" s="53">
        <f t="shared" si="6"/>
        <v>-133020.43000000017</v>
      </c>
    </row>
    <row r="48" spans="1:41" x14ac:dyDescent="0.2">
      <c r="A48" t="s">
        <v>1248</v>
      </c>
      <c r="B48" t="s">
        <v>1249</v>
      </c>
      <c r="C48">
        <v>1882</v>
      </c>
      <c r="D48" t="s">
        <v>1261</v>
      </c>
      <c r="E48" t="s">
        <v>1261</v>
      </c>
      <c r="F48" s="36">
        <v>119365.38</v>
      </c>
      <c r="G48" s="36">
        <v>0</v>
      </c>
      <c r="H48" s="36">
        <v>169317.07</v>
      </c>
      <c r="I48" s="126">
        <v>3</v>
      </c>
      <c r="J48" s="126">
        <v>68604.460000000006</v>
      </c>
      <c r="N48" s="278">
        <v>66038</v>
      </c>
      <c r="P48" s="278">
        <v>50.45</v>
      </c>
      <c r="R48" s="126">
        <v>-11452.2</v>
      </c>
      <c r="S48" s="126">
        <v>-79622.94</v>
      </c>
      <c r="T48" s="126">
        <v>452082.82</v>
      </c>
      <c r="W48" s="275">
        <v>565848.65</v>
      </c>
      <c r="X48" s="275">
        <v>169400</v>
      </c>
      <c r="Y48" s="275">
        <v>808.32</v>
      </c>
      <c r="AA48" s="275">
        <v>670590</v>
      </c>
      <c r="AC48" s="298">
        <v>882866.5</v>
      </c>
      <c r="AD48" s="298">
        <v>11220</v>
      </c>
      <c r="AE48" s="298">
        <v>4578</v>
      </c>
      <c r="AF48" s="298">
        <v>544494.37</v>
      </c>
      <c r="AG48" s="298">
        <v>33294.32</v>
      </c>
      <c r="AJ48" s="36">
        <f t="shared" si="1"/>
        <v>288682.45</v>
      </c>
      <c r="AK48" s="59">
        <f t="shared" si="2"/>
        <v>66088.45</v>
      </c>
      <c r="AL48" s="46">
        <f t="shared" si="3"/>
        <v>222594</v>
      </c>
      <c r="AM48" s="35">
        <f t="shared" si="4"/>
        <v>1406646.97</v>
      </c>
      <c r="AN48" s="39">
        <f t="shared" si="5"/>
        <v>1476453.1900000002</v>
      </c>
      <c r="AO48" s="53">
        <f t="shared" si="6"/>
        <v>-69806.220000000205</v>
      </c>
    </row>
    <row r="49" spans="1:41" x14ac:dyDescent="0.2">
      <c r="A49" t="s">
        <v>1248</v>
      </c>
      <c r="B49" t="s">
        <v>1249</v>
      </c>
      <c r="C49">
        <v>2722</v>
      </c>
      <c r="D49" t="s">
        <v>1262</v>
      </c>
      <c r="E49" t="s">
        <v>1262</v>
      </c>
      <c r="F49" s="36">
        <v>417923.52</v>
      </c>
      <c r="G49" s="36">
        <v>0</v>
      </c>
      <c r="H49" s="36">
        <v>46078.239999999998</v>
      </c>
      <c r="I49" s="126">
        <v>2863255.48</v>
      </c>
      <c r="J49" s="126">
        <v>118233.52</v>
      </c>
      <c r="N49" s="278">
        <v>124290</v>
      </c>
      <c r="P49" s="278">
        <v>600</v>
      </c>
      <c r="S49" s="126">
        <v>-1898951.05</v>
      </c>
      <c r="T49" s="126">
        <v>5378772.1500000004</v>
      </c>
      <c r="W49" s="275">
        <v>537967.85</v>
      </c>
      <c r="X49" s="275">
        <v>108020</v>
      </c>
      <c r="Y49" s="275">
        <v>1017.97</v>
      </c>
      <c r="AA49" s="275">
        <v>811410</v>
      </c>
      <c r="AB49" s="275">
        <v>18000</v>
      </c>
      <c r="AC49" s="298">
        <v>925304</v>
      </c>
      <c r="AE49" s="298">
        <v>29709.599999999999</v>
      </c>
      <c r="AF49" s="298">
        <v>457762.95</v>
      </c>
      <c r="AG49" s="298">
        <v>222859.61</v>
      </c>
      <c r="AJ49" s="36">
        <f t="shared" si="1"/>
        <v>464001.76</v>
      </c>
      <c r="AK49" s="59">
        <f t="shared" si="2"/>
        <v>124890</v>
      </c>
      <c r="AL49" s="46">
        <f t="shared" si="3"/>
        <v>339111.76</v>
      </c>
      <c r="AM49" s="35">
        <f t="shared" si="4"/>
        <v>1476415.8199999998</v>
      </c>
      <c r="AN49" s="39">
        <f t="shared" si="5"/>
        <v>1635636.1600000001</v>
      </c>
      <c r="AO49" s="53">
        <f t="shared" si="6"/>
        <v>-159220.34000000032</v>
      </c>
    </row>
    <row r="50" spans="1:41" x14ac:dyDescent="0.2">
      <c r="A50" t="s">
        <v>1248</v>
      </c>
      <c r="B50" t="s">
        <v>1249</v>
      </c>
      <c r="C50">
        <v>2744</v>
      </c>
      <c r="D50" t="s">
        <v>1263</v>
      </c>
      <c r="E50" t="s">
        <v>1263</v>
      </c>
      <c r="F50" s="36">
        <v>337303.78</v>
      </c>
      <c r="G50" s="36">
        <v>0</v>
      </c>
      <c r="H50" s="36">
        <v>591820.06999999995</v>
      </c>
      <c r="I50" s="126">
        <v>-37342.839999999997</v>
      </c>
      <c r="J50" s="126">
        <v>-58734.26</v>
      </c>
      <c r="N50" s="278">
        <v>106790</v>
      </c>
      <c r="P50" s="278">
        <v>773.94</v>
      </c>
      <c r="Q50" s="126">
        <v>4586</v>
      </c>
      <c r="S50" s="126">
        <v>-892819.02</v>
      </c>
      <c r="T50" s="126">
        <v>1780248.13</v>
      </c>
      <c r="W50" s="275">
        <v>607697.9</v>
      </c>
      <c r="X50" s="275">
        <v>112598</v>
      </c>
      <c r="Y50" s="275">
        <v>1926.57</v>
      </c>
      <c r="AA50" s="275">
        <v>897978</v>
      </c>
      <c r="AC50" s="298">
        <v>1107190</v>
      </c>
      <c r="AE50" s="298">
        <v>34054</v>
      </c>
      <c r="AF50" s="298">
        <v>426809.59999999998</v>
      </c>
      <c r="AG50" s="298">
        <v>218679.17</v>
      </c>
      <c r="AJ50" s="36">
        <f t="shared" si="1"/>
        <v>929123.85</v>
      </c>
      <c r="AK50" s="59">
        <f t="shared" si="2"/>
        <v>107563.94</v>
      </c>
      <c r="AL50" s="46">
        <f t="shared" si="3"/>
        <v>821559.90999999992</v>
      </c>
      <c r="AM50" s="35">
        <f t="shared" si="4"/>
        <v>1620200.47</v>
      </c>
      <c r="AN50" s="39">
        <f t="shared" si="5"/>
        <v>1786732.77</v>
      </c>
      <c r="AO50" s="53">
        <f t="shared" si="6"/>
        <v>-166532.30000000005</v>
      </c>
    </row>
    <row r="51" spans="1:41" x14ac:dyDescent="0.2">
      <c r="A51" t="s">
        <v>1248</v>
      </c>
      <c r="B51" t="s">
        <v>1249</v>
      </c>
      <c r="C51">
        <v>2659</v>
      </c>
      <c r="D51" t="s">
        <v>1264</v>
      </c>
      <c r="E51" t="s">
        <v>1264</v>
      </c>
      <c r="F51" s="36">
        <v>398350.31</v>
      </c>
      <c r="G51" s="36">
        <v>0</v>
      </c>
      <c r="H51" s="36">
        <v>277915.69</v>
      </c>
      <c r="I51" s="126">
        <v>853856.72</v>
      </c>
      <c r="J51" s="126">
        <v>276992.14</v>
      </c>
      <c r="P51" s="278">
        <v>0</v>
      </c>
      <c r="S51" s="126">
        <v>-761206.66</v>
      </c>
      <c r="T51" s="126">
        <v>2690789.95</v>
      </c>
      <c r="W51" s="275">
        <v>619387.69999999995</v>
      </c>
      <c r="X51" s="275">
        <v>1200</v>
      </c>
      <c r="Y51" s="275">
        <v>2134.9</v>
      </c>
      <c r="AA51" s="275">
        <v>960370</v>
      </c>
      <c r="AB51" s="275">
        <v>406</v>
      </c>
      <c r="AC51" s="298">
        <v>1053912</v>
      </c>
      <c r="AE51" s="298">
        <v>14694</v>
      </c>
      <c r="AF51" s="298">
        <v>453114.55</v>
      </c>
      <c r="AG51" s="298">
        <v>173221.48</v>
      </c>
      <c r="AI51" s="298">
        <v>11025</v>
      </c>
      <c r="AJ51" s="36">
        <f t="shared" si="1"/>
        <v>676266</v>
      </c>
      <c r="AK51" s="59">
        <f t="shared" si="2"/>
        <v>0</v>
      </c>
      <c r="AL51" s="46">
        <f t="shared" si="3"/>
        <v>676266</v>
      </c>
      <c r="AM51" s="35">
        <f t="shared" si="4"/>
        <v>1583498.6</v>
      </c>
      <c r="AN51" s="39">
        <f t="shared" si="5"/>
        <v>1705967.03</v>
      </c>
      <c r="AO51" s="53">
        <f t="shared" si="6"/>
        <v>-122468.42999999993</v>
      </c>
    </row>
    <row r="52" spans="1:41" x14ac:dyDescent="0.2">
      <c r="A52" t="s">
        <v>1248</v>
      </c>
      <c r="B52" t="s">
        <v>1249</v>
      </c>
      <c r="C52">
        <v>1879</v>
      </c>
      <c r="D52" t="s">
        <v>1265</v>
      </c>
      <c r="E52" t="s">
        <v>1453</v>
      </c>
      <c r="F52" s="36">
        <v>267063.71000000002</v>
      </c>
      <c r="G52" s="36">
        <v>0</v>
      </c>
      <c r="H52" s="36">
        <v>40063.160000000003</v>
      </c>
      <c r="I52" s="126">
        <v>588772.19999999995</v>
      </c>
      <c r="J52" s="126">
        <v>2113.42</v>
      </c>
      <c r="P52" s="278">
        <v>8633.5300000000007</v>
      </c>
      <c r="S52" s="126">
        <v>-841980.72</v>
      </c>
      <c r="T52" s="126">
        <v>2057308.95</v>
      </c>
      <c r="W52" s="275">
        <v>426856.49</v>
      </c>
      <c r="Y52" s="275">
        <v>105.06</v>
      </c>
      <c r="AB52" s="275">
        <v>4000</v>
      </c>
      <c r="AC52" s="298">
        <v>89790</v>
      </c>
      <c r="AE52" s="298">
        <v>19720</v>
      </c>
      <c r="AF52" s="298">
        <v>344291.1</v>
      </c>
      <c r="AG52" s="298">
        <v>108512.72</v>
      </c>
      <c r="AI52" s="298">
        <v>194597</v>
      </c>
      <c r="AJ52" s="36">
        <f t="shared" si="1"/>
        <v>307126.87</v>
      </c>
      <c r="AK52" s="59">
        <f t="shared" si="2"/>
        <v>8633.5300000000007</v>
      </c>
      <c r="AL52" s="46">
        <f t="shared" si="3"/>
        <v>298493.33999999997</v>
      </c>
      <c r="AM52" s="35">
        <f t="shared" si="4"/>
        <v>430961.55</v>
      </c>
      <c r="AN52" s="39">
        <f t="shared" si="5"/>
        <v>756910.82</v>
      </c>
      <c r="AO52" s="53">
        <f t="shared" si="6"/>
        <v>-325949.26999999996</v>
      </c>
    </row>
    <row r="53" spans="1:41" x14ac:dyDescent="0.2">
      <c r="A53" t="s">
        <v>1248</v>
      </c>
      <c r="B53" t="s">
        <v>1249</v>
      </c>
      <c r="C53">
        <v>2446</v>
      </c>
      <c r="D53" t="s">
        <v>1266</v>
      </c>
      <c r="E53" t="s">
        <v>1266</v>
      </c>
      <c r="F53" s="36">
        <v>90496.49</v>
      </c>
      <c r="G53" s="36">
        <v>0</v>
      </c>
      <c r="H53" s="36">
        <v>319479.39</v>
      </c>
      <c r="I53" s="126">
        <v>128921</v>
      </c>
      <c r="J53" s="126">
        <v>156726.54999999999</v>
      </c>
      <c r="P53" s="278">
        <v>14.39</v>
      </c>
      <c r="R53" s="126">
        <v>0</v>
      </c>
      <c r="S53" s="126">
        <v>-1292440.02</v>
      </c>
      <c r="T53" s="126">
        <v>1988049.06</v>
      </c>
      <c r="W53" s="275">
        <v>0</v>
      </c>
      <c r="X53" s="275">
        <v>0</v>
      </c>
      <c r="Y53" s="275">
        <v>0</v>
      </c>
      <c r="AA53" s="275">
        <v>0</v>
      </c>
      <c r="AB53" s="275">
        <v>0</v>
      </c>
      <c r="AC53" s="298">
        <v>0</v>
      </c>
      <c r="AD53" s="298">
        <v>0</v>
      </c>
      <c r="AE53" s="298">
        <v>0</v>
      </c>
      <c r="AF53" s="298">
        <v>0</v>
      </c>
      <c r="AG53" s="298">
        <v>0</v>
      </c>
      <c r="AJ53" s="36">
        <f t="shared" si="1"/>
        <v>409975.88</v>
      </c>
      <c r="AK53" s="59">
        <f t="shared" si="2"/>
        <v>14.39</v>
      </c>
      <c r="AL53" s="46">
        <f t="shared" si="3"/>
        <v>409961.49</v>
      </c>
      <c r="AM53" s="35">
        <f t="shared" si="4"/>
        <v>0</v>
      </c>
      <c r="AN53" s="39">
        <f t="shared" si="5"/>
        <v>0</v>
      </c>
      <c r="AO53" s="53">
        <f t="shared" si="6"/>
        <v>0</v>
      </c>
    </row>
    <row r="54" spans="1:41" x14ac:dyDescent="0.2">
      <c r="A54" t="s">
        <v>1248</v>
      </c>
      <c r="B54" t="s">
        <v>1249</v>
      </c>
      <c r="C54">
        <v>1826</v>
      </c>
      <c r="D54" t="s">
        <v>1267</v>
      </c>
      <c r="E54" t="s">
        <v>1267</v>
      </c>
      <c r="F54" s="36">
        <v>12136.92</v>
      </c>
      <c r="G54" s="36">
        <v>0</v>
      </c>
      <c r="H54" s="36">
        <v>62669.05</v>
      </c>
      <c r="I54" s="126">
        <v>30412.53</v>
      </c>
      <c r="J54" s="126">
        <v>245642.8</v>
      </c>
      <c r="N54" s="278">
        <v>175415</v>
      </c>
      <c r="P54" s="278">
        <v>11820.27</v>
      </c>
      <c r="R54" s="126">
        <v>249356.91</v>
      </c>
      <c r="S54" s="126">
        <v>-1823516.7</v>
      </c>
      <c r="T54" s="126">
        <v>1911374.52</v>
      </c>
      <c r="W54" s="275">
        <v>482646.88</v>
      </c>
      <c r="X54" s="275">
        <v>58874</v>
      </c>
      <c r="Y54" s="275">
        <v>586.28</v>
      </c>
      <c r="AA54" s="275">
        <v>1266980</v>
      </c>
      <c r="AB54" s="275">
        <v>107000</v>
      </c>
      <c r="AC54" s="298">
        <v>1565144</v>
      </c>
      <c r="AE54" s="298">
        <v>26212.9</v>
      </c>
      <c r="AF54" s="298">
        <v>363100.15999999997</v>
      </c>
      <c r="AG54" s="298">
        <v>135218.79999999999</v>
      </c>
      <c r="AJ54" s="36">
        <f t="shared" si="1"/>
        <v>74805.97</v>
      </c>
      <c r="AK54" s="59">
        <f t="shared" si="2"/>
        <v>187235.27</v>
      </c>
      <c r="AL54" s="46">
        <f t="shared" si="3"/>
        <v>-112429.29999999999</v>
      </c>
      <c r="AM54" s="35">
        <f t="shared" si="4"/>
        <v>1916087.1600000001</v>
      </c>
      <c r="AN54" s="39">
        <f t="shared" si="5"/>
        <v>2089675.8599999999</v>
      </c>
      <c r="AO54" s="53">
        <f t="shared" si="6"/>
        <v>-173588.69999999972</v>
      </c>
    </row>
    <row r="55" spans="1:41" x14ac:dyDescent="0.2">
      <c r="A55" t="s">
        <v>1269</v>
      </c>
      <c r="B55" t="s">
        <v>1270</v>
      </c>
      <c r="C55">
        <v>2474</v>
      </c>
      <c r="D55" t="s">
        <v>1272</v>
      </c>
      <c r="E55" t="s">
        <v>1272</v>
      </c>
      <c r="F55" s="36">
        <v>635903.05000000005</v>
      </c>
      <c r="G55" s="36">
        <v>0</v>
      </c>
      <c r="H55" s="36">
        <v>51887.6</v>
      </c>
      <c r="I55" s="126">
        <v>161540.18</v>
      </c>
      <c r="J55" s="126">
        <v>116595.82</v>
      </c>
      <c r="N55" s="278">
        <v>19405</v>
      </c>
      <c r="P55" s="278">
        <v>22.65</v>
      </c>
      <c r="S55" s="126">
        <v>-779159.02</v>
      </c>
      <c r="T55" s="126">
        <v>1946410.43</v>
      </c>
      <c r="W55" s="275">
        <v>700082.21</v>
      </c>
      <c r="Y55" s="275">
        <v>2539.4</v>
      </c>
      <c r="AA55" s="275">
        <v>1038030</v>
      </c>
      <c r="AB55" s="275">
        <v>4000</v>
      </c>
      <c r="AC55" s="298">
        <v>1059435</v>
      </c>
      <c r="AD55" s="298">
        <v>6710</v>
      </c>
      <c r="AE55" s="298">
        <v>39960</v>
      </c>
      <c r="AF55" s="298">
        <v>719728.69</v>
      </c>
      <c r="AG55" s="298">
        <v>139570.32999999999</v>
      </c>
      <c r="AJ55" s="36">
        <f t="shared" si="1"/>
        <v>687790.65</v>
      </c>
      <c r="AK55" s="59">
        <f t="shared" si="2"/>
        <v>19427.650000000001</v>
      </c>
      <c r="AL55" s="46">
        <f t="shared" si="3"/>
        <v>668363</v>
      </c>
      <c r="AM55" s="35">
        <f t="shared" si="4"/>
        <v>1744651.6099999999</v>
      </c>
      <c r="AN55" s="39">
        <f t="shared" si="5"/>
        <v>1965404.02</v>
      </c>
      <c r="AO55" s="53">
        <f t="shared" si="6"/>
        <v>-220752.41000000015</v>
      </c>
    </row>
    <row r="56" spans="1:41" x14ac:dyDescent="0.2">
      <c r="A56" t="s">
        <v>1269</v>
      </c>
      <c r="B56" t="s">
        <v>1270</v>
      </c>
      <c r="C56">
        <v>1376</v>
      </c>
      <c r="D56" t="s">
        <v>1273</v>
      </c>
      <c r="E56" t="s">
        <v>1273</v>
      </c>
      <c r="F56" s="36">
        <v>310291.84999999998</v>
      </c>
      <c r="G56" s="36">
        <v>0</v>
      </c>
      <c r="H56" s="36">
        <v>59150.92</v>
      </c>
      <c r="I56" s="126">
        <v>891165.2</v>
      </c>
      <c r="J56" s="126">
        <v>282601.34000000003</v>
      </c>
      <c r="N56" s="278">
        <v>12000</v>
      </c>
      <c r="S56" s="126">
        <v>1080375.57</v>
      </c>
      <c r="T56" s="126">
        <v>1372237.86</v>
      </c>
      <c r="W56" s="275">
        <v>323562.31</v>
      </c>
      <c r="Y56" s="275">
        <v>1622.99</v>
      </c>
      <c r="AA56" s="275">
        <v>715210</v>
      </c>
      <c r="AB56" s="275">
        <v>4000</v>
      </c>
      <c r="AC56" s="298">
        <v>715210</v>
      </c>
      <c r="AD56" s="298">
        <v>36462</v>
      </c>
      <c r="AF56" s="298">
        <v>486063.12</v>
      </c>
      <c r="AG56" s="298">
        <v>728064.3</v>
      </c>
      <c r="AJ56" s="36">
        <f t="shared" si="1"/>
        <v>369442.76999999996</v>
      </c>
      <c r="AK56" s="59">
        <f t="shared" si="2"/>
        <v>12000</v>
      </c>
      <c r="AL56" s="46">
        <f t="shared" si="3"/>
        <v>357442.76999999996</v>
      </c>
      <c r="AM56" s="35">
        <f t="shared" si="4"/>
        <v>1044395.3</v>
      </c>
      <c r="AN56" s="39">
        <f t="shared" si="5"/>
        <v>1965799.4200000002</v>
      </c>
      <c r="AO56" s="53">
        <f t="shared" si="6"/>
        <v>-921404.12000000011</v>
      </c>
    </row>
    <row r="57" spans="1:41" x14ac:dyDescent="0.2">
      <c r="A57" t="s">
        <v>1269</v>
      </c>
      <c r="B57" t="s">
        <v>1270</v>
      </c>
      <c r="C57">
        <v>1242</v>
      </c>
      <c r="D57" t="s">
        <v>1274</v>
      </c>
      <c r="E57" t="s">
        <v>1274</v>
      </c>
      <c r="F57" s="36">
        <v>547929.67000000004</v>
      </c>
      <c r="G57" s="36">
        <v>13838</v>
      </c>
      <c r="H57" s="36">
        <v>4543.6499999999996</v>
      </c>
      <c r="I57" s="126">
        <v>5</v>
      </c>
      <c r="J57" s="126">
        <v>51843.76</v>
      </c>
      <c r="M57" s="278">
        <v>3000</v>
      </c>
      <c r="N57" s="278">
        <v>20254.46</v>
      </c>
      <c r="P57" s="278">
        <v>373.04</v>
      </c>
      <c r="S57" s="126">
        <v>-233233.23</v>
      </c>
      <c r="T57" s="126">
        <v>1028783.07</v>
      </c>
      <c r="W57" s="275">
        <v>450928.1</v>
      </c>
      <c r="Y57" s="275">
        <v>2365.6799999999998</v>
      </c>
      <c r="AA57" s="275">
        <v>1028430</v>
      </c>
      <c r="AB57" s="275">
        <v>4000</v>
      </c>
      <c r="AC57" s="298">
        <v>1049490</v>
      </c>
      <c r="AD57" s="298">
        <v>3500</v>
      </c>
      <c r="AE57" s="298">
        <v>19097</v>
      </c>
      <c r="AF57" s="298">
        <v>580385.34</v>
      </c>
      <c r="AG57" s="298">
        <v>34268.699999999997</v>
      </c>
      <c r="AJ57" s="36">
        <f t="shared" si="1"/>
        <v>566311.32000000007</v>
      </c>
      <c r="AK57" s="59">
        <f t="shared" si="2"/>
        <v>23627.5</v>
      </c>
      <c r="AL57" s="46">
        <f t="shared" si="3"/>
        <v>542683.82000000007</v>
      </c>
      <c r="AM57" s="35">
        <f t="shared" si="4"/>
        <v>1485723.78</v>
      </c>
      <c r="AN57" s="39">
        <f t="shared" si="5"/>
        <v>1686741.0399999998</v>
      </c>
      <c r="AO57" s="53">
        <f t="shared" si="6"/>
        <v>-201017.25999999978</v>
      </c>
    </row>
    <row r="58" spans="1:41" x14ac:dyDescent="0.2">
      <c r="A58" t="s">
        <v>1269</v>
      </c>
      <c r="B58" t="s">
        <v>1270</v>
      </c>
      <c r="C58">
        <v>2440</v>
      </c>
      <c r="D58" t="s">
        <v>1275</v>
      </c>
      <c r="E58" t="s">
        <v>1275</v>
      </c>
      <c r="F58" s="36">
        <v>596061.15</v>
      </c>
      <c r="G58" s="36">
        <v>15806</v>
      </c>
      <c r="H58" s="36">
        <v>25545.16</v>
      </c>
      <c r="I58" s="126">
        <v>137538.47</v>
      </c>
      <c r="J58" s="126">
        <v>146602.29</v>
      </c>
      <c r="N58" s="278">
        <v>165969.70000000001</v>
      </c>
      <c r="P58" s="278">
        <v>0</v>
      </c>
      <c r="S58" s="126">
        <v>452086.8</v>
      </c>
      <c r="T58" s="126">
        <v>566631.65</v>
      </c>
      <c r="W58" s="275">
        <v>595249.91</v>
      </c>
      <c r="Y58" s="275">
        <v>2739.88</v>
      </c>
      <c r="AA58" s="275">
        <v>898656</v>
      </c>
      <c r="AB58" s="275">
        <v>4000</v>
      </c>
      <c r="AC58" s="298">
        <v>939861</v>
      </c>
      <c r="AD58" s="298">
        <v>54000</v>
      </c>
      <c r="AE58" s="298">
        <v>46100</v>
      </c>
      <c r="AF58" s="298">
        <v>661689.29</v>
      </c>
      <c r="AG58" s="298">
        <v>62130.58</v>
      </c>
      <c r="AJ58" s="36">
        <f t="shared" si="1"/>
        <v>637412.31000000006</v>
      </c>
      <c r="AK58" s="59">
        <f t="shared" si="2"/>
        <v>165969.70000000001</v>
      </c>
      <c r="AL58" s="46">
        <f t="shared" si="3"/>
        <v>471442.61000000004</v>
      </c>
      <c r="AM58" s="35">
        <f t="shared" si="4"/>
        <v>1500645.79</v>
      </c>
      <c r="AN58" s="39">
        <f t="shared" si="5"/>
        <v>1763780.87</v>
      </c>
      <c r="AO58" s="53">
        <f t="shared" si="6"/>
        <v>-263135.08000000007</v>
      </c>
    </row>
    <row r="59" spans="1:41" x14ac:dyDescent="0.2">
      <c r="A59" t="s">
        <v>1269</v>
      </c>
      <c r="B59" t="s">
        <v>1270</v>
      </c>
      <c r="C59">
        <v>1389</v>
      </c>
      <c r="D59" t="s">
        <v>1276</v>
      </c>
      <c r="E59" t="s">
        <v>1276</v>
      </c>
      <c r="F59" s="36">
        <v>136613.62</v>
      </c>
      <c r="G59" s="36">
        <v>0</v>
      </c>
      <c r="H59" s="36">
        <v>23244.14</v>
      </c>
      <c r="I59" s="126">
        <v>464902.29</v>
      </c>
      <c r="J59" s="126">
        <v>96297.57</v>
      </c>
      <c r="N59" s="278">
        <v>18405</v>
      </c>
      <c r="P59" s="278">
        <v>0</v>
      </c>
      <c r="S59" s="126">
        <v>-828989.77</v>
      </c>
      <c r="T59" s="126">
        <v>1787234.17</v>
      </c>
      <c r="W59" s="275">
        <v>473759.67</v>
      </c>
      <c r="X59" s="275">
        <v>93980</v>
      </c>
      <c r="Y59" s="275">
        <v>263.22000000000003</v>
      </c>
      <c r="AA59" s="275">
        <v>808380</v>
      </c>
      <c r="AB59" s="275">
        <v>24000</v>
      </c>
      <c r="AC59" s="298">
        <v>895428</v>
      </c>
      <c r="AE59" s="298">
        <v>52987</v>
      </c>
      <c r="AF59" s="298">
        <v>482930.52</v>
      </c>
      <c r="AG59" s="298">
        <v>224629.15</v>
      </c>
      <c r="AJ59" s="36">
        <f t="shared" si="1"/>
        <v>159857.76</v>
      </c>
      <c r="AK59" s="59">
        <f t="shared" si="2"/>
        <v>18405</v>
      </c>
      <c r="AL59" s="46">
        <f t="shared" si="3"/>
        <v>141452.76</v>
      </c>
      <c r="AM59" s="35">
        <f t="shared" si="4"/>
        <v>1400382.89</v>
      </c>
      <c r="AN59" s="39">
        <f t="shared" si="5"/>
        <v>1655974.67</v>
      </c>
      <c r="AO59" s="53">
        <f t="shared" si="6"/>
        <v>-255591.78000000003</v>
      </c>
    </row>
    <row r="60" spans="1:41" x14ac:dyDescent="0.2">
      <c r="A60" t="s">
        <v>1269</v>
      </c>
      <c r="B60" t="s">
        <v>1270</v>
      </c>
      <c r="C60">
        <v>2510</v>
      </c>
      <c r="D60" t="s">
        <v>1277</v>
      </c>
      <c r="E60" t="s">
        <v>1277</v>
      </c>
      <c r="F60" s="36">
        <v>324502.74</v>
      </c>
      <c r="G60" s="36">
        <v>0</v>
      </c>
      <c r="H60" s="36">
        <v>44801.26</v>
      </c>
      <c r="I60" s="126">
        <v>2355333.5099999998</v>
      </c>
      <c r="J60" s="126">
        <v>48103.09</v>
      </c>
      <c r="N60" s="278">
        <v>19067.45</v>
      </c>
      <c r="P60" s="278">
        <v>0</v>
      </c>
      <c r="S60" s="126">
        <v>-736299.24</v>
      </c>
      <c r="T60" s="126">
        <v>3909726.18</v>
      </c>
      <c r="W60" s="275">
        <v>564235.86</v>
      </c>
      <c r="X60" s="275">
        <v>163605</v>
      </c>
      <c r="Y60" s="275">
        <v>1518.31</v>
      </c>
      <c r="AA60" s="275">
        <v>1070040</v>
      </c>
      <c r="AB60" s="275">
        <v>4000</v>
      </c>
      <c r="AC60" s="298">
        <v>1157086</v>
      </c>
      <c r="AD60" s="298">
        <v>5700</v>
      </c>
      <c r="AE60" s="298">
        <v>35874</v>
      </c>
      <c r="AF60" s="298">
        <v>689631.97</v>
      </c>
      <c r="AG60" s="298">
        <v>324860.99</v>
      </c>
      <c r="AI60" s="298">
        <v>10000</v>
      </c>
      <c r="AJ60" s="36">
        <f t="shared" si="1"/>
        <v>369304</v>
      </c>
      <c r="AK60" s="59">
        <f t="shared" si="2"/>
        <v>19067.45</v>
      </c>
      <c r="AL60" s="46">
        <f t="shared" si="3"/>
        <v>350236.55</v>
      </c>
      <c r="AM60" s="35">
        <f t="shared" si="4"/>
        <v>1803399.17</v>
      </c>
      <c r="AN60" s="39">
        <f t="shared" si="5"/>
        <v>2223152.96</v>
      </c>
      <c r="AO60" s="53">
        <f t="shared" si="6"/>
        <v>-419753.79000000004</v>
      </c>
    </row>
    <row r="61" spans="1:41" ht="15.75" customHeight="1" x14ac:dyDescent="0.2">
      <c r="A61" t="s">
        <v>1269</v>
      </c>
      <c r="B61" t="s">
        <v>1270</v>
      </c>
      <c r="C61">
        <v>2815</v>
      </c>
      <c r="D61" t="s">
        <v>1278</v>
      </c>
      <c r="E61" t="s">
        <v>1278</v>
      </c>
      <c r="F61" s="36">
        <v>427500.24</v>
      </c>
      <c r="G61" s="36">
        <v>0</v>
      </c>
      <c r="H61" s="36">
        <v>56397.38</v>
      </c>
      <c r="I61" s="126">
        <v>276802.96999999997</v>
      </c>
      <c r="J61" s="126">
        <v>252173.83</v>
      </c>
      <c r="N61" s="278">
        <v>19933.04</v>
      </c>
      <c r="P61" s="278">
        <v>0</v>
      </c>
      <c r="S61" s="126">
        <v>-1288639.96</v>
      </c>
      <c r="T61" s="126">
        <v>2469567.41</v>
      </c>
      <c r="W61" s="275">
        <v>623633.27</v>
      </c>
      <c r="X61" s="275">
        <v>101280</v>
      </c>
      <c r="Y61" s="275">
        <v>871.77</v>
      </c>
      <c r="AA61" s="275">
        <v>838830</v>
      </c>
      <c r="AB61" s="275">
        <v>4000</v>
      </c>
      <c r="AC61" s="298">
        <v>930985</v>
      </c>
      <c r="AD61" s="298">
        <v>33720</v>
      </c>
      <c r="AE61" s="298">
        <v>59381</v>
      </c>
      <c r="AF61" s="298">
        <v>560200.82999999996</v>
      </c>
      <c r="AG61" s="298">
        <v>172314.28</v>
      </c>
      <c r="AJ61" s="36">
        <f t="shared" si="1"/>
        <v>483897.62</v>
      </c>
      <c r="AK61" s="59">
        <f t="shared" si="2"/>
        <v>19933.04</v>
      </c>
      <c r="AL61" s="46">
        <f t="shared" si="3"/>
        <v>463964.58</v>
      </c>
      <c r="AM61" s="35">
        <f t="shared" si="4"/>
        <v>1568615.04</v>
      </c>
      <c r="AN61" s="39">
        <f t="shared" si="5"/>
        <v>1756601.11</v>
      </c>
      <c r="AO61" s="53">
        <f t="shared" si="6"/>
        <v>-187986.07000000007</v>
      </c>
    </row>
    <row r="62" spans="1:41" x14ac:dyDescent="0.2">
      <c r="A62" t="s">
        <v>1269</v>
      </c>
      <c r="B62" t="s">
        <v>1270</v>
      </c>
      <c r="C62">
        <v>1446</v>
      </c>
      <c r="D62" t="s">
        <v>1279</v>
      </c>
      <c r="E62" t="s">
        <v>1279</v>
      </c>
      <c r="F62" s="36">
        <v>400313.16</v>
      </c>
      <c r="G62" s="36">
        <v>0</v>
      </c>
      <c r="H62" s="36">
        <v>28502.63</v>
      </c>
      <c r="I62" s="126">
        <v>400465.06</v>
      </c>
      <c r="J62" s="126">
        <v>369041.78</v>
      </c>
      <c r="M62" s="278">
        <v>3000</v>
      </c>
      <c r="N62" s="278">
        <v>13028.04</v>
      </c>
      <c r="S62" s="126">
        <v>-674397.31</v>
      </c>
      <c r="T62" s="126">
        <v>2114448.44</v>
      </c>
      <c r="W62" s="275">
        <v>517715.79</v>
      </c>
      <c r="X62" s="275">
        <v>188970</v>
      </c>
      <c r="Y62" s="275">
        <v>1625.39</v>
      </c>
      <c r="AA62" s="275">
        <v>611850</v>
      </c>
      <c r="AB62" s="275">
        <v>4000</v>
      </c>
      <c r="AC62" s="298">
        <v>611850</v>
      </c>
      <c r="AD62" s="298">
        <v>5510</v>
      </c>
      <c r="AE62" s="298">
        <v>28575</v>
      </c>
      <c r="AF62" s="298">
        <v>701184.39</v>
      </c>
      <c r="AG62" s="298">
        <v>224798.33</v>
      </c>
      <c r="AI62" s="298">
        <v>10000</v>
      </c>
      <c r="AJ62" s="36">
        <f t="shared" si="1"/>
        <v>428815.79</v>
      </c>
      <c r="AK62" s="59">
        <f t="shared" si="2"/>
        <v>16028.04</v>
      </c>
      <c r="AL62" s="46">
        <f t="shared" si="3"/>
        <v>412787.75</v>
      </c>
      <c r="AM62" s="35">
        <f t="shared" si="4"/>
        <v>1324161.1800000002</v>
      </c>
      <c r="AN62" s="39">
        <f t="shared" si="5"/>
        <v>1581917.7200000002</v>
      </c>
      <c r="AO62" s="53">
        <f t="shared" si="6"/>
        <v>-257756.54000000004</v>
      </c>
    </row>
    <row r="63" spans="1:41" x14ac:dyDescent="0.2">
      <c r="A63" t="s">
        <v>1269</v>
      </c>
      <c r="B63" t="s">
        <v>1270</v>
      </c>
      <c r="C63">
        <v>4125</v>
      </c>
      <c r="D63" t="s">
        <v>1280</v>
      </c>
      <c r="E63" t="s">
        <v>1280</v>
      </c>
      <c r="F63" s="36">
        <v>182243.72</v>
      </c>
      <c r="G63" s="36">
        <v>0</v>
      </c>
      <c r="H63" s="36">
        <v>25078.71</v>
      </c>
      <c r="I63" s="126">
        <v>1908216.59</v>
      </c>
      <c r="J63" s="126">
        <v>69162.179999999993</v>
      </c>
      <c r="N63" s="278">
        <v>19405</v>
      </c>
      <c r="P63" s="278">
        <v>0</v>
      </c>
      <c r="S63" s="126">
        <v>-371861.3</v>
      </c>
      <c r="T63" s="126">
        <v>2791483.6</v>
      </c>
      <c r="W63" s="275">
        <v>510116.49</v>
      </c>
      <c r="X63" s="275">
        <v>55590</v>
      </c>
      <c r="Y63" s="275">
        <v>774.11</v>
      </c>
      <c r="AA63" s="275">
        <v>1263550</v>
      </c>
      <c r="AB63" s="275">
        <v>4000</v>
      </c>
      <c r="AC63" s="298">
        <v>1350599</v>
      </c>
      <c r="AE63" s="298">
        <v>40874</v>
      </c>
      <c r="AF63" s="298">
        <v>540229.28</v>
      </c>
      <c r="AG63" s="298">
        <v>156654.42000000001</v>
      </c>
      <c r="AJ63" s="36">
        <f t="shared" si="1"/>
        <v>207322.43</v>
      </c>
      <c r="AK63" s="59">
        <f t="shared" si="2"/>
        <v>19405</v>
      </c>
      <c r="AL63" s="46">
        <f t="shared" si="3"/>
        <v>187917.43</v>
      </c>
      <c r="AM63" s="35">
        <f t="shared" si="4"/>
        <v>1834030.6</v>
      </c>
      <c r="AN63" s="39">
        <f t="shared" si="5"/>
        <v>2088356.7</v>
      </c>
      <c r="AO63" s="53">
        <f t="shared" si="6"/>
        <v>-254326.09999999986</v>
      </c>
    </row>
    <row r="64" spans="1:41" x14ac:dyDescent="0.2">
      <c r="A64" t="s">
        <v>1282</v>
      </c>
      <c r="B64" t="s">
        <v>1283</v>
      </c>
      <c r="C64">
        <v>4926</v>
      </c>
      <c r="D64" t="s">
        <v>1285</v>
      </c>
      <c r="E64" t="s">
        <v>1285</v>
      </c>
      <c r="F64" s="36">
        <v>223222.81</v>
      </c>
      <c r="G64" s="36">
        <v>0</v>
      </c>
      <c r="H64" s="36">
        <v>110033.76</v>
      </c>
      <c r="I64" s="126">
        <v>463688.83</v>
      </c>
      <c r="J64" s="126">
        <v>40807.43</v>
      </c>
      <c r="N64" s="278">
        <v>70750</v>
      </c>
      <c r="O64" s="278">
        <v>91440</v>
      </c>
      <c r="P64" s="278">
        <v>1787.53</v>
      </c>
      <c r="S64" s="126">
        <v>-973622.63</v>
      </c>
      <c r="T64" s="126">
        <v>1683662.57</v>
      </c>
      <c r="W64" s="275">
        <v>796729.42</v>
      </c>
      <c r="Y64" s="275">
        <v>657.63</v>
      </c>
      <c r="AA64" s="275">
        <v>1784536.5</v>
      </c>
      <c r="AB64" s="275">
        <v>243664.15</v>
      </c>
      <c r="AC64" s="298">
        <v>2322366.5</v>
      </c>
      <c r="AD64" s="298">
        <v>20860</v>
      </c>
      <c r="AF64" s="298">
        <v>421466.76</v>
      </c>
      <c r="AG64" s="298">
        <v>97159.08</v>
      </c>
      <c r="AJ64" s="36">
        <f t="shared" si="1"/>
        <v>333256.57</v>
      </c>
      <c r="AK64" s="59">
        <f t="shared" si="2"/>
        <v>163977.53</v>
      </c>
      <c r="AL64" s="46">
        <f t="shared" si="3"/>
        <v>169279.04</v>
      </c>
      <c r="AM64" s="35">
        <f t="shared" si="4"/>
        <v>2825587.6999999997</v>
      </c>
      <c r="AN64" s="39">
        <f t="shared" si="5"/>
        <v>2861852.34</v>
      </c>
      <c r="AO64" s="53">
        <f t="shared" si="6"/>
        <v>-36264.64000000013</v>
      </c>
    </row>
    <row r="65" spans="1:41" x14ac:dyDescent="0.2">
      <c r="A65" t="s">
        <v>1282</v>
      </c>
      <c r="B65" t="s">
        <v>1283</v>
      </c>
      <c r="C65">
        <v>2077</v>
      </c>
      <c r="D65" t="s">
        <v>1286</v>
      </c>
      <c r="E65" t="s">
        <v>1286</v>
      </c>
      <c r="F65" s="36">
        <v>244296.79</v>
      </c>
      <c r="G65" s="36">
        <v>0</v>
      </c>
      <c r="H65" s="36">
        <v>193003.04</v>
      </c>
      <c r="I65" s="126">
        <v>2652817.37</v>
      </c>
      <c r="J65" s="126">
        <v>301729.01</v>
      </c>
      <c r="N65" s="278">
        <v>6000</v>
      </c>
      <c r="O65" s="278">
        <v>80600</v>
      </c>
      <c r="P65" s="278">
        <v>1832.99</v>
      </c>
      <c r="S65" s="126">
        <v>2268675.61</v>
      </c>
      <c r="T65" s="126">
        <v>1188971.67</v>
      </c>
      <c r="W65" s="275">
        <v>939232.15</v>
      </c>
      <c r="Y65" s="275">
        <v>1015.93</v>
      </c>
      <c r="AA65" s="275">
        <v>562410</v>
      </c>
      <c r="AB65" s="275">
        <v>9400</v>
      </c>
      <c r="AC65" s="298">
        <v>927426</v>
      </c>
      <c r="AE65" s="298">
        <v>54058</v>
      </c>
      <c r="AF65" s="298">
        <v>474853.04</v>
      </c>
      <c r="AG65" s="298">
        <v>209955.1</v>
      </c>
      <c r="AJ65" s="36">
        <f t="shared" si="1"/>
        <v>437299.83</v>
      </c>
      <c r="AK65" s="59">
        <f t="shared" si="2"/>
        <v>88432.99</v>
      </c>
      <c r="AL65" s="46">
        <f t="shared" si="3"/>
        <v>348866.84</v>
      </c>
      <c r="AM65" s="35">
        <f t="shared" si="4"/>
        <v>1512058.08</v>
      </c>
      <c r="AN65" s="39">
        <f t="shared" si="5"/>
        <v>1666292.1400000001</v>
      </c>
      <c r="AO65" s="53">
        <f t="shared" si="6"/>
        <v>-154234.06000000006</v>
      </c>
    </row>
    <row r="66" spans="1:41" x14ac:dyDescent="0.2">
      <c r="A66" t="s">
        <v>1282</v>
      </c>
      <c r="B66" t="s">
        <v>1283</v>
      </c>
      <c r="C66">
        <v>1722</v>
      </c>
      <c r="D66" t="s">
        <v>1287</v>
      </c>
      <c r="E66" t="s">
        <v>1287</v>
      </c>
      <c r="F66" s="36">
        <v>571121.14</v>
      </c>
      <c r="G66" s="36">
        <v>3860</v>
      </c>
      <c r="H66" s="36">
        <v>49767.77</v>
      </c>
      <c r="I66" s="126">
        <v>-35804.910000000003</v>
      </c>
      <c r="J66" s="126">
        <v>264221.53999999998</v>
      </c>
      <c r="N66" s="278">
        <v>25430</v>
      </c>
      <c r="P66" s="278">
        <v>6558.09</v>
      </c>
      <c r="Q66" s="126">
        <v>998.87</v>
      </c>
      <c r="S66" s="126">
        <v>-1412074.62</v>
      </c>
      <c r="T66" s="126">
        <v>2121250.9300000002</v>
      </c>
      <c r="W66" s="275">
        <v>1082530.6599999999</v>
      </c>
      <c r="Y66" s="275">
        <v>15</v>
      </c>
      <c r="AA66" s="275">
        <v>981000</v>
      </c>
      <c r="AB66" s="275">
        <v>26800</v>
      </c>
      <c r="AC66" s="298">
        <v>1151501</v>
      </c>
      <c r="AD66" s="298">
        <v>4400</v>
      </c>
      <c r="AE66" s="298">
        <v>29566</v>
      </c>
      <c r="AF66" s="298">
        <v>650811.92000000004</v>
      </c>
      <c r="AG66" s="298">
        <v>143064.47</v>
      </c>
      <c r="AJ66" s="36">
        <f t="shared" si="1"/>
        <v>624748.91</v>
      </c>
      <c r="AK66" s="59">
        <f t="shared" si="2"/>
        <v>31988.09</v>
      </c>
      <c r="AL66" s="46">
        <f t="shared" si="3"/>
        <v>592760.82000000007</v>
      </c>
      <c r="AM66" s="35">
        <f t="shared" si="4"/>
        <v>2090345.66</v>
      </c>
      <c r="AN66" s="39">
        <f t="shared" si="5"/>
        <v>1979343.39</v>
      </c>
      <c r="AO66" s="53">
        <f t="shared" si="6"/>
        <v>111002.27000000002</v>
      </c>
    </row>
    <row r="67" spans="1:41" x14ac:dyDescent="0.2">
      <c r="A67" t="s">
        <v>1282</v>
      </c>
      <c r="B67" t="s">
        <v>1283</v>
      </c>
      <c r="C67">
        <v>4601</v>
      </c>
      <c r="D67" t="s">
        <v>1288</v>
      </c>
      <c r="E67" t="s">
        <v>1288</v>
      </c>
      <c r="F67" s="36">
        <v>250304.26</v>
      </c>
      <c r="G67" s="36">
        <v>0</v>
      </c>
      <c r="H67" s="36">
        <v>78465.45</v>
      </c>
      <c r="I67" s="126">
        <v>860589.24</v>
      </c>
      <c r="J67" s="126">
        <v>66583.210000000006</v>
      </c>
      <c r="M67" s="278">
        <v>60430</v>
      </c>
      <c r="N67" s="278">
        <v>22620</v>
      </c>
      <c r="O67" s="278">
        <v>20450</v>
      </c>
      <c r="P67" s="278">
        <v>2334.73</v>
      </c>
      <c r="S67" s="126">
        <v>174897.86</v>
      </c>
      <c r="T67" s="126">
        <v>1374864.38</v>
      </c>
      <c r="W67" s="275">
        <v>967146.2</v>
      </c>
      <c r="Y67" s="275">
        <v>2569.9299999999998</v>
      </c>
      <c r="AA67" s="275">
        <v>1569335.84</v>
      </c>
      <c r="AB67" s="275">
        <v>72057</v>
      </c>
      <c r="AC67" s="298">
        <v>2145244.84</v>
      </c>
      <c r="AD67" s="298">
        <v>17524</v>
      </c>
      <c r="AF67" s="298">
        <v>700964.68</v>
      </c>
      <c r="AG67" s="298">
        <v>147030.26</v>
      </c>
      <c r="AJ67" s="36">
        <f t="shared" si="1"/>
        <v>328769.71000000002</v>
      </c>
      <c r="AK67" s="59">
        <f t="shared" si="2"/>
        <v>105834.73</v>
      </c>
      <c r="AL67" s="46">
        <f t="shared" si="3"/>
        <v>222934.98000000004</v>
      </c>
      <c r="AM67" s="35">
        <f t="shared" si="4"/>
        <v>2611108.9700000002</v>
      </c>
      <c r="AN67" s="39">
        <f t="shared" si="5"/>
        <v>3010763.7800000003</v>
      </c>
      <c r="AO67" s="53">
        <f t="shared" si="6"/>
        <v>-399654.81000000006</v>
      </c>
    </row>
    <row r="68" spans="1:41" x14ac:dyDescent="0.2">
      <c r="A68" t="s">
        <v>1282</v>
      </c>
      <c r="B68" t="s">
        <v>1283</v>
      </c>
      <c r="C68">
        <v>3977</v>
      </c>
      <c r="D68" t="s">
        <v>1289</v>
      </c>
      <c r="E68" t="s">
        <v>1289</v>
      </c>
      <c r="F68" s="36">
        <v>688892.12</v>
      </c>
      <c r="G68" s="36">
        <v>0</v>
      </c>
      <c r="H68" s="36">
        <v>41606.17</v>
      </c>
      <c r="I68" s="126">
        <v>129098.27</v>
      </c>
      <c r="J68" s="126">
        <v>244625.17</v>
      </c>
      <c r="M68" s="278">
        <v>8450</v>
      </c>
      <c r="N68" s="278">
        <v>43300</v>
      </c>
      <c r="O68" s="278">
        <v>347900</v>
      </c>
      <c r="P68" s="278">
        <v>1542.04</v>
      </c>
      <c r="S68" s="126">
        <v>-1837448.4</v>
      </c>
      <c r="T68" s="126">
        <v>2680574.06</v>
      </c>
      <c r="W68" s="275">
        <v>1119812.98</v>
      </c>
      <c r="X68" s="275">
        <v>50400</v>
      </c>
      <c r="Y68" s="275">
        <v>1541.77</v>
      </c>
      <c r="AA68" s="275">
        <v>2161370.9</v>
      </c>
      <c r="AB68" s="275">
        <v>160100</v>
      </c>
      <c r="AC68" s="298">
        <v>2766060.9</v>
      </c>
      <c r="AE68" s="298">
        <v>55272</v>
      </c>
      <c r="AF68" s="298">
        <v>608635.12</v>
      </c>
      <c r="AG68" s="298">
        <v>203353.60000000001</v>
      </c>
      <c r="AJ68" s="36">
        <f t="shared" si="1"/>
        <v>730498.29</v>
      </c>
      <c r="AK68" s="59">
        <f t="shared" si="2"/>
        <v>401192.04</v>
      </c>
      <c r="AL68" s="46">
        <f t="shared" si="3"/>
        <v>329306.25000000006</v>
      </c>
      <c r="AM68" s="35">
        <f t="shared" si="4"/>
        <v>3493225.65</v>
      </c>
      <c r="AN68" s="39">
        <f t="shared" si="5"/>
        <v>3633321.62</v>
      </c>
      <c r="AO68" s="53">
        <f t="shared" si="6"/>
        <v>-140095.9700000002</v>
      </c>
    </row>
    <row r="69" spans="1:41" x14ac:dyDescent="0.2">
      <c r="A69" t="s">
        <v>1282</v>
      </c>
      <c r="B69" t="s">
        <v>1283</v>
      </c>
      <c r="C69">
        <v>2317</v>
      </c>
      <c r="D69" t="s">
        <v>1290</v>
      </c>
      <c r="E69" t="s">
        <v>1290</v>
      </c>
      <c r="F69" s="36">
        <v>554481.18000000005</v>
      </c>
      <c r="G69" s="36">
        <v>5000</v>
      </c>
      <c r="H69" s="36">
        <v>159797.49</v>
      </c>
      <c r="I69" s="126">
        <v>297708.55</v>
      </c>
      <c r="J69" s="126">
        <v>42118.05</v>
      </c>
      <c r="N69" s="278">
        <v>15500</v>
      </c>
      <c r="P69" s="278">
        <v>3145.18</v>
      </c>
      <c r="Q69" s="126">
        <v>5000</v>
      </c>
      <c r="S69" s="126">
        <v>-1068109.8899999999</v>
      </c>
      <c r="T69" s="126">
        <v>2191965</v>
      </c>
      <c r="W69" s="275">
        <v>832416.62</v>
      </c>
      <c r="X69" s="275">
        <v>13200</v>
      </c>
      <c r="Y69" s="275">
        <v>2262.71</v>
      </c>
      <c r="AA69" s="275">
        <v>620120</v>
      </c>
      <c r="AB69" s="275">
        <v>337002</v>
      </c>
      <c r="AC69" s="298">
        <v>1402494</v>
      </c>
      <c r="AD69" s="298">
        <v>36554</v>
      </c>
      <c r="AF69" s="298">
        <v>301065.95</v>
      </c>
      <c r="AG69" s="298">
        <v>153282.4</v>
      </c>
      <c r="AJ69" s="36">
        <f t="shared" ref="AJ69:AJ118" si="7">SUM(F69:H69)</f>
        <v>719278.67</v>
      </c>
      <c r="AK69" s="59">
        <f t="shared" ref="AK69:AK118" si="8">SUM(M69:P69)</f>
        <v>18645.18</v>
      </c>
      <c r="AL69" s="46">
        <f t="shared" ref="AL69:AL118" si="9">AJ69-AK69</f>
        <v>700633.49</v>
      </c>
      <c r="AM69" s="35">
        <f t="shared" ref="AM69:AM132" si="10">SUM(U69:AB69)</f>
        <v>1805001.33</v>
      </c>
      <c r="AN69" s="39">
        <f t="shared" ref="AN69:AN132" si="11">SUM(AC69:AI69)</f>
        <v>1893396.3499999999</v>
      </c>
      <c r="AO69" s="53">
        <f t="shared" ref="AO69:AO132" si="12">AM69-AN69</f>
        <v>-88395.019999999786</v>
      </c>
    </row>
    <row r="70" spans="1:41" x14ac:dyDescent="0.2">
      <c r="A70" t="s">
        <v>1282</v>
      </c>
      <c r="B70" t="s">
        <v>1283</v>
      </c>
      <c r="C70">
        <v>2733</v>
      </c>
      <c r="D70" t="s">
        <v>1291</v>
      </c>
      <c r="E70" t="s">
        <v>1291</v>
      </c>
      <c r="F70" s="36">
        <v>557905.54</v>
      </c>
      <c r="G70" s="36">
        <v>0</v>
      </c>
      <c r="H70" s="36">
        <v>68874.710000000006</v>
      </c>
      <c r="I70" s="126">
        <v>61459.45</v>
      </c>
      <c r="J70" s="126">
        <v>358257.15</v>
      </c>
      <c r="N70" s="278">
        <v>10888.46</v>
      </c>
      <c r="P70" s="278">
        <v>1513.52</v>
      </c>
      <c r="S70" s="126">
        <v>-500512.88</v>
      </c>
      <c r="T70" s="126">
        <v>1298941.3500000001</v>
      </c>
      <c r="W70" s="275">
        <v>1319316.6599999999</v>
      </c>
      <c r="X70" s="275">
        <v>16745</v>
      </c>
      <c r="AA70" s="275">
        <v>1545883.9</v>
      </c>
      <c r="AB70" s="275">
        <v>43800</v>
      </c>
      <c r="AC70" s="298">
        <v>1895276.9</v>
      </c>
      <c r="AD70" s="298">
        <v>3500</v>
      </c>
      <c r="AE70" s="298">
        <v>18751</v>
      </c>
      <c r="AF70" s="298">
        <v>647018</v>
      </c>
      <c r="AG70" s="298">
        <v>125533.26</v>
      </c>
      <c r="AJ70" s="36">
        <f t="shared" si="7"/>
        <v>626780.25</v>
      </c>
      <c r="AK70" s="59">
        <f t="shared" si="8"/>
        <v>12401.98</v>
      </c>
      <c r="AL70" s="46">
        <f t="shared" si="9"/>
        <v>614378.27</v>
      </c>
      <c r="AM70" s="35">
        <f t="shared" si="10"/>
        <v>2925745.5599999996</v>
      </c>
      <c r="AN70" s="39">
        <f t="shared" si="11"/>
        <v>2690079.1599999997</v>
      </c>
      <c r="AO70" s="53">
        <f t="shared" si="12"/>
        <v>235666.39999999991</v>
      </c>
    </row>
    <row r="71" spans="1:41" x14ac:dyDescent="0.2">
      <c r="A71" t="s">
        <v>1282</v>
      </c>
      <c r="B71" t="s">
        <v>1283</v>
      </c>
      <c r="C71">
        <v>5014</v>
      </c>
      <c r="D71" t="s">
        <v>1292</v>
      </c>
      <c r="E71" t="s">
        <v>1292</v>
      </c>
      <c r="F71" s="36">
        <v>272208.31</v>
      </c>
      <c r="G71" s="36">
        <v>0</v>
      </c>
      <c r="H71" s="36">
        <v>63001.8</v>
      </c>
      <c r="I71" s="126">
        <v>558240.32999999996</v>
      </c>
      <c r="J71" s="126">
        <v>149129.85999999999</v>
      </c>
      <c r="N71" s="278">
        <v>94816.58</v>
      </c>
      <c r="P71" s="278">
        <v>1584</v>
      </c>
      <c r="S71" s="126">
        <v>-610626.06000000006</v>
      </c>
      <c r="T71" s="126">
        <v>1726865.73</v>
      </c>
      <c r="W71" s="275">
        <v>1244989.76</v>
      </c>
      <c r="X71" s="275">
        <v>210000</v>
      </c>
      <c r="Y71" s="275">
        <v>2245.5</v>
      </c>
      <c r="AA71" s="275">
        <v>813754.5</v>
      </c>
      <c r="AB71" s="275">
        <v>84000</v>
      </c>
      <c r="AC71" s="298">
        <v>1423524.5</v>
      </c>
      <c r="AE71" s="298">
        <v>16954</v>
      </c>
      <c r="AF71" s="298">
        <v>912987.98</v>
      </c>
      <c r="AG71" s="298">
        <v>171583.23</v>
      </c>
      <c r="AJ71" s="36">
        <f t="shared" si="7"/>
        <v>335210.11</v>
      </c>
      <c r="AK71" s="59">
        <f t="shared" si="8"/>
        <v>96400.58</v>
      </c>
      <c r="AL71" s="46">
        <f t="shared" si="9"/>
        <v>238809.52999999997</v>
      </c>
      <c r="AM71" s="35">
        <f t="shared" si="10"/>
        <v>2354989.7599999998</v>
      </c>
      <c r="AN71" s="39">
        <f t="shared" si="11"/>
        <v>2525049.71</v>
      </c>
      <c r="AO71" s="53">
        <f t="shared" si="12"/>
        <v>-170059.95000000019</v>
      </c>
    </row>
    <row r="72" spans="1:41" x14ac:dyDescent="0.2">
      <c r="A72" t="s">
        <v>1282</v>
      </c>
      <c r="B72" t="s">
        <v>1283</v>
      </c>
      <c r="C72">
        <v>4306</v>
      </c>
      <c r="D72" t="s">
        <v>1293</v>
      </c>
      <c r="E72" t="s">
        <v>1293</v>
      </c>
      <c r="F72" s="36">
        <v>383450.47</v>
      </c>
      <c r="G72" s="36">
        <v>0</v>
      </c>
      <c r="H72" s="36">
        <v>127434.96</v>
      </c>
      <c r="I72" s="126">
        <v>447911.2</v>
      </c>
      <c r="J72" s="126">
        <v>184632.32000000001</v>
      </c>
      <c r="N72" s="278">
        <v>0</v>
      </c>
      <c r="O72" s="278">
        <v>164000</v>
      </c>
      <c r="P72" s="278">
        <v>686.41</v>
      </c>
      <c r="S72" s="126">
        <v>-24002.55</v>
      </c>
      <c r="T72" s="126">
        <v>1340923.19</v>
      </c>
      <c r="W72" s="275">
        <v>949153.66</v>
      </c>
      <c r="Y72" s="275">
        <v>1017.84</v>
      </c>
      <c r="AA72" s="275">
        <v>1925923.6</v>
      </c>
      <c r="AB72" s="275">
        <v>103600</v>
      </c>
      <c r="AC72" s="298">
        <v>2573031.6</v>
      </c>
      <c r="AD72" s="298">
        <v>22117.5</v>
      </c>
      <c r="AF72" s="298">
        <v>544682.14</v>
      </c>
      <c r="AG72" s="298">
        <v>178041.96</v>
      </c>
      <c r="AJ72" s="36">
        <f t="shared" si="7"/>
        <v>510885.43</v>
      </c>
      <c r="AK72" s="59">
        <f t="shared" si="8"/>
        <v>164686.41</v>
      </c>
      <c r="AL72" s="46">
        <f t="shared" si="9"/>
        <v>346199.02</v>
      </c>
      <c r="AM72" s="35">
        <f t="shared" si="10"/>
        <v>2979695.1</v>
      </c>
      <c r="AN72" s="39">
        <f t="shared" si="11"/>
        <v>3317873.2</v>
      </c>
      <c r="AO72" s="53">
        <f t="shared" si="12"/>
        <v>-338178.10000000009</v>
      </c>
    </row>
    <row r="73" spans="1:41" x14ac:dyDescent="0.2">
      <c r="A73" t="s">
        <v>1282</v>
      </c>
      <c r="B73" t="s">
        <v>1283</v>
      </c>
      <c r="C73">
        <v>3182</v>
      </c>
      <c r="D73" t="s">
        <v>1294</v>
      </c>
      <c r="E73" t="s">
        <v>1294</v>
      </c>
      <c r="F73" s="36">
        <v>340350.88</v>
      </c>
      <c r="G73" s="36">
        <v>0</v>
      </c>
      <c r="H73" s="36">
        <v>92162.07</v>
      </c>
      <c r="I73" s="126">
        <v>683250.18</v>
      </c>
      <c r="J73" s="126">
        <v>77079</v>
      </c>
      <c r="N73" s="278">
        <v>45650</v>
      </c>
      <c r="O73" s="278">
        <v>210850</v>
      </c>
      <c r="P73" s="278">
        <v>12797.55</v>
      </c>
      <c r="R73" s="126">
        <v>-333309.95</v>
      </c>
      <c r="S73" s="126">
        <v>230000</v>
      </c>
      <c r="T73" s="126">
        <v>1529202.14</v>
      </c>
      <c r="W73" s="275">
        <v>586265.43000000005</v>
      </c>
      <c r="X73" s="275">
        <v>89810</v>
      </c>
      <c r="Y73" s="275">
        <v>2314.89</v>
      </c>
      <c r="AA73" s="275">
        <v>1449064.2</v>
      </c>
      <c r="AC73" s="298">
        <v>1816691.2</v>
      </c>
      <c r="AD73" s="298">
        <v>50492</v>
      </c>
      <c r="AF73" s="298">
        <v>593867.56000000006</v>
      </c>
      <c r="AG73" s="298">
        <v>168751.37</v>
      </c>
      <c r="AJ73" s="36">
        <f t="shared" si="7"/>
        <v>432512.95</v>
      </c>
      <c r="AK73" s="59">
        <f t="shared" si="8"/>
        <v>269297.55</v>
      </c>
      <c r="AL73" s="46">
        <f t="shared" si="9"/>
        <v>163215.40000000002</v>
      </c>
      <c r="AM73" s="35">
        <f t="shared" si="10"/>
        <v>2127454.52</v>
      </c>
      <c r="AN73" s="39">
        <f t="shared" si="11"/>
        <v>2629802.13</v>
      </c>
      <c r="AO73" s="53">
        <f t="shared" si="12"/>
        <v>-502347.60999999987</v>
      </c>
    </row>
    <row r="74" spans="1:41" x14ac:dyDescent="0.2">
      <c r="A74" t="s">
        <v>1282</v>
      </c>
      <c r="B74" t="s">
        <v>1283</v>
      </c>
      <c r="C74">
        <v>1643</v>
      </c>
      <c r="D74" t="s">
        <v>1295</v>
      </c>
      <c r="E74" t="s">
        <v>1295</v>
      </c>
      <c r="F74" s="36">
        <v>439121.94</v>
      </c>
      <c r="G74" s="36">
        <v>0</v>
      </c>
      <c r="H74" s="36">
        <v>41017.47</v>
      </c>
      <c r="I74" s="126">
        <v>1034500.64</v>
      </c>
      <c r="J74" s="126">
        <v>206187.39</v>
      </c>
      <c r="N74" s="278">
        <v>5250</v>
      </c>
      <c r="O74" s="278">
        <v>25000</v>
      </c>
      <c r="P74" s="278">
        <v>2202.73</v>
      </c>
      <c r="S74" s="126">
        <v>1568868.55</v>
      </c>
      <c r="T74" s="126">
        <v>464694.52</v>
      </c>
      <c r="W74" s="275">
        <v>547412.24</v>
      </c>
      <c r="X74" s="275">
        <v>55450</v>
      </c>
      <c r="Y74" s="275">
        <v>1688.46</v>
      </c>
      <c r="AA74" s="275">
        <v>1026255</v>
      </c>
      <c r="AB74" s="275">
        <v>96800</v>
      </c>
      <c r="AC74" s="298">
        <v>1429727</v>
      </c>
      <c r="AD74" s="298">
        <v>21109</v>
      </c>
      <c r="AF74" s="298">
        <v>454880.36</v>
      </c>
      <c r="AG74" s="298">
        <v>167077.70000000001</v>
      </c>
      <c r="AJ74" s="36">
        <f t="shared" si="7"/>
        <v>480139.41000000003</v>
      </c>
      <c r="AK74" s="59">
        <f t="shared" si="8"/>
        <v>32452.73</v>
      </c>
      <c r="AL74" s="46">
        <f t="shared" si="9"/>
        <v>447686.68000000005</v>
      </c>
      <c r="AM74" s="35">
        <f t="shared" si="10"/>
        <v>1727605.7</v>
      </c>
      <c r="AN74" s="39">
        <f t="shared" si="11"/>
        <v>2072794.0599999998</v>
      </c>
      <c r="AO74" s="53">
        <f t="shared" si="12"/>
        <v>-345188.35999999987</v>
      </c>
    </row>
    <row r="75" spans="1:41" x14ac:dyDescent="0.2">
      <c r="A75" t="s">
        <v>1282</v>
      </c>
      <c r="B75" t="s">
        <v>1283</v>
      </c>
      <c r="C75">
        <v>4314</v>
      </c>
      <c r="D75" t="s">
        <v>1296</v>
      </c>
      <c r="E75" t="s">
        <v>1296</v>
      </c>
      <c r="F75" s="36">
        <v>112828.29</v>
      </c>
      <c r="G75" s="36">
        <v>0</v>
      </c>
      <c r="H75" s="36">
        <v>56483.57</v>
      </c>
      <c r="I75" s="126">
        <v>1484710.22</v>
      </c>
      <c r="J75" s="126">
        <v>296143.18</v>
      </c>
      <c r="N75" s="278">
        <v>6150</v>
      </c>
      <c r="O75" s="278">
        <v>7200</v>
      </c>
      <c r="P75" s="278">
        <v>3517.97</v>
      </c>
      <c r="S75" s="126">
        <v>1720393.19</v>
      </c>
      <c r="T75" s="126">
        <v>961521.58</v>
      </c>
      <c r="W75" s="275">
        <v>810741.41</v>
      </c>
      <c r="X75" s="275">
        <v>158880</v>
      </c>
      <c r="Y75" s="275">
        <v>846.82</v>
      </c>
      <c r="AA75" s="275">
        <v>674978</v>
      </c>
      <c r="AB75" s="275">
        <v>87600</v>
      </c>
      <c r="AC75" s="298">
        <v>1504402</v>
      </c>
      <c r="AD75" s="298">
        <v>21508</v>
      </c>
      <c r="AF75" s="298">
        <v>602584.52</v>
      </c>
      <c r="AG75" s="298">
        <v>353169.19</v>
      </c>
      <c r="AJ75" s="36">
        <f t="shared" si="7"/>
        <v>169311.86</v>
      </c>
      <c r="AK75" s="59">
        <f t="shared" si="8"/>
        <v>16867.97</v>
      </c>
      <c r="AL75" s="46">
        <f t="shared" si="9"/>
        <v>152443.88999999998</v>
      </c>
      <c r="AM75" s="35">
        <f t="shared" si="10"/>
        <v>1733046.23</v>
      </c>
      <c r="AN75" s="39">
        <f t="shared" si="11"/>
        <v>2481663.71</v>
      </c>
      <c r="AO75" s="53">
        <f t="shared" si="12"/>
        <v>-748617.48</v>
      </c>
    </row>
    <row r="76" spans="1:41" x14ac:dyDescent="0.2">
      <c r="A76" t="s">
        <v>1282</v>
      </c>
      <c r="B76" t="s">
        <v>1283</v>
      </c>
      <c r="C76">
        <v>4173</v>
      </c>
      <c r="D76" t="s">
        <v>1297</v>
      </c>
      <c r="E76" t="s">
        <v>1297</v>
      </c>
      <c r="F76" s="36">
        <v>416897.95</v>
      </c>
      <c r="G76" s="36">
        <v>0</v>
      </c>
      <c r="H76" s="36">
        <v>121781.14</v>
      </c>
      <c r="I76" s="126">
        <v>1606016.44</v>
      </c>
      <c r="J76" s="126">
        <v>390859.9</v>
      </c>
      <c r="N76" s="278">
        <v>101500</v>
      </c>
      <c r="O76" s="278">
        <v>0</v>
      </c>
      <c r="P76" s="278">
        <v>2035.76</v>
      </c>
      <c r="S76" s="126">
        <v>368786.71</v>
      </c>
      <c r="T76" s="126">
        <v>2317512.06</v>
      </c>
      <c r="W76" s="275">
        <v>922796.88</v>
      </c>
      <c r="Y76" s="275">
        <v>1831.45</v>
      </c>
      <c r="AA76" s="275">
        <v>1133407</v>
      </c>
      <c r="AB76" s="275">
        <v>21000</v>
      </c>
      <c r="AC76" s="298">
        <v>1726873</v>
      </c>
      <c r="AD76" s="298">
        <v>9200</v>
      </c>
      <c r="AE76" s="298">
        <v>7704</v>
      </c>
      <c r="AF76" s="298">
        <v>387588.14</v>
      </c>
      <c r="AG76" s="298">
        <v>201949.29</v>
      </c>
      <c r="AJ76" s="36">
        <f t="shared" si="7"/>
        <v>538679.09</v>
      </c>
      <c r="AK76" s="59">
        <f t="shared" si="8"/>
        <v>103535.76</v>
      </c>
      <c r="AL76" s="46">
        <f t="shared" si="9"/>
        <v>435143.32999999996</v>
      </c>
      <c r="AM76" s="35">
        <f t="shared" si="10"/>
        <v>2079035.33</v>
      </c>
      <c r="AN76" s="39">
        <f t="shared" si="11"/>
        <v>2333314.4300000002</v>
      </c>
      <c r="AO76" s="53">
        <f t="shared" si="12"/>
        <v>-254279.10000000009</v>
      </c>
    </row>
    <row r="77" spans="1:41" x14ac:dyDescent="0.2">
      <c r="A77" t="s">
        <v>1282</v>
      </c>
      <c r="B77" t="s">
        <v>1283</v>
      </c>
      <c r="C77">
        <v>3211</v>
      </c>
      <c r="D77" t="s">
        <v>1298</v>
      </c>
      <c r="E77" t="s">
        <v>1298</v>
      </c>
      <c r="F77" s="36">
        <v>184519.27</v>
      </c>
      <c r="G77" s="36">
        <v>0</v>
      </c>
      <c r="H77" s="36">
        <v>30077.49</v>
      </c>
      <c r="I77" s="126">
        <v>927247.58</v>
      </c>
      <c r="J77" s="126">
        <v>267322.78000000003</v>
      </c>
      <c r="N77" s="278">
        <v>23862.81</v>
      </c>
      <c r="O77" s="278">
        <v>128410</v>
      </c>
      <c r="P77" s="278">
        <v>169904.99</v>
      </c>
      <c r="S77" s="126">
        <v>-785012.1</v>
      </c>
      <c r="T77" s="126">
        <v>2233839.69</v>
      </c>
      <c r="W77" s="275">
        <v>1148784.9099999999</v>
      </c>
      <c r="X77" s="275">
        <v>1200</v>
      </c>
      <c r="Y77" s="275">
        <v>1148.28</v>
      </c>
      <c r="AA77" s="275">
        <v>915106.5</v>
      </c>
      <c r="AB77" s="275">
        <v>99800</v>
      </c>
      <c r="AC77" s="298">
        <v>1530332.5</v>
      </c>
      <c r="AD77" s="298">
        <v>113284</v>
      </c>
      <c r="AF77" s="298">
        <v>608725.34</v>
      </c>
      <c r="AG77" s="298">
        <v>275536.12</v>
      </c>
      <c r="AJ77" s="36">
        <f t="shared" si="7"/>
        <v>214596.75999999998</v>
      </c>
      <c r="AK77" s="59">
        <f t="shared" si="8"/>
        <v>322177.8</v>
      </c>
      <c r="AL77" s="46">
        <f t="shared" si="9"/>
        <v>-107581.04000000001</v>
      </c>
      <c r="AM77" s="35">
        <f t="shared" si="10"/>
        <v>2166039.69</v>
      </c>
      <c r="AN77" s="39">
        <f t="shared" si="11"/>
        <v>2527877.96</v>
      </c>
      <c r="AO77" s="53">
        <f t="shared" si="12"/>
        <v>-361838.27</v>
      </c>
    </row>
    <row r="78" spans="1:41" x14ac:dyDescent="0.2">
      <c r="A78" t="s">
        <v>1282</v>
      </c>
      <c r="B78" t="s">
        <v>1283</v>
      </c>
      <c r="C78">
        <v>2252</v>
      </c>
      <c r="D78" t="s">
        <v>1299</v>
      </c>
      <c r="E78" t="s">
        <v>1299</v>
      </c>
      <c r="F78" s="36">
        <v>530392.65</v>
      </c>
      <c r="G78" s="36">
        <v>0</v>
      </c>
      <c r="H78" s="36">
        <v>261548.4</v>
      </c>
      <c r="I78" s="126">
        <v>425876.56</v>
      </c>
      <c r="J78" s="126">
        <v>380602.84</v>
      </c>
      <c r="N78" s="278">
        <v>43600</v>
      </c>
      <c r="P78" s="278">
        <v>2268.02</v>
      </c>
      <c r="S78" s="126">
        <v>-794447.94</v>
      </c>
      <c r="T78" s="126">
        <v>2560558.21</v>
      </c>
      <c r="W78" s="275">
        <v>847622.55</v>
      </c>
      <c r="Y78" s="275">
        <v>1100.2</v>
      </c>
      <c r="AA78" s="275">
        <v>1035535.5</v>
      </c>
      <c r="AB78" s="275">
        <v>52000</v>
      </c>
      <c r="AC78" s="298">
        <v>1531292.5</v>
      </c>
      <c r="AD78" s="298">
        <v>7200</v>
      </c>
      <c r="AE78" s="298">
        <v>4420</v>
      </c>
      <c r="AF78" s="298">
        <v>472308.36</v>
      </c>
      <c r="AG78" s="298">
        <v>134547.14000000001</v>
      </c>
      <c r="AI78" s="298">
        <v>48.09</v>
      </c>
      <c r="AJ78" s="36">
        <f t="shared" si="7"/>
        <v>791941.05</v>
      </c>
      <c r="AK78" s="59">
        <f t="shared" si="8"/>
        <v>45868.02</v>
      </c>
      <c r="AL78" s="46">
        <f t="shared" si="9"/>
        <v>746073.03</v>
      </c>
      <c r="AM78" s="35">
        <f t="shared" si="10"/>
        <v>1936258.25</v>
      </c>
      <c r="AN78" s="39">
        <f t="shared" si="11"/>
        <v>2149816.09</v>
      </c>
      <c r="AO78" s="53">
        <f t="shared" si="12"/>
        <v>-213557.83999999985</v>
      </c>
    </row>
    <row r="79" spans="1:41" x14ac:dyDescent="0.2">
      <c r="A79" t="s">
        <v>1301</v>
      </c>
      <c r="B79" t="s">
        <v>1302</v>
      </c>
      <c r="C79">
        <v>3333</v>
      </c>
      <c r="D79" t="s">
        <v>1304</v>
      </c>
      <c r="E79" t="s">
        <v>1304</v>
      </c>
      <c r="F79" s="36">
        <v>190046.73</v>
      </c>
      <c r="G79" s="36">
        <v>0</v>
      </c>
      <c r="H79" s="36">
        <v>35185.35</v>
      </c>
      <c r="I79" s="126">
        <v>408464.13</v>
      </c>
      <c r="J79" s="126">
        <v>408757.5</v>
      </c>
      <c r="N79" s="278">
        <v>26998.75</v>
      </c>
      <c r="P79" s="278">
        <v>1616.01</v>
      </c>
      <c r="R79" s="126">
        <v>-444266.54</v>
      </c>
      <c r="S79" s="126">
        <v>-854496.81</v>
      </c>
      <c r="T79" s="126">
        <v>2676550.63</v>
      </c>
      <c r="W79" s="275">
        <v>585316.62</v>
      </c>
      <c r="Y79" s="275">
        <v>1158.93</v>
      </c>
      <c r="AA79" s="275">
        <v>1739825</v>
      </c>
      <c r="AC79" s="298">
        <v>1895091</v>
      </c>
      <c r="AE79" s="298">
        <v>17630</v>
      </c>
      <c r="AF79" s="298">
        <v>600011.88</v>
      </c>
      <c r="AG79" s="298">
        <v>177516</v>
      </c>
      <c r="AJ79" s="36">
        <f t="shared" si="7"/>
        <v>225232.08000000002</v>
      </c>
      <c r="AK79" s="59">
        <f t="shared" si="8"/>
        <v>28614.76</v>
      </c>
      <c r="AL79" s="46">
        <f t="shared" si="9"/>
        <v>196617.32</v>
      </c>
      <c r="AM79" s="35">
        <f t="shared" si="10"/>
        <v>2326300.5499999998</v>
      </c>
      <c r="AN79" s="39">
        <f t="shared" si="11"/>
        <v>2690248.88</v>
      </c>
      <c r="AO79" s="53">
        <f t="shared" si="12"/>
        <v>-363948.33000000007</v>
      </c>
    </row>
    <row r="80" spans="1:41" x14ac:dyDescent="0.2">
      <c r="A80" t="s">
        <v>1301</v>
      </c>
      <c r="B80" t="s">
        <v>1302</v>
      </c>
      <c r="C80">
        <v>2136</v>
      </c>
      <c r="D80" t="s">
        <v>1305</v>
      </c>
      <c r="E80" t="s">
        <v>1305</v>
      </c>
      <c r="F80" s="36">
        <v>125819.53</v>
      </c>
      <c r="G80" s="36">
        <v>0</v>
      </c>
      <c r="H80" s="36">
        <v>117324.22</v>
      </c>
      <c r="I80" s="126">
        <v>329991.06</v>
      </c>
      <c r="J80" s="126">
        <v>158962.9</v>
      </c>
      <c r="N80" s="278">
        <v>9600</v>
      </c>
      <c r="O80" s="278">
        <v>43200</v>
      </c>
      <c r="P80" s="278">
        <v>0</v>
      </c>
      <c r="R80" s="126">
        <v>-385754.99</v>
      </c>
      <c r="T80" s="126">
        <v>1431387.54</v>
      </c>
      <c r="V80" s="275">
        <v>697.58</v>
      </c>
      <c r="W80" s="275">
        <v>736130.12</v>
      </c>
      <c r="Y80" s="275">
        <v>495.22</v>
      </c>
      <c r="AA80" s="275">
        <v>1371840</v>
      </c>
      <c r="AC80" s="298">
        <v>1645764</v>
      </c>
      <c r="AD80" s="298">
        <v>5550</v>
      </c>
      <c r="AE80" s="298">
        <v>10949.5</v>
      </c>
      <c r="AF80" s="298">
        <v>637964.69999999995</v>
      </c>
      <c r="AG80" s="298">
        <v>175269.56</v>
      </c>
      <c r="AJ80" s="36">
        <f t="shared" si="7"/>
        <v>243143.75</v>
      </c>
      <c r="AK80" s="59">
        <f t="shared" si="8"/>
        <v>52800</v>
      </c>
      <c r="AL80" s="46">
        <f t="shared" si="9"/>
        <v>190343.75</v>
      </c>
      <c r="AM80" s="35">
        <f t="shared" si="10"/>
        <v>2109162.92</v>
      </c>
      <c r="AN80" s="39">
        <f t="shared" si="11"/>
        <v>2475497.7600000002</v>
      </c>
      <c r="AO80" s="53">
        <f t="shared" si="12"/>
        <v>-366334.84000000032</v>
      </c>
    </row>
    <row r="81" spans="1:41" x14ac:dyDescent="0.2">
      <c r="A81" t="s">
        <v>1301</v>
      </c>
      <c r="B81" t="s">
        <v>1302</v>
      </c>
      <c r="C81">
        <v>4115</v>
      </c>
      <c r="D81" t="s">
        <v>1306</v>
      </c>
      <c r="E81" t="s">
        <v>1306</v>
      </c>
      <c r="F81" s="36">
        <v>470017.34</v>
      </c>
      <c r="G81" s="36">
        <v>0</v>
      </c>
      <c r="H81" s="36">
        <v>35900.870000000003</v>
      </c>
      <c r="I81" s="126">
        <v>586187.4</v>
      </c>
      <c r="J81" s="126">
        <v>676654.61</v>
      </c>
      <c r="N81" s="278">
        <v>41641.160000000003</v>
      </c>
      <c r="P81" s="278">
        <v>3359.68</v>
      </c>
      <c r="R81" s="126">
        <v>-172699.86</v>
      </c>
      <c r="T81" s="126">
        <v>2015625.01</v>
      </c>
      <c r="W81" s="275">
        <v>924333.87</v>
      </c>
      <c r="Y81" s="275">
        <v>2022.07</v>
      </c>
      <c r="AA81" s="275">
        <v>1675830</v>
      </c>
      <c r="AB81" s="275">
        <v>187258.61</v>
      </c>
      <c r="AC81" s="298">
        <v>2107938</v>
      </c>
      <c r="AE81" s="298">
        <v>1900</v>
      </c>
      <c r="AF81" s="298">
        <v>642208.14</v>
      </c>
      <c r="AG81" s="298">
        <v>156457.96</v>
      </c>
      <c r="AI81" s="298">
        <v>106.22</v>
      </c>
      <c r="AJ81" s="36">
        <f t="shared" si="7"/>
        <v>505918.21</v>
      </c>
      <c r="AK81" s="59">
        <f t="shared" si="8"/>
        <v>45000.840000000004</v>
      </c>
      <c r="AL81" s="46">
        <f t="shared" si="9"/>
        <v>460917.37</v>
      </c>
      <c r="AM81" s="35">
        <f t="shared" si="10"/>
        <v>2789444.55</v>
      </c>
      <c r="AN81" s="39">
        <f t="shared" si="11"/>
        <v>2908610.3200000003</v>
      </c>
      <c r="AO81" s="53">
        <f t="shared" si="12"/>
        <v>-119165.77000000048</v>
      </c>
    </row>
    <row r="82" spans="1:41" x14ac:dyDescent="0.2">
      <c r="A82" t="s">
        <v>1301</v>
      </c>
      <c r="B82" t="s">
        <v>1302</v>
      </c>
      <c r="C82">
        <v>2838</v>
      </c>
      <c r="D82" t="s">
        <v>1307</v>
      </c>
      <c r="E82" t="s">
        <v>1307</v>
      </c>
      <c r="F82" s="36">
        <v>14968.25</v>
      </c>
      <c r="G82" s="36">
        <v>0</v>
      </c>
      <c r="H82" s="36">
        <v>52797.42</v>
      </c>
      <c r="I82" s="126">
        <v>507380.78</v>
      </c>
      <c r="J82" s="126">
        <v>330579.09999999998</v>
      </c>
      <c r="N82" s="278">
        <v>51100</v>
      </c>
      <c r="O82" s="278">
        <v>21504</v>
      </c>
      <c r="P82" s="278">
        <v>5985</v>
      </c>
      <c r="R82" s="126">
        <v>-222001.49</v>
      </c>
      <c r="S82" s="126">
        <v>65807.679999999993</v>
      </c>
      <c r="T82" s="126">
        <v>1211911.4099999999</v>
      </c>
      <c r="W82" s="275">
        <v>862884.75</v>
      </c>
      <c r="X82" s="275">
        <v>20475</v>
      </c>
      <c r="Y82" s="275">
        <v>840.08</v>
      </c>
      <c r="AA82" s="275">
        <v>1420560</v>
      </c>
      <c r="AC82" s="298">
        <v>1871516</v>
      </c>
      <c r="AD82" s="298">
        <v>7000</v>
      </c>
      <c r="AF82" s="298">
        <v>538002.59</v>
      </c>
      <c r="AG82" s="298">
        <v>116822.29</v>
      </c>
      <c r="AJ82" s="36">
        <f t="shared" si="7"/>
        <v>67765.67</v>
      </c>
      <c r="AK82" s="59">
        <f t="shared" si="8"/>
        <v>78589</v>
      </c>
      <c r="AL82" s="46">
        <f t="shared" si="9"/>
        <v>-10823.330000000002</v>
      </c>
      <c r="AM82" s="35">
        <f t="shared" si="10"/>
        <v>2304759.83</v>
      </c>
      <c r="AN82" s="39">
        <f t="shared" si="11"/>
        <v>2533340.88</v>
      </c>
      <c r="AO82" s="53">
        <f t="shared" si="12"/>
        <v>-228581.04999999981</v>
      </c>
    </row>
    <row r="83" spans="1:41" x14ac:dyDescent="0.2">
      <c r="A83" t="s">
        <v>1301</v>
      </c>
      <c r="B83" t="s">
        <v>1302</v>
      </c>
      <c r="C83">
        <v>3064</v>
      </c>
      <c r="D83" t="s">
        <v>1308</v>
      </c>
      <c r="E83" t="s">
        <v>1308</v>
      </c>
      <c r="F83" s="36">
        <v>244955.81</v>
      </c>
      <c r="G83" s="36">
        <v>0</v>
      </c>
      <c r="H83" s="36">
        <v>26334.51</v>
      </c>
      <c r="I83" s="126">
        <v>787256.76</v>
      </c>
      <c r="J83" s="126">
        <v>290554.5</v>
      </c>
      <c r="O83" s="278">
        <v>5620</v>
      </c>
      <c r="P83" s="278">
        <v>0</v>
      </c>
      <c r="R83" s="126">
        <v>-236855.16</v>
      </c>
      <c r="S83" s="126">
        <v>610.30999999999995</v>
      </c>
      <c r="T83" s="126">
        <v>1745362.84</v>
      </c>
      <c r="W83" s="275">
        <v>644630.49</v>
      </c>
      <c r="X83" s="275">
        <v>93850</v>
      </c>
      <c r="Y83" s="275">
        <v>1468.32</v>
      </c>
      <c r="AA83" s="275">
        <v>2084290</v>
      </c>
      <c r="AC83" s="298">
        <v>2325874</v>
      </c>
      <c r="AE83" s="298">
        <v>24552</v>
      </c>
      <c r="AF83" s="298">
        <v>504450.28</v>
      </c>
      <c r="AG83" s="298">
        <v>134998.94</v>
      </c>
      <c r="AJ83" s="36">
        <f t="shared" si="7"/>
        <v>271290.32</v>
      </c>
      <c r="AK83" s="59">
        <f t="shared" si="8"/>
        <v>5620</v>
      </c>
      <c r="AL83" s="46">
        <f t="shared" si="9"/>
        <v>265670.32</v>
      </c>
      <c r="AM83" s="35">
        <f t="shared" si="10"/>
        <v>2824238.81</v>
      </c>
      <c r="AN83" s="39">
        <f t="shared" si="11"/>
        <v>2989875.22</v>
      </c>
      <c r="AO83" s="53">
        <f t="shared" si="12"/>
        <v>-165636.41000000015</v>
      </c>
    </row>
    <row r="84" spans="1:41" x14ac:dyDescent="0.2">
      <c r="A84" t="s">
        <v>1301</v>
      </c>
      <c r="B84" t="s">
        <v>1302</v>
      </c>
      <c r="C84">
        <v>1877</v>
      </c>
      <c r="D84" t="s">
        <v>1309</v>
      </c>
      <c r="E84" t="s">
        <v>1309</v>
      </c>
      <c r="F84" s="36">
        <v>111587.35</v>
      </c>
      <c r="G84" s="36">
        <v>0</v>
      </c>
      <c r="H84" s="36">
        <v>34757.56</v>
      </c>
      <c r="I84" s="126">
        <v>1102683.54</v>
      </c>
      <c r="J84" s="126">
        <v>384187.18</v>
      </c>
      <c r="O84" s="278">
        <v>51700</v>
      </c>
      <c r="P84" s="278">
        <v>1145</v>
      </c>
      <c r="R84" s="126">
        <v>-49180.04</v>
      </c>
      <c r="T84" s="126">
        <v>1929262.58</v>
      </c>
      <c r="W84" s="275">
        <v>624479.26</v>
      </c>
      <c r="X84" s="275">
        <v>91125</v>
      </c>
      <c r="Y84" s="275">
        <v>906.69</v>
      </c>
      <c r="AA84" s="275">
        <v>1453130</v>
      </c>
      <c r="AB84" s="275">
        <v>7763</v>
      </c>
      <c r="AC84" s="298">
        <v>1735634</v>
      </c>
      <c r="AE84" s="298">
        <v>10614</v>
      </c>
      <c r="AF84" s="298">
        <v>469488.58</v>
      </c>
      <c r="AG84" s="298">
        <v>229979.28</v>
      </c>
      <c r="AI84" s="298">
        <v>31400</v>
      </c>
      <c r="AJ84" s="36">
        <f t="shared" si="7"/>
        <v>146344.91</v>
      </c>
      <c r="AK84" s="59">
        <f t="shared" si="8"/>
        <v>52845</v>
      </c>
      <c r="AL84" s="46">
        <f t="shared" si="9"/>
        <v>93499.91</v>
      </c>
      <c r="AM84" s="35">
        <f t="shared" si="10"/>
        <v>2177403.9500000002</v>
      </c>
      <c r="AN84" s="39">
        <f t="shared" si="11"/>
        <v>2477115.86</v>
      </c>
      <c r="AO84" s="53">
        <f t="shared" si="12"/>
        <v>-299711.90999999968</v>
      </c>
    </row>
    <row r="85" spans="1:41" x14ac:dyDescent="0.2">
      <c r="A85" t="s">
        <v>1301</v>
      </c>
      <c r="B85" t="s">
        <v>1302</v>
      </c>
      <c r="C85">
        <v>2766</v>
      </c>
      <c r="D85" t="s">
        <v>1310</v>
      </c>
      <c r="E85" t="s">
        <v>1310</v>
      </c>
      <c r="F85" s="36">
        <v>160474.1</v>
      </c>
      <c r="G85" s="36">
        <v>0</v>
      </c>
      <c r="H85" s="36">
        <v>56733.61</v>
      </c>
      <c r="I85" s="126">
        <v>378406.3</v>
      </c>
      <c r="J85" s="126">
        <v>224219.91</v>
      </c>
      <c r="O85" s="278">
        <v>450</v>
      </c>
      <c r="P85" s="278">
        <v>28939.06</v>
      </c>
      <c r="R85" s="126">
        <v>-538452.1</v>
      </c>
      <c r="S85" s="126">
        <v>21912.83</v>
      </c>
      <c r="T85" s="126">
        <v>1851699.47</v>
      </c>
      <c r="W85" s="275">
        <v>625650.06999999995</v>
      </c>
      <c r="X85" s="275">
        <v>126890</v>
      </c>
      <c r="Y85" s="275">
        <v>762.23</v>
      </c>
      <c r="AA85" s="275">
        <v>619600</v>
      </c>
      <c r="AC85" s="298">
        <v>1037869</v>
      </c>
      <c r="AE85" s="298">
        <v>7924</v>
      </c>
      <c r="AF85" s="298">
        <v>587188.11</v>
      </c>
      <c r="AG85" s="298">
        <v>284636.53000000003</v>
      </c>
      <c r="AJ85" s="36">
        <f t="shared" si="7"/>
        <v>217207.71000000002</v>
      </c>
      <c r="AK85" s="59">
        <f t="shared" si="8"/>
        <v>29389.06</v>
      </c>
      <c r="AL85" s="46">
        <f t="shared" si="9"/>
        <v>187818.65000000002</v>
      </c>
      <c r="AM85" s="35">
        <f t="shared" si="10"/>
        <v>1372902.2999999998</v>
      </c>
      <c r="AN85" s="39">
        <f t="shared" si="11"/>
        <v>1917617.64</v>
      </c>
      <c r="AO85" s="53">
        <f t="shared" si="12"/>
        <v>-544715.34000000008</v>
      </c>
    </row>
    <row r="86" spans="1:41" x14ac:dyDescent="0.2">
      <c r="A86" t="s">
        <v>1301</v>
      </c>
      <c r="B86" t="s">
        <v>1302</v>
      </c>
      <c r="C86">
        <v>1975</v>
      </c>
      <c r="D86" t="s">
        <v>1311</v>
      </c>
      <c r="E86" t="s">
        <v>1311</v>
      </c>
      <c r="F86" s="36">
        <v>83817.86</v>
      </c>
      <c r="G86" s="36">
        <v>0</v>
      </c>
      <c r="H86" s="36">
        <v>27735.1</v>
      </c>
      <c r="I86" s="126">
        <v>642352.51</v>
      </c>
      <c r="J86" s="126">
        <v>107688.67</v>
      </c>
      <c r="O86" s="278">
        <v>62090</v>
      </c>
      <c r="P86" s="278">
        <v>30249.43</v>
      </c>
      <c r="R86" s="126">
        <v>-279524.71999999997</v>
      </c>
      <c r="T86" s="126">
        <v>1211766.1200000001</v>
      </c>
      <c r="W86" s="275">
        <v>463443.57</v>
      </c>
      <c r="Y86" s="275">
        <v>307.05</v>
      </c>
      <c r="AA86" s="275">
        <v>1318200</v>
      </c>
      <c r="AB86" s="275">
        <v>100000</v>
      </c>
      <c r="AC86" s="298">
        <v>1645122</v>
      </c>
      <c r="AE86" s="298">
        <v>7500</v>
      </c>
      <c r="AF86" s="298">
        <v>316927.88</v>
      </c>
      <c r="AG86" s="298">
        <v>75387.429999999993</v>
      </c>
      <c r="AJ86" s="36">
        <f t="shared" si="7"/>
        <v>111552.95999999999</v>
      </c>
      <c r="AK86" s="59">
        <f t="shared" si="8"/>
        <v>92339.43</v>
      </c>
      <c r="AL86" s="46">
        <f t="shared" si="9"/>
        <v>19213.53</v>
      </c>
      <c r="AM86" s="35">
        <f t="shared" si="10"/>
        <v>1881950.62</v>
      </c>
      <c r="AN86" s="39">
        <f t="shared" si="11"/>
        <v>2044937.3099999998</v>
      </c>
      <c r="AO86" s="53">
        <f t="shared" si="12"/>
        <v>-162986.68999999971</v>
      </c>
    </row>
    <row r="87" spans="1:41" x14ac:dyDescent="0.2">
      <c r="A87" t="s">
        <v>1301</v>
      </c>
      <c r="B87" t="s">
        <v>1302</v>
      </c>
      <c r="C87">
        <v>2929</v>
      </c>
      <c r="D87" t="s">
        <v>1312</v>
      </c>
      <c r="E87" t="s">
        <v>1312</v>
      </c>
      <c r="F87" s="36">
        <v>515048.32</v>
      </c>
      <c r="G87" s="36">
        <v>0</v>
      </c>
      <c r="H87" s="36">
        <v>138746.98000000001</v>
      </c>
      <c r="I87" s="126">
        <v>156855.06</v>
      </c>
      <c r="J87" s="126">
        <v>374593.26</v>
      </c>
      <c r="N87" s="278">
        <v>1544.62</v>
      </c>
      <c r="O87" s="278">
        <v>65000</v>
      </c>
      <c r="P87" s="278">
        <v>916.03</v>
      </c>
      <c r="R87" s="126">
        <v>28274.39</v>
      </c>
      <c r="S87" s="126">
        <v>-30630.01</v>
      </c>
      <c r="T87" s="126">
        <v>907622.82</v>
      </c>
      <c r="W87" s="275">
        <v>862549.36</v>
      </c>
      <c r="X87" s="275">
        <v>5230</v>
      </c>
      <c r="Y87" s="275">
        <v>2274.2399999999998</v>
      </c>
      <c r="AA87" s="275">
        <v>1743930</v>
      </c>
      <c r="AC87" s="298">
        <v>1971105</v>
      </c>
      <c r="AD87" s="298">
        <v>7442</v>
      </c>
      <c r="AF87" s="298">
        <v>320995.18</v>
      </c>
      <c r="AG87" s="298">
        <v>101925.65</v>
      </c>
      <c r="AJ87" s="36">
        <f t="shared" si="7"/>
        <v>653795.30000000005</v>
      </c>
      <c r="AK87" s="59">
        <f t="shared" si="8"/>
        <v>67460.649999999994</v>
      </c>
      <c r="AL87" s="46">
        <f t="shared" si="9"/>
        <v>586334.65</v>
      </c>
      <c r="AM87" s="35">
        <f t="shared" si="10"/>
        <v>2613983.6</v>
      </c>
      <c r="AN87" s="39">
        <f t="shared" si="11"/>
        <v>2401467.83</v>
      </c>
      <c r="AO87" s="53">
        <f t="shared" si="12"/>
        <v>212515.77000000002</v>
      </c>
    </row>
    <row r="88" spans="1:41" x14ac:dyDescent="0.2">
      <c r="A88" t="s">
        <v>1301</v>
      </c>
      <c r="B88" t="s">
        <v>1302</v>
      </c>
      <c r="C88">
        <v>1699</v>
      </c>
      <c r="D88" t="s">
        <v>1313</v>
      </c>
      <c r="E88" t="s">
        <v>1313</v>
      </c>
      <c r="F88" s="36">
        <v>92803.49</v>
      </c>
      <c r="G88" s="36">
        <v>0</v>
      </c>
      <c r="H88" s="36">
        <v>20073.7</v>
      </c>
      <c r="I88" s="126">
        <v>785604.4</v>
      </c>
      <c r="J88" s="126">
        <v>129606.59</v>
      </c>
      <c r="N88" s="278">
        <v>21479.96</v>
      </c>
      <c r="O88" s="278">
        <v>0</v>
      </c>
      <c r="P88" s="278">
        <v>430</v>
      </c>
      <c r="R88" s="126">
        <v>-380007.06</v>
      </c>
      <c r="S88" s="126">
        <v>-10764.92</v>
      </c>
      <c r="T88" s="126">
        <v>1583723.57</v>
      </c>
      <c r="W88" s="275">
        <v>552203</v>
      </c>
      <c r="X88" s="275">
        <v>81961</v>
      </c>
      <c r="Y88" s="275">
        <v>1086.01</v>
      </c>
      <c r="AA88" s="275">
        <v>1963760</v>
      </c>
      <c r="AC88" s="298">
        <v>2213239</v>
      </c>
      <c r="AE88" s="298">
        <v>7800</v>
      </c>
      <c r="AF88" s="298">
        <v>346336.56</v>
      </c>
      <c r="AG88" s="298">
        <v>198740.2</v>
      </c>
      <c r="AH88" s="298">
        <v>19667.62</v>
      </c>
      <c r="AJ88" s="36">
        <f t="shared" si="7"/>
        <v>112877.19</v>
      </c>
      <c r="AK88" s="59">
        <f t="shared" si="8"/>
        <v>21909.96</v>
      </c>
      <c r="AL88" s="46">
        <f t="shared" si="9"/>
        <v>90967.23000000001</v>
      </c>
      <c r="AM88" s="35">
        <f t="shared" si="10"/>
        <v>2599010.0099999998</v>
      </c>
      <c r="AN88" s="39">
        <f t="shared" si="11"/>
        <v>2785783.3800000004</v>
      </c>
      <c r="AO88" s="53">
        <f t="shared" si="12"/>
        <v>-186773.37000000058</v>
      </c>
    </row>
    <row r="89" spans="1:41" x14ac:dyDescent="0.2">
      <c r="A89" t="s">
        <v>1315</v>
      </c>
      <c r="B89" t="s">
        <v>1316</v>
      </c>
      <c r="C89">
        <v>3782</v>
      </c>
      <c r="D89" t="s">
        <v>1318</v>
      </c>
      <c r="E89" t="s">
        <v>1318</v>
      </c>
      <c r="F89" s="36">
        <v>155866.44</v>
      </c>
      <c r="G89" s="36">
        <v>0</v>
      </c>
      <c r="H89" s="36">
        <v>67642.070000000007</v>
      </c>
      <c r="I89" s="126">
        <v>289749.15000000002</v>
      </c>
      <c r="J89" s="126">
        <v>211526.94</v>
      </c>
      <c r="N89" s="278">
        <v>72605</v>
      </c>
      <c r="O89" s="278">
        <v>2589</v>
      </c>
      <c r="P89" s="278">
        <v>973.34</v>
      </c>
      <c r="R89" s="126">
        <v>-341908.85</v>
      </c>
      <c r="S89" s="126">
        <v>-954871.91</v>
      </c>
      <c r="T89" s="126">
        <v>1990390.15</v>
      </c>
      <c r="W89" s="275">
        <v>627629.38</v>
      </c>
      <c r="X89" s="275">
        <v>86500</v>
      </c>
      <c r="Y89" s="275">
        <v>585.87</v>
      </c>
      <c r="AA89" s="275">
        <v>899150</v>
      </c>
      <c r="AC89" s="298">
        <v>1010353</v>
      </c>
      <c r="AD89" s="298">
        <v>19845</v>
      </c>
      <c r="AE89" s="298">
        <v>5818</v>
      </c>
      <c r="AF89" s="298">
        <v>472608.32</v>
      </c>
      <c r="AG89" s="298">
        <v>150233.06</v>
      </c>
      <c r="AJ89" s="36">
        <f t="shared" si="7"/>
        <v>223508.51</v>
      </c>
      <c r="AK89" s="59">
        <f t="shared" si="8"/>
        <v>76167.34</v>
      </c>
      <c r="AL89" s="46">
        <f t="shared" si="9"/>
        <v>147341.17000000001</v>
      </c>
      <c r="AM89" s="35">
        <f t="shared" si="10"/>
        <v>1613865.25</v>
      </c>
      <c r="AN89" s="39">
        <f t="shared" si="11"/>
        <v>1658857.3800000001</v>
      </c>
      <c r="AO89" s="53">
        <f t="shared" si="12"/>
        <v>-44992.130000000121</v>
      </c>
    </row>
    <row r="90" spans="1:41" x14ac:dyDescent="0.2">
      <c r="A90" t="s">
        <v>1315</v>
      </c>
      <c r="B90" t="s">
        <v>1316</v>
      </c>
      <c r="C90">
        <v>1430</v>
      </c>
      <c r="D90" t="s">
        <v>1319</v>
      </c>
      <c r="E90" t="s">
        <v>1319</v>
      </c>
      <c r="F90" s="36">
        <v>136613.62</v>
      </c>
      <c r="G90" s="36">
        <v>0</v>
      </c>
      <c r="H90" s="36">
        <v>23244.14</v>
      </c>
      <c r="I90" s="126">
        <v>464902.29</v>
      </c>
      <c r="J90" s="126">
        <v>96297.57</v>
      </c>
      <c r="N90" s="278">
        <v>18405</v>
      </c>
      <c r="P90" s="278">
        <v>0</v>
      </c>
      <c r="S90" s="126">
        <v>-828989.77</v>
      </c>
      <c r="T90" s="126">
        <v>1787234.17</v>
      </c>
      <c r="W90" s="275">
        <v>473759.67</v>
      </c>
      <c r="X90" s="275">
        <v>93980</v>
      </c>
      <c r="Y90" s="275">
        <v>263.22000000000003</v>
      </c>
      <c r="AA90" s="275">
        <v>808380</v>
      </c>
      <c r="AB90" s="275">
        <v>24000</v>
      </c>
      <c r="AC90" s="298">
        <v>895428</v>
      </c>
      <c r="AE90" s="298">
        <v>52987</v>
      </c>
      <c r="AF90" s="298">
        <v>482930.52</v>
      </c>
      <c r="AG90" s="298">
        <v>224629.15</v>
      </c>
      <c r="AJ90" s="36">
        <f t="shared" si="7"/>
        <v>159857.76</v>
      </c>
      <c r="AK90" s="59">
        <f t="shared" si="8"/>
        <v>18405</v>
      </c>
      <c r="AL90" s="46">
        <f t="shared" si="9"/>
        <v>141452.76</v>
      </c>
      <c r="AM90" s="35">
        <f t="shared" si="10"/>
        <v>1400382.89</v>
      </c>
      <c r="AN90" s="39">
        <f t="shared" si="11"/>
        <v>1655974.67</v>
      </c>
      <c r="AO90" s="53">
        <f t="shared" si="12"/>
        <v>-255591.78000000003</v>
      </c>
    </row>
    <row r="91" spans="1:41" x14ac:dyDescent="0.2">
      <c r="A91" t="s">
        <v>1315</v>
      </c>
      <c r="B91" t="s">
        <v>1316</v>
      </c>
      <c r="C91">
        <v>3601</v>
      </c>
      <c r="D91" t="s">
        <v>1320</v>
      </c>
      <c r="E91" t="s">
        <v>1320</v>
      </c>
      <c r="F91" s="36">
        <v>189241.60000000001</v>
      </c>
      <c r="G91" s="36">
        <v>0</v>
      </c>
      <c r="H91" s="36">
        <v>25710.29</v>
      </c>
      <c r="I91" s="126">
        <v>273976.09000000003</v>
      </c>
      <c r="J91" s="126">
        <v>85323.64</v>
      </c>
      <c r="N91" s="278">
        <v>7000</v>
      </c>
      <c r="P91" s="278">
        <v>485.05</v>
      </c>
      <c r="S91" s="126">
        <v>-1484049.03</v>
      </c>
      <c r="T91" s="126">
        <v>2310952.34</v>
      </c>
      <c r="W91" s="275">
        <v>729730.98</v>
      </c>
      <c r="X91" s="275">
        <v>125300</v>
      </c>
      <c r="Y91" s="275">
        <v>1107.46</v>
      </c>
      <c r="AA91" s="275">
        <v>824880</v>
      </c>
      <c r="AB91" s="275">
        <v>136015.73000000001</v>
      </c>
      <c r="AC91" s="298">
        <v>1067038</v>
      </c>
      <c r="AE91" s="298">
        <v>19674</v>
      </c>
      <c r="AF91" s="298">
        <v>870117.91</v>
      </c>
      <c r="AG91" s="298">
        <v>120341</v>
      </c>
      <c r="AJ91" s="36">
        <f t="shared" si="7"/>
        <v>214951.89</v>
      </c>
      <c r="AK91" s="59">
        <f t="shared" si="8"/>
        <v>7485.05</v>
      </c>
      <c r="AL91" s="46">
        <f t="shared" si="9"/>
        <v>207466.84000000003</v>
      </c>
      <c r="AM91" s="35">
        <f t="shared" si="10"/>
        <v>1817034.17</v>
      </c>
      <c r="AN91" s="39">
        <f t="shared" si="11"/>
        <v>2077170.9100000001</v>
      </c>
      <c r="AO91" s="53">
        <f t="shared" si="12"/>
        <v>-260136.74000000022</v>
      </c>
    </row>
    <row r="92" spans="1:41" x14ac:dyDescent="0.2">
      <c r="A92" t="s">
        <v>1315</v>
      </c>
      <c r="B92" t="s">
        <v>1316</v>
      </c>
      <c r="C92">
        <v>2333</v>
      </c>
      <c r="D92" t="s">
        <v>1321</v>
      </c>
      <c r="E92" t="s">
        <v>1321</v>
      </c>
      <c r="F92" s="36">
        <v>77937.94</v>
      </c>
      <c r="G92" s="36">
        <v>1972.44</v>
      </c>
      <c r="H92" s="36">
        <v>46413.45</v>
      </c>
      <c r="I92" s="126">
        <v>342762.54</v>
      </c>
      <c r="J92" s="126">
        <v>424876.03</v>
      </c>
      <c r="N92" s="278">
        <v>7500</v>
      </c>
      <c r="P92" s="278">
        <v>597.24</v>
      </c>
      <c r="S92" s="126">
        <v>-839719.21</v>
      </c>
      <c r="T92" s="126">
        <v>2133398.12</v>
      </c>
      <c r="W92" s="275">
        <v>953189.88</v>
      </c>
      <c r="Y92" s="275">
        <v>1073.17</v>
      </c>
      <c r="AA92" s="275">
        <v>1273998.8999999999</v>
      </c>
      <c r="AB92" s="275">
        <v>142576</v>
      </c>
      <c r="AC92" s="298">
        <v>1622828.9</v>
      </c>
      <c r="AD92" s="298">
        <v>63148</v>
      </c>
      <c r="AE92" s="298">
        <v>32680</v>
      </c>
      <c r="AF92" s="298">
        <v>809922.38</v>
      </c>
      <c r="AG92" s="298">
        <v>250072.42</v>
      </c>
      <c r="AJ92" s="36">
        <f t="shared" si="7"/>
        <v>126323.83</v>
      </c>
      <c r="AK92" s="59">
        <f t="shared" si="8"/>
        <v>8097.24</v>
      </c>
      <c r="AL92" s="46">
        <f t="shared" si="9"/>
        <v>118226.59</v>
      </c>
      <c r="AM92" s="35">
        <f t="shared" si="10"/>
        <v>2370837.9500000002</v>
      </c>
      <c r="AN92" s="39">
        <f t="shared" si="11"/>
        <v>2778651.6999999997</v>
      </c>
      <c r="AO92" s="53">
        <f t="shared" si="12"/>
        <v>-407813.74999999953</v>
      </c>
    </row>
    <row r="93" spans="1:41" x14ac:dyDescent="0.2">
      <c r="A93" t="s">
        <v>1315</v>
      </c>
      <c r="B93" t="s">
        <v>1316</v>
      </c>
      <c r="C93">
        <v>2183</v>
      </c>
      <c r="D93" t="s">
        <v>1322</v>
      </c>
      <c r="E93" t="s">
        <v>1322</v>
      </c>
      <c r="F93" s="36">
        <v>353430.11</v>
      </c>
      <c r="G93" s="36">
        <v>0</v>
      </c>
      <c r="H93" s="36">
        <v>77897.87</v>
      </c>
      <c r="I93" s="126">
        <v>213389.9</v>
      </c>
      <c r="J93" s="126">
        <v>85286.15</v>
      </c>
      <c r="N93" s="278">
        <v>12000</v>
      </c>
      <c r="P93" s="278">
        <v>682.23</v>
      </c>
      <c r="S93" s="126">
        <v>-747568.04</v>
      </c>
      <c r="T93" s="126">
        <v>1611506.92</v>
      </c>
      <c r="W93" s="275">
        <v>561211.41</v>
      </c>
      <c r="X93" s="275">
        <v>67110</v>
      </c>
      <c r="Y93" s="275">
        <v>1657.53</v>
      </c>
      <c r="AA93" s="275">
        <v>1185120</v>
      </c>
      <c r="AB93" s="275">
        <v>114078.01</v>
      </c>
      <c r="AC93" s="298">
        <v>1401077</v>
      </c>
      <c r="AD93" s="298">
        <v>2272</v>
      </c>
      <c r="AE93" s="298">
        <v>18390</v>
      </c>
      <c r="AF93" s="298">
        <v>535407</v>
      </c>
      <c r="AG93" s="298">
        <v>118648.03</v>
      </c>
      <c r="AJ93" s="36">
        <f t="shared" si="7"/>
        <v>431327.98</v>
      </c>
      <c r="AK93" s="59">
        <f t="shared" si="8"/>
        <v>12682.23</v>
      </c>
      <c r="AL93" s="46">
        <f t="shared" si="9"/>
        <v>418645.75</v>
      </c>
      <c r="AM93" s="35">
        <f t="shared" si="10"/>
        <v>1929176.95</v>
      </c>
      <c r="AN93" s="39">
        <f t="shared" si="11"/>
        <v>2075794.03</v>
      </c>
      <c r="AO93" s="53">
        <f t="shared" si="12"/>
        <v>-146617.08000000007</v>
      </c>
    </row>
    <row r="94" spans="1:41" x14ac:dyDescent="0.2">
      <c r="A94" t="s">
        <v>1315</v>
      </c>
      <c r="B94" t="s">
        <v>1316</v>
      </c>
      <c r="C94">
        <v>1728</v>
      </c>
      <c r="D94" t="s">
        <v>1323</v>
      </c>
      <c r="E94" t="s">
        <v>1323</v>
      </c>
      <c r="F94" s="36">
        <v>293479.09999999998</v>
      </c>
      <c r="G94" s="36">
        <v>0</v>
      </c>
      <c r="H94" s="36">
        <v>42389.5</v>
      </c>
      <c r="I94" s="126">
        <v>2350906.2999999998</v>
      </c>
      <c r="J94" s="126">
        <v>213238.79</v>
      </c>
      <c r="K94" s="126">
        <v>1893.45</v>
      </c>
      <c r="N94" s="278">
        <v>7500</v>
      </c>
      <c r="P94" s="278">
        <v>1163.24</v>
      </c>
      <c r="S94" s="126">
        <v>2620828.54</v>
      </c>
      <c r="T94" s="126">
        <v>513834.47</v>
      </c>
      <c r="W94" s="275">
        <v>574048.29</v>
      </c>
      <c r="X94" s="275">
        <v>52200</v>
      </c>
      <c r="Y94" s="275">
        <v>1649.02</v>
      </c>
      <c r="AA94" s="275">
        <v>900792</v>
      </c>
      <c r="AB94" s="275">
        <v>83500</v>
      </c>
      <c r="AC94" s="298">
        <v>1048383</v>
      </c>
      <c r="AE94" s="298">
        <v>12768</v>
      </c>
      <c r="AF94" s="298">
        <v>602058.61</v>
      </c>
      <c r="AG94" s="298">
        <v>190398.81</v>
      </c>
      <c r="AJ94" s="36">
        <f t="shared" si="7"/>
        <v>335868.6</v>
      </c>
      <c r="AK94" s="59">
        <f t="shared" si="8"/>
        <v>8663.24</v>
      </c>
      <c r="AL94" s="46">
        <f t="shared" si="9"/>
        <v>327205.36</v>
      </c>
      <c r="AM94" s="35">
        <f t="shared" si="10"/>
        <v>1612189.31</v>
      </c>
      <c r="AN94" s="39">
        <f t="shared" si="11"/>
        <v>1853608.42</v>
      </c>
      <c r="AO94" s="53">
        <f t="shared" si="12"/>
        <v>-241419.10999999987</v>
      </c>
    </row>
    <row r="95" spans="1:41" x14ac:dyDescent="0.2">
      <c r="A95" t="s">
        <v>1315</v>
      </c>
      <c r="B95" t="s">
        <v>1316</v>
      </c>
      <c r="C95">
        <v>2698</v>
      </c>
      <c r="D95" t="s">
        <v>1324</v>
      </c>
      <c r="E95" t="s">
        <v>1324</v>
      </c>
      <c r="F95" s="36">
        <v>43892.959999999999</v>
      </c>
      <c r="G95" s="36">
        <v>0</v>
      </c>
      <c r="H95" s="36">
        <v>38666.25</v>
      </c>
      <c r="I95" s="126">
        <v>581071.28</v>
      </c>
      <c r="J95" s="126">
        <v>103831.61</v>
      </c>
      <c r="N95" s="278">
        <v>66140</v>
      </c>
      <c r="P95" s="278">
        <v>708.06</v>
      </c>
      <c r="S95" s="126">
        <v>-1427293.45</v>
      </c>
      <c r="T95" s="126">
        <v>2404357.2799999998</v>
      </c>
      <c r="W95" s="275">
        <v>552668.18999999994</v>
      </c>
      <c r="Y95" s="275">
        <v>431.35</v>
      </c>
      <c r="AA95" s="275">
        <v>1544760</v>
      </c>
      <c r="AB95" s="275">
        <v>192960.11</v>
      </c>
      <c r="AC95" s="298">
        <v>1829163</v>
      </c>
      <c r="AD95" s="298">
        <v>30000</v>
      </c>
      <c r="AE95" s="298">
        <v>49450</v>
      </c>
      <c r="AF95" s="298">
        <v>549015.86</v>
      </c>
      <c r="AG95" s="298">
        <v>109640.58</v>
      </c>
      <c r="AJ95" s="36">
        <f t="shared" si="7"/>
        <v>82559.209999999992</v>
      </c>
      <c r="AK95" s="59">
        <f t="shared" si="8"/>
        <v>66848.06</v>
      </c>
      <c r="AL95" s="46">
        <f t="shared" si="9"/>
        <v>15711.149999999994</v>
      </c>
      <c r="AM95" s="35">
        <f t="shared" si="10"/>
        <v>2290819.65</v>
      </c>
      <c r="AN95" s="39">
        <f t="shared" si="11"/>
        <v>2567269.44</v>
      </c>
      <c r="AO95" s="53">
        <f t="shared" si="12"/>
        <v>-276449.79000000004</v>
      </c>
    </row>
    <row r="96" spans="1:41" x14ac:dyDescent="0.2">
      <c r="A96" t="s">
        <v>1315</v>
      </c>
      <c r="B96" t="s">
        <v>1316</v>
      </c>
      <c r="C96">
        <v>1721</v>
      </c>
      <c r="D96" t="s">
        <v>1325</v>
      </c>
      <c r="E96" t="s">
        <v>1325</v>
      </c>
      <c r="F96" s="36">
        <v>266530.89</v>
      </c>
      <c r="G96" s="36">
        <v>0</v>
      </c>
      <c r="H96" s="36">
        <v>76340.23</v>
      </c>
      <c r="I96" s="126">
        <v>559450.1</v>
      </c>
      <c r="J96" s="126">
        <v>404350.01</v>
      </c>
      <c r="N96" s="278">
        <v>12500</v>
      </c>
      <c r="P96" s="278">
        <v>3667.26</v>
      </c>
      <c r="S96" s="126">
        <v>-499306.11</v>
      </c>
      <c r="T96" s="126">
        <v>1908283.93</v>
      </c>
      <c r="W96" s="275">
        <v>705034.53</v>
      </c>
      <c r="X96" s="275">
        <v>57000</v>
      </c>
      <c r="Y96" s="275">
        <v>1557.74</v>
      </c>
      <c r="AA96" s="275">
        <v>1482682.5</v>
      </c>
      <c r="AB96" s="275">
        <v>143069</v>
      </c>
      <c r="AC96" s="298">
        <v>1695962.5</v>
      </c>
      <c r="AE96" s="298">
        <v>30694</v>
      </c>
      <c r="AF96" s="298">
        <v>576402</v>
      </c>
      <c r="AG96" s="298">
        <v>200759.12</v>
      </c>
      <c r="AI96" s="298">
        <v>4000</v>
      </c>
      <c r="AJ96" s="36">
        <f t="shared" si="7"/>
        <v>342871.12</v>
      </c>
      <c r="AK96" s="59">
        <f t="shared" si="8"/>
        <v>16167.26</v>
      </c>
      <c r="AL96" s="46">
        <f t="shared" si="9"/>
        <v>326703.86</v>
      </c>
      <c r="AM96" s="35">
        <f t="shared" si="10"/>
        <v>2389343.77</v>
      </c>
      <c r="AN96" s="39">
        <f t="shared" si="11"/>
        <v>2507817.62</v>
      </c>
      <c r="AO96" s="53">
        <f t="shared" si="12"/>
        <v>-118473.85000000009</v>
      </c>
    </row>
    <row r="97" spans="1:41" x14ac:dyDescent="0.2">
      <c r="A97" t="s">
        <v>1315</v>
      </c>
      <c r="B97" t="s">
        <v>1316</v>
      </c>
      <c r="C97">
        <v>3253</v>
      </c>
      <c r="D97" t="s">
        <v>1326</v>
      </c>
      <c r="E97" t="s">
        <v>1326</v>
      </c>
      <c r="F97" s="36">
        <v>194570.74</v>
      </c>
      <c r="G97" s="36">
        <v>33000</v>
      </c>
      <c r="H97" s="36">
        <v>205364.87</v>
      </c>
      <c r="I97" s="126">
        <v>517492.44</v>
      </c>
      <c r="J97" s="126">
        <v>90346.4</v>
      </c>
      <c r="N97" s="278">
        <v>5000</v>
      </c>
      <c r="P97" s="278">
        <v>1099.3399999999999</v>
      </c>
      <c r="S97" s="126">
        <v>-513008.58</v>
      </c>
      <c r="T97" s="126">
        <v>1679735.01</v>
      </c>
      <c r="W97" s="275">
        <v>634974.97</v>
      </c>
      <c r="X97" s="275">
        <v>42610</v>
      </c>
      <c r="Y97" s="275">
        <v>100.92</v>
      </c>
      <c r="AA97" s="275">
        <v>463620</v>
      </c>
      <c r="AB97" s="275">
        <v>115209</v>
      </c>
      <c r="AC97" s="298">
        <v>800390</v>
      </c>
      <c r="AD97" s="298">
        <v>13160</v>
      </c>
      <c r="AE97" s="298">
        <v>33209</v>
      </c>
      <c r="AF97" s="298">
        <v>430540.66</v>
      </c>
      <c r="AG97" s="298">
        <v>111266.55</v>
      </c>
      <c r="AJ97" s="36">
        <f t="shared" si="7"/>
        <v>432935.61</v>
      </c>
      <c r="AK97" s="59">
        <f t="shared" si="8"/>
        <v>6099.34</v>
      </c>
      <c r="AL97" s="46">
        <f t="shared" si="9"/>
        <v>426836.26999999996</v>
      </c>
      <c r="AM97" s="35">
        <f t="shared" si="10"/>
        <v>1256514.8900000001</v>
      </c>
      <c r="AN97" s="39">
        <f t="shared" si="11"/>
        <v>1388566.21</v>
      </c>
      <c r="AO97" s="53">
        <f t="shared" si="12"/>
        <v>-132051.31999999983</v>
      </c>
    </row>
    <row r="98" spans="1:41" x14ac:dyDescent="0.2">
      <c r="A98" t="s">
        <v>1315</v>
      </c>
      <c r="B98" t="s">
        <v>1316</v>
      </c>
      <c r="C98">
        <v>2902</v>
      </c>
      <c r="D98" t="s">
        <v>1327</v>
      </c>
      <c r="E98" t="s">
        <v>1327</v>
      </c>
      <c r="F98" s="36">
        <v>133374.72</v>
      </c>
      <c r="G98" s="36">
        <v>0</v>
      </c>
      <c r="H98" s="36">
        <v>64296.99</v>
      </c>
      <c r="I98" s="126">
        <v>1276105.24</v>
      </c>
      <c r="J98" s="126">
        <v>261678.33</v>
      </c>
      <c r="N98" s="278">
        <v>9471.15</v>
      </c>
      <c r="P98" s="278">
        <v>32.26</v>
      </c>
      <c r="S98" s="126">
        <v>-162663.6</v>
      </c>
      <c r="T98" s="126">
        <v>1980426.11</v>
      </c>
      <c r="W98" s="275">
        <v>683188.96</v>
      </c>
      <c r="X98" s="275">
        <v>53000</v>
      </c>
      <c r="Y98" s="275">
        <v>760.73</v>
      </c>
      <c r="AA98" s="275">
        <v>583934.80000000005</v>
      </c>
      <c r="AB98" s="275">
        <v>103900</v>
      </c>
      <c r="AC98" s="298">
        <v>687558.8</v>
      </c>
      <c r="AD98" s="298">
        <v>36500</v>
      </c>
      <c r="AE98" s="298">
        <v>65650.67</v>
      </c>
      <c r="AF98" s="298">
        <v>569093.68000000005</v>
      </c>
      <c r="AG98" s="298">
        <v>157791.98000000001</v>
      </c>
      <c r="AJ98" s="36">
        <f t="shared" si="7"/>
        <v>197671.71</v>
      </c>
      <c r="AK98" s="59">
        <f t="shared" si="8"/>
        <v>9503.41</v>
      </c>
      <c r="AL98" s="46">
        <f t="shared" si="9"/>
        <v>188168.3</v>
      </c>
      <c r="AM98" s="35">
        <f t="shared" si="10"/>
        <v>1424784.49</v>
      </c>
      <c r="AN98" s="39">
        <f t="shared" si="11"/>
        <v>1516595.1300000001</v>
      </c>
      <c r="AO98" s="53">
        <f t="shared" si="12"/>
        <v>-91810.64000000013</v>
      </c>
    </row>
    <row r="99" spans="1:41" x14ac:dyDescent="0.2">
      <c r="A99" t="s">
        <v>1315</v>
      </c>
      <c r="B99" t="s">
        <v>1316</v>
      </c>
      <c r="C99">
        <v>3199</v>
      </c>
      <c r="D99" t="s">
        <v>1328</v>
      </c>
      <c r="E99" t="s">
        <v>1328</v>
      </c>
      <c r="F99" s="36">
        <v>12136.92</v>
      </c>
      <c r="G99" s="36">
        <v>0</v>
      </c>
      <c r="H99" s="36">
        <v>62669.05</v>
      </c>
      <c r="I99" s="126">
        <v>30412.53</v>
      </c>
      <c r="J99" s="126">
        <v>245642.8</v>
      </c>
      <c r="N99" s="278">
        <v>175415</v>
      </c>
      <c r="P99" s="278">
        <v>11820.27</v>
      </c>
      <c r="R99" s="126">
        <v>249356.91</v>
      </c>
      <c r="S99" s="126">
        <v>-1823516.7</v>
      </c>
      <c r="T99" s="126">
        <v>1911374.52</v>
      </c>
      <c r="W99" s="275">
        <v>482646.88</v>
      </c>
      <c r="X99" s="275">
        <v>58874</v>
      </c>
      <c r="Y99" s="275">
        <v>586.28</v>
      </c>
      <c r="AA99" s="275">
        <v>1266980</v>
      </c>
      <c r="AB99" s="275">
        <v>107000</v>
      </c>
      <c r="AC99" s="298">
        <v>1565144</v>
      </c>
      <c r="AE99" s="298">
        <v>26212.9</v>
      </c>
      <c r="AF99" s="298">
        <v>363100.15999999997</v>
      </c>
      <c r="AG99" s="298">
        <v>135218.79999999999</v>
      </c>
      <c r="AJ99" s="36">
        <f t="shared" si="7"/>
        <v>74805.97</v>
      </c>
      <c r="AK99" s="59">
        <f t="shared" si="8"/>
        <v>187235.27</v>
      </c>
      <c r="AL99" s="46">
        <f t="shared" si="9"/>
        <v>-112429.29999999999</v>
      </c>
      <c r="AM99" s="35">
        <f t="shared" si="10"/>
        <v>1916087.1600000001</v>
      </c>
      <c r="AN99" s="39">
        <f t="shared" si="11"/>
        <v>2089675.8599999999</v>
      </c>
      <c r="AO99" s="53">
        <f t="shared" si="12"/>
        <v>-173588.69999999972</v>
      </c>
    </row>
    <row r="100" spans="1:41" x14ac:dyDescent="0.2">
      <c r="A100" t="s">
        <v>1315</v>
      </c>
      <c r="B100" t="s">
        <v>1316</v>
      </c>
      <c r="C100">
        <v>2159</v>
      </c>
      <c r="D100" t="s">
        <v>1329</v>
      </c>
      <c r="E100" t="s">
        <v>1329</v>
      </c>
      <c r="F100" s="36">
        <v>105957.89</v>
      </c>
      <c r="G100" s="36">
        <v>0</v>
      </c>
      <c r="H100" s="36">
        <v>93204.76</v>
      </c>
      <c r="I100" s="126">
        <v>857483.52</v>
      </c>
      <c r="J100" s="126">
        <v>135882.13</v>
      </c>
      <c r="N100" s="278">
        <v>17875.77</v>
      </c>
      <c r="O100" s="278">
        <v>92760</v>
      </c>
      <c r="P100" s="278">
        <v>5745.85</v>
      </c>
      <c r="S100" s="126">
        <v>-973324.72</v>
      </c>
      <c r="T100" s="126">
        <v>2272032.2400000002</v>
      </c>
      <c r="W100" s="275">
        <v>814466.97</v>
      </c>
      <c r="Y100" s="275">
        <v>566.96</v>
      </c>
      <c r="AA100" s="275">
        <v>1028349.2</v>
      </c>
      <c r="AB100" s="275">
        <v>56118</v>
      </c>
      <c r="AC100" s="298">
        <v>1198415.2</v>
      </c>
      <c r="AD100" s="298">
        <v>16016</v>
      </c>
      <c r="AF100" s="298">
        <v>755591.23</v>
      </c>
      <c r="AG100" s="298">
        <v>152039.54</v>
      </c>
      <c r="AJ100" s="36">
        <f t="shared" si="7"/>
        <v>199162.65</v>
      </c>
      <c r="AK100" s="59">
        <f t="shared" si="8"/>
        <v>116381.62000000001</v>
      </c>
      <c r="AL100" s="46">
        <f t="shared" si="9"/>
        <v>82781.029999999984</v>
      </c>
      <c r="AM100" s="35">
        <f t="shared" si="10"/>
        <v>1899501.13</v>
      </c>
      <c r="AN100" s="39">
        <f t="shared" si="11"/>
        <v>2122061.9699999997</v>
      </c>
      <c r="AO100" s="53">
        <f t="shared" si="12"/>
        <v>-222560.83999999985</v>
      </c>
    </row>
    <row r="101" spans="1:41" x14ac:dyDescent="0.2">
      <c r="A101" t="s">
        <v>1315</v>
      </c>
      <c r="B101" t="s">
        <v>1316</v>
      </c>
      <c r="C101">
        <v>1892</v>
      </c>
      <c r="D101" t="s">
        <v>1330</v>
      </c>
      <c r="E101" t="s">
        <v>1330</v>
      </c>
      <c r="F101" s="36">
        <v>59820.09</v>
      </c>
      <c r="G101" s="36">
        <v>0</v>
      </c>
      <c r="H101" s="36">
        <v>49076.85</v>
      </c>
      <c r="I101" s="126">
        <v>736680.79</v>
      </c>
      <c r="J101" s="126">
        <v>50512.53</v>
      </c>
      <c r="N101" s="278">
        <v>12500</v>
      </c>
      <c r="P101" s="278">
        <v>886</v>
      </c>
      <c r="S101" s="126">
        <v>-904608.93</v>
      </c>
      <c r="T101" s="126">
        <v>1945240.49</v>
      </c>
      <c r="W101" s="275">
        <v>490387.26</v>
      </c>
      <c r="X101" s="275">
        <v>91880</v>
      </c>
      <c r="Y101" s="275">
        <v>450.93</v>
      </c>
      <c r="AA101" s="275">
        <v>1071474</v>
      </c>
      <c r="AB101" s="275">
        <v>255898.09</v>
      </c>
      <c r="AC101" s="298">
        <v>1428338</v>
      </c>
      <c r="AD101" s="298">
        <v>6500</v>
      </c>
      <c r="AE101" s="298">
        <v>9168</v>
      </c>
      <c r="AF101" s="298">
        <v>484060.41</v>
      </c>
      <c r="AG101" s="298">
        <v>135911.17000000001</v>
      </c>
      <c r="AI101" s="298">
        <v>4040</v>
      </c>
      <c r="AJ101" s="36">
        <f t="shared" si="7"/>
        <v>108896.94</v>
      </c>
      <c r="AK101" s="59">
        <f t="shared" si="8"/>
        <v>13386</v>
      </c>
      <c r="AL101" s="46">
        <f t="shared" si="9"/>
        <v>95510.94</v>
      </c>
      <c r="AM101" s="35">
        <f t="shared" si="10"/>
        <v>1910090.28</v>
      </c>
      <c r="AN101" s="39">
        <f t="shared" si="11"/>
        <v>2068017.5799999998</v>
      </c>
      <c r="AO101" s="53">
        <f t="shared" si="12"/>
        <v>-157927.29999999981</v>
      </c>
    </row>
    <row r="102" spans="1:41" x14ac:dyDescent="0.2">
      <c r="A102" t="s">
        <v>1315</v>
      </c>
      <c r="B102" t="s">
        <v>1316</v>
      </c>
      <c r="C102">
        <v>2728</v>
      </c>
      <c r="D102" t="s">
        <v>1331</v>
      </c>
      <c r="E102" t="s">
        <v>1331</v>
      </c>
      <c r="F102" s="36">
        <v>309392.74</v>
      </c>
      <c r="G102" s="36">
        <v>0</v>
      </c>
      <c r="H102" s="36">
        <v>71043.98</v>
      </c>
      <c r="I102" s="126">
        <v>209725.1</v>
      </c>
      <c r="J102" s="126">
        <v>10163.9</v>
      </c>
      <c r="P102" s="278">
        <v>4723.8999999999996</v>
      </c>
      <c r="S102" s="126">
        <v>-2466100.39</v>
      </c>
      <c r="T102" s="126">
        <v>3154007.83</v>
      </c>
      <c r="W102" s="275">
        <v>676879.14</v>
      </c>
      <c r="X102" s="275">
        <v>159450</v>
      </c>
      <c r="Y102" s="275">
        <v>1384.77</v>
      </c>
      <c r="AA102" s="275">
        <v>974420</v>
      </c>
      <c r="AB102" s="275">
        <v>1338</v>
      </c>
      <c r="AC102" s="298">
        <v>1122953</v>
      </c>
      <c r="AD102" s="298">
        <v>33200</v>
      </c>
      <c r="AE102" s="298">
        <v>15516</v>
      </c>
      <c r="AF102" s="298">
        <v>610444.89</v>
      </c>
      <c r="AG102" s="298">
        <v>123663.64</v>
      </c>
      <c r="AJ102" s="36">
        <f t="shared" si="7"/>
        <v>380436.72</v>
      </c>
      <c r="AK102" s="59">
        <f t="shared" si="8"/>
        <v>4723.8999999999996</v>
      </c>
      <c r="AL102" s="46">
        <f t="shared" si="9"/>
        <v>375712.81999999995</v>
      </c>
      <c r="AM102" s="35">
        <f t="shared" si="10"/>
        <v>1813471.9100000001</v>
      </c>
      <c r="AN102" s="39">
        <f t="shared" si="11"/>
        <v>1905777.53</v>
      </c>
      <c r="AO102" s="53">
        <f t="shared" si="12"/>
        <v>-92305.619999999879</v>
      </c>
    </row>
    <row r="103" spans="1:41" x14ac:dyDescent="0.2">
      <c r="A103" t="s">
        <v>1315</v>
      </c>
      <c r="B103" t="s">
        <v>1316</v>
      </c>
      <c r="C103">
        <v>2919</v>
      </c>
      <c r="D103" t="s">
        <v>1332</v>
      </c>
      <c r="E103" t="s">
        <v>1332</v>
      </c>
      <c r="F103" s="36">
        <v>53241.11</v>
      </c>
      <c r="G103" s="36">
        <v>0</v>
      </c>
      <c r="H103" s="36">
        <v>324601.51</v>
      </c>
      <c r="I103" s="126">
        <v>182225.07</v>
      </c>
      <c r="J103" s="126">
        <v>79904.36</v>
      </c>
      <c r="M103" s="278">
        <v>0</v>
      </c>
      <c r="P103" s="278">
        <v>0</v>
      </c>
      <c r="R103" s="126">
        <v>251101.06</v>
      </c>
      <c r="S103" s="126">
        <v>-1394828.29</v>
      </c>
      <c r="T103" s="126">
        <v>1781769.65</v>
      </c>
      <c r="W103" s="275">
        <v>801695.34</v>
      </c>
      <c r="X103" s="275">
        <v>177560</v>
      </c>
      <c r="Y103" s="275">
        <v>1103.2</v>
      </c>
      <c r="AA103" s="275">
        <v>1055640</v>
      </c>
      <c r="AB103" s="275">
        <v>111</v>
      </c>
      <c r="AC103" s="298">
        <v>1246065</v>
      </c>
      <c r="AF103" s="298">
        <v>651744.55000000005</v>
      </c>
      <c r="AG103" s="298">
        <v>136370.35999999999</v>
      </c>
      <c r="AJ103" s="36">
        <f t="shared" si="7"/>
        <v>377842.62</v>
      </c>
      <c r="AK103" s="59">
        <f t="shared" si="8"/>
        <v>0</v>
      </c>
      <c r="AL103" s="46">
        <f t="shared" si="9"/>
        <v>377842.62</v>
      </c>
      <c r="AM103" s="35">
        <f t="shared" si="10"/>
        <v>2036109.54</v>
      </c>
      <c r="AN103" s="39">
        <f t="shared" si="11"/>
        <v>2034179.9100000001</v>
      </c>
      <c r="AO103" s="53">
        <f t="shared" si="12"/>
        <v>1929.6299999998882</v>
      </c>
    </row>
    <row r="104" spans="1:41" x14ac:dyDescent="0.2">
      <c r="A104" t="s">
        <v>1315</v>
      </c>
      <c r="B104" t="s">
        <v>1316</v>
      </c>
      <c r="C104">
        <v>3409</v>
      </c>
      <c r="D104" t="s">
        <v>1333</v>
      </c>
      <c r="E104" t="s">
        <v>1333</v>
      </c>
      <c r="F104" s="36">
        <v>72137.22</v>
      </c>
      <c r="G104" s="36">
        <v>0</v>
      </c>
      <c r="H104" s="36">
        <v>354327.7</v>
      </c>
      <c r="I104" s="126">
        <v>-13</v>
      </c>
      <c r="J104" s="126">
        <v>77319</v>
      </c>
      <c r="M104" s="278">
        <v>30000</v>
      </c>
      <c r="P104" s="278">
        <v>1744.02</v>
      </c>
      <c r="S104" s="126">
        <v>-622341.89</v>
      </c>
      <c r="T104" s="126">
        <v>977547.45</v>
      </c>
      <c r="W104" s="275">
        <v>712319.35</v>
      </c>
      <c r="X104" s="275">
        <v>81625</v>
      </c>
      <c r="Y104" s="275">
        <v>841.61</v>
      </c>
      <c r="AB104" s="275">
        <v>130021</v>
      </c>
      <c r="AC104" s="298">
        <v>100727</v>
      </c>
      <c r="AE104" s="298">
        <v>2648</v>
      </c>
      <c r="AF104" s="298">
        <v>704587.62</v>
      </c>
      <c r="AG104" s="298">
        <v>23</v>
      </c>
      <c r="AJ104" s="36">
        <f t="shared" si="7"/>
        <v>426464.92000000004</v>
      </c>
      <c r="AK104" s="59">
        <f t="shared" si="8"/>
        <v>31744.02</v>
      </c>
      <c r="AL104" s="46">
        <f t="shared" si="9"/>
        <v>394720.9</v>
      </c>
      <c r="AM104" s="35">
        <f t="shared" si="10"/>
        <v>924806.96</v>
      </c>
      <c r="AN104" s="39">
        <f t="shared" si="11"/>
        <v>807985.62</v>
      </c>
      <c r="AO104" s="53">
        <f t="shared" si="12"/>
        <v>116821.33999999997</v>
      </c>
    </row>
    <row r="105" spans="1:41" x14ac:dyDescent="0.2">
      <c r="A105" t="s">
        <v>1315</v>
      </c>
      <c r="B105" t="s">
        <v>1316</v>
      </c>
      <c r="C105">
        <v>1740</v>
      </c>
      <c r="D105" t="s">
        <v>1334</v>
      </c>
      <c r="E105" t="s">
        <v>1334</v>
      </c>
      <c r="F105" s="36">
        <v>62406.83</v>
      </c>
      <c r="G105" s="36">
        <v>0</v>
      </c>
      <c r="H105" s="36">
        <v>56056.12</v>
      </c>
      <c r="I105" s="126">
        <v>808832.25</v>
      </c>
      <c r="J105" s="126">
        <v>195187.32</v>
      </c>
      <c r="K105" s="126">
        <v>4415.1499999999996</v>
      </c>
      <c r="N105" s="278">
        <v>28020</v>
      </c>
      <c r="P105" s="278">
        <v>601.98</v>
      </c>
      <c r="S105" s="126">
        <v>592490.46</v>
      </c>
      <c r="T105" s="126">
        <v>654977.96</v>
      </c>
      <c r="W105" s="275">
        <v>833979.27</v>
      </c>
      <c r="X105" s="275">
        <v>151780</v>
      </c>
      <c r="Y105" s="275">
        <v>887.96</v>
      </c>
      <c r="AA105" s="275">
        <v>559658.4</v>
      </c>
      <c r="AB105" s="275">
        <v>140000</v>
      </c>
      <c r="AC105" s="298">
        <v>892151.4</v>
      </c>
      <c r="AE105" s="298">
        <v>35634</v>
      </c>
      <c r="AF105" s="298">
        <v>780823.61</v>
      </c>
      <c r="AG105" s="298">
        <v>126889.35</v>
      </c>
      <c r="AJ105" s="36">
        <f t="shared" si="7"/>
        <v>118462.95000000001</v>
      </c>
      <c r="AK105" s="59">
        <f t="shared" si="8"/>
        <v>28621.98</v>
      </c>
      <c r="AL105" s="46">
        <f t="shared" si="9"/>
        <v>89840.970000000016</v>
      </c>
      <c r="AM105" s="35">
        <f t="shared" si="10"/>
        <v>1686305.63</v>
      </c>
      <c r="AN105" s="39">
        <f t="shared" si="11"/>
        <v>1835498.36</v>
      </c>
      <c r="AO105" s="53">
        <f t="shared" si="12"/>
        <v>-149192.73000000021</v>
      </c>
    </row>
    <row r="106" spans="1:41" x14ac:dyDescent="0.2">
      <c r="A106" t="s">
        <v>1315</v>
      </c>
      <c r="B106" t="s">
        <v>1316</v>
      </c>
      <c r="C106">
        <v>2598</v>
      </c>
      <c r="D106" t="s">
        <v>1335</v>
      </c>
      <c r="E106" t="s">
        <v>1335</v>
      </c>
      <c r="F106" s="36">
        <v>353430.11</v>
      </c>
      <c r="G106" s="36">
        <v>0</v>
      </c>
      <c r="H106" s="36">
        <v>77897.87</v>
      </c>
      <c r="I106" s="126">
        <v>213389.9</v>
      </c>
      <c r="J106" s="126">
        <v>85286.15</v>
      </c>
      <c r="N106" s="278">
        <v>12000</v>
      </c>
      <c r="P106" s="278">
        <v>682.23</v>
      </c>
      <c r="S106" s="126">
        <v>-747568.04</v>
      </c>
      <c r="T106" s="126">
        <v>1611506.92</v>
      </c>
      <c r="W106" s="275">
        <v>561211.41</v>
      </c>
      <c r="X106" s="275">
        <v>67110</v>
      </c>
      <c r="Y106" s="275">
        <v>1657.53</v>
      </c>
      <c r="AA106" s="275">
        <v>1185120</v>
      </c>
      <c r="AB106" s="275">
        <v>114078.01</v>
      </c>
      <c r="AC106" s="298">
        <v>1401077</v>
      </c>
      <c r="AD106" s="298">
        <v>2272</v>
      </c>
      <c r="AE106" s="298">
        <v>18390</v>
      </c>
      <c r="AF106" s="298">
        <v>535407</v>
      </c>
      <c r="AG106" s="298">
        <v>118648.03</v>
      </c>
      <c r="AJ106" s="36">
        <f t="shared" si="7"/>
        <v>431327.98</v>
      </c>
      <c r="AK106" s="59">
        <f t="shared" si="8"/>
        <v>12682.23</v>
      </c>
      <c r="AL106" s="46">
        <f t="shared" si="9"/>
        <v>418645.75</v>
      </c>
      <c r="AM106" s="35">
        <f t="shared" si="10"/>
        <v>1929176.95</v>
      </c>
      <c r="AN106" s="39">
        <f t="shared" si="11"/>
        <v>2075794.03</v>
      </c>
      <c r="AO106" s="53">
        <f t="shared" si="12"/>
        <v>-146617.08000000007</v>
      </c>
    </row>
    <row r="107" spans="1:41" x14ac:dyDescent="0.2">
      <c r="A107" t="s">
        <v>1315</v>
      </c>
      <c r="B107" t="s">
        <v>1316</v>
      </c>
      <c r="C107">
        <v>2058</v>
      </c>
      <c r="D107" t="s">
        <v>1336</v>
      </c>
      <c r="E107" t="s">
        <v>1336</v>
      </c>
      <c r="F107" s="36">
        <v>65399.25</v>
      </c>
      <c r="G107" s="36">
        <v>18750</v>
      </c>
      <c r="H107" s="36">
        <v>457998.27</v>
      </c>
      <c r="I107" s="126">
        <v>608946.68999999994</v>
      </c>
      <c r="J107" s="126">
        <v>445055.31</v>
      </c>
      <c r="M107" s="278">
        <v>30000</v>
      </c>
      <c r="P107" s="278">
        <v>2025.4</v>
      </c>
      <c r="S107" s="126">
        <v>-493284.97</v>
      </c>
      <c r="T107" s="126">
        <v>1856322.45</v>
      </c>
      <c r="W107" s="275">
        <v>924101.84</v>
      </c>
      <c r="X107" s="275">
        <v>40880</v>
      </c>
      <c r="Y107" s="275">
        <v>669.65</v>
      </c>
      <c r="AA107" s="275">
        <v>1221960</v>
      </c>
      <c r="AC107" s="298">
        <v>1468442</v>
      </c>
      <c r="AE107" s="298">
        <v>30000</v>
      </c>
      <c r="AF107" s="298">
        <v>424569.01</v>
      </c>
      <c r="AG107" s="298">
        <v>63513.84</v>
      </c>
      <c r="AJ107" s="36">
        <f t="shared" si="7"/>
        <v>542147.52</v>
      </c>
      <c r="AK107" s="59">
        <f t="shared" si="8"/>
        <v>32025.4</v>
      </c>
      <c r="AL107" s="46">
        <f t="shared" si="9"/>
        <v>510122.12</v>
      </c>
      <c r="AM107" s="35">
        <f t="shared" si="10"/>
        <v>2187611.4900000002</v>
      </c>
      <c r="AN107" s="39">
        <f t="shared" si="11"/>
        <v>1986524.85</v>
      </c>
      <c r="AO107" s="53">
        <f t="shared" si="12"/>
        <v>201086.64000000013</v>
      </c>
    </row>
    <row r="108" spans="1:41" x14ac:dyDescent="0.2">
      <c r="A108" t="s">
        <v>1338</v>
      </c>
      <c r="B108" t="s">
        <v>1339</v>
      </c>
      <c r="C108">
        <v>2939</v>
      </c>
      <c r="D108" t="s">
        <v>1341</v>
      </c>
      <c r="E108" t="s">
        <v>1341</v>
      </c>
      <c r="F108" s="36">
        <v>189241.60000000001</v>
      </c>
      <c r="G108" s="36">
        <v>0</v>
      </c>
      <c r="H108" s="36">
        <v>25710.29</v>
      </c>
      <c r="I108" s="126">
        <v>273976.09000000003</v>
      </c>
      <c r="J108" s="126">
        <v>85323.64</v>
      </c>
      <c r="N108" s="278">
        <v>7000</v>
      </c>
      <c r="P108" s="278">
        <v>485.05</v>
      </c>
      <c r="S108" s="126">
        <v>-1484049.03</v>
      </c>
      <c r="T108" s="126">
        <v>2310952.34</v>
      </c>
      <c r="W108" s="275">
        <v>729730.98</v>
      </c>
      <c r="X108" s="275">
        <v>125300</v>
      </c>
      <c r="Y108" s="275">
        <v>1107.46</v>
      </c>
      <c r="AA108" s="275">
        <v>824880</v>
      </c>
      <c r="AB108" s="275">
        <v>136015.73000000001</v>
      </c>
      <c r="AC108" s="298">
        <v>1067038</v>
      </c>
      <c r="AE108" s="298">
        <v>19674</v>
      </c>
      <c r="AF108" s="298">
        <v>870117.91</v>
      </c>
      <c r="AG108" s="298">
        <v>120341</v>
      </c>
      <c r="AJ108" s="36">
        <f t="shared" si="7"/>
        <v>214951.89</v>
      </c>
      <c r="AK108" s="59">
        <f t="shared" si="8"/>
        <v>7485.05</v>
      </c>
      <c r="AL108" s="46">
        <f t="shared" si="9"/>
        <v>207466.84000000003</v>
      </c>
      <c r="AM108" s="35">
        <f t="shared" si="10"/>
        <v>1817034.17</v>
      </c>
      <c r="AN108" s="39">
        <f t="shared" si="11"/>
        <v>2077170.9100000001</v>
      </c>
      <c r="AO108" s="53">
        <f t="shared" si="12"/>
        <v>-260136.74000000022</v>
      </c>
    </row>
    <row r="109" spans="1:41" x14ac:dyDescent="0.2">
      <c r="A109" t="s">
        <v>1338</v>
      </c>
      <c r="B109" t="s">
        <v>1339</v>
      </c>
      <c r="C109">
        <v>2960</v>
      </c>
      <c r="D109" t="s">
        <v>1342</v>
      </c>
      <c r="E109" t="s">
        <v>1342</v>
      </c>
      <c r="F109" s="36">
        <v>535963.71</v>
      </c>
      <c r="G109" s="36">
        <v>0</v>
      </c>
      <c r="H109" s="36">
        <v>28466.81</v>
      </c>
      <c r="I109" s="126">
        <v>1644136.87</v>
      </c>
      <c r="J109" s="126">
        <v>78621.84</v>
      </c>
      <c r="N109" s="278">
        <v>0</v>
      </c>
      <c r="P109" s="278">
        <v>182.41</v>
      </c>
      <c r="S109" s="126">
        <v>1389992.21</v>
      </c>
      <c r="T109" s="126">
        <v>1228203.58</v>
      </c>
      <c r="W109" s="275">
        <v>596377.84</v>
      </c>
      <c r="X109" s="275">
        <v>70200</v>
      </c>
      <c r="Y109" s="275">
        <v>2990.36</v>
      </c>
      <c r="AA109" s="275">
        <v>944760</v>
      </c>
      <c r="AB109" s="275">
        <v>152178.10999999999</v>
      </c>
      <c r="AC109" s="298">
        <v>1139553</v>
      </c>
      <c r="AE109" s="298">
        <v>89430</v>
      </c>
      <c r="AF109" s="298">
        <v>693851.79</v>
      </c>
      <c r="AG109" s="298">
        <v>174860.49</v>
      </c>
      <c r="AJ109" s="36">
        <f t="shared" si="7"/>
        <v>564430.52</v>
      </c>
      <c r="AK109" s="59">
        <f t="shared" si="8"/>
        <v>182.41</v>
      </c>
      <c r="AL109" s="46">
        <f t="shared" si="9"/>
        <v>564248.11</v>
      </c>
      <c r="AM109" s="35">
        <f t="shared" si="10"/>
        <v>1766506.31</v>
      </c>
      <c r="AN109" s="39">
        <f t="shared" si="11"/>
        <v>2097695.2800000003</v>
      </c>
      <c r="AO109" s="53">
        <f t="shared" si="12"/>
        <v>-331188.9700000002</v>
      </c>
    </row>
    <row r="110" spans="1:41" x14ac:dyDescent="0.2">
      <c r="A110" t="s">
        <v>1338</v>
      </c>
      <c r="B110" t="s">
        <v>1339</v>
      </c>
      <c r="C110">
        <v>4264</v>
      </c>
      <c r="D110" t="s">
        <v>1343</v>
      </c>
      <c r="E110" t="s">
        <v>1343</v>
      </c>
      <c r="F110" s="36">
        <v>34572.85</v>
      </c>
      <c r="G110" s="36">
        <v>886.77</v>
      </c>
      <c r="H110" s="36">
        <v>116354.76</v>
      </c>
      <c r="I110" s="126">
        <v>1600040.45</v>
      </c>
      <c r="J110" s="126">
        <v>70286.240000000005</v>
      </c>
      <c r="N110" s="278">
        <v>12500</v>
      </c>
      <c r="P110" s="278">
        <v>6292.04</v>
      </c>
      <c r="S110" s="126">
        <v>612779.88</v>
      </c>
      <c r="T110" s="126">
        <v>1322855.6000000001</v>
      </c>
      <c r="W110" s="275">
        <v>694803.63</v>
      </c>
      <c r="X110" s="275">
        <v>92420</v>
      </c>
      <c r="Y110" s="275">
        <v>352.23</v>
      </c>
      <c r="AA110" s="275">
        <v>958200</v>
      </c>
      <c r="AB110" s="275">
        <v>157397.96</v>
      </c>
      <c r="AC110" s="298">
        <v>1216796</v>
      </c>
      <c r="AD110" s="298">
        <v>8610</v>
      </c>
      <c r="AE110" s="298">
        <v>17260</v>
      </c>
      <c r="AF110" s="298">
        <v>655004.78</v>
      </c>
      <c r="AG110" s="298">
        <v>137789.49</v>
      </c>
      <c r="AJ110" s="36">
        <f t="shared" si="7"/>
        <v>151814.38</v>
      </c>
      <c r="AK110" s="59">
        <f t="shared" si="8"/>
        <v>18792.04</v>
      </c>
      <c r="AL110" s="46">
        <f t="shared" si="9"/>
        <v>133022.34</v>
      </c>
      <c r="AM110" s="35">
        <f t="shared" si="10"/>
        <v>1903173.8199999998</v>
      </c>
      <c r="AN110" s="39">
        <f t="shared" si="11"/>
        <v>2035460.27</v>
      </c>
      <c r="AO110" s="53">
        <f t="shared" si="12"/>
        <v>-132286.45000000019</v>
      </c>
    </row>
    <row r="111" spans="1:41" x14ac:dyDescent="0.2">
      <c r="A111" t="s">
        <v>1338</v>
      </c>
      <c r="B111" t="s">
        <v>1339</v>
      </c>
      <c r="C111">
        <v>4699</v>
      </c>
      <c r="D111" t="s">
        <v>1344</v>
      </c>
      <c r="E111" t="s">
        <v>1344</v>
      </c>
      <c r="F111" s="36">
        <v>59543.12</v>
      </c>
      <c r="G111" s="36">
        <v>0</v>
      </c>
      <c r="H111" s="36">
        <v>151522.64000000001</v>
      </c>
      <c r="I111" s="126">
        <v>1642843.22</v>
      </c>
      <c r="J111" s="126">
        <v>354543.31</v>
      </c>
      <c r="N111" s="278">
        <v>7860</v>
      </c>
      <c r="P111" s="278">
        <v>3184.53</v>
      </c>
      <c r="S111" s="126">
        <v>236310.55</v>
      </c>
      <c r="T111" s="126">
        <v>2235714.37</v>
      </c>
      <c r="W111" s="275">
        <v>955588.8</v>
      </c>
      <c r="X111" s="275">
        <v>94400</v>
      </c>
      <c r="Y111" s="275">
        <v>602.37</v>
      </c>
      <c r="AA111" s="275">
        <v>1148283.2</v>
      </c>
      <c r="AB111" s="275">
        <v>238923</v>
      </c>
      <c r="AC111" s="298">
        <v>1501315.2</v>
      </c>
      <c r="AE111" s="298">
        <v>3452</v>
      </c>
      <c r="AF111" s="298">
        <v>821165.46</v>
      </c>
      <c r="AG111" s="298">
        <v>386481.87</v>
      </c>
      <c r="AJ111" s="36">
        <f t="shared" si="7"/>
        <v>211065.76</v>
      </c>
      <c r="AK111" s="59">
        <f t="shared" si="8"/>
        <v>11044.53</v>
      </c>
      <c r="AL111" s="46">
        <f t="shared" si="9"/>
        <v>200021.23</v>
      </c>
      <c r="AM111" s="35">
        <f t="shared" si="10"/>
        <v>2437797.37</v>
      </c>
      <c r="AN111" s="39">
        <f t="shared" si="11"/>
        <v>2712414.5300000003</v>
      </c>
      <c r="AO111" s="53">
        <f t="shared" si="12"/>
        <v>-274617.16000000015</v>
      </c>
    </row>
    <row r="112" spans="1:41" x14ac:dyDescent="0.2">
      <c r="A112" t="s">
        <v>1338</v>
      </c>
      <c r="B112" t="s">
        <v>1339</v>
      </c>
      <c r="C112">
        <v>2309</v>
      </c>
      <c r="D112" t="s">
        <v>1345</v>
      </c>
      <c r="E112" t="s">
        <v>1345</v>
      </c>
      <c r="F112" s="36">
        <v>117007.55</v>
      </c>
      <c r="G112" s="36">
        <v>0</v>
      </c>
      <c r="H112" s="36">
        <v>57637.65</v>
      </c>
      <c r="I112" s="126">
        <v>404861.36</v>
      </c>
      <c r="J112" s="126">
        <v>206531.12</v>
      </c>
      <c r="N112" s="278">
        <v>7500</v>
      </c>
      <c r="P112" s="278">
        <v>489.65</v>
      </c>
      <c r="S112" s="126">
        <v>-680123.5</v>
      </c>
      <c r="T112" s="126">
        <v>1762414.5</v>
      </c>
      <c r="W112" s="275">
        <v>835702.68</v>
      </c>
      <c r="Y112" s="275">
        <v>1305.2</v>
      </c>
      <c r="AA112" s="275">
        <v>851727.4</v>
      </c>
      <c r="AB112" s="275">
        <v>52242</v>
      </c>
      <c r="AC112" s="298">
        <v>1060901.3999999999</v>
      </c>
      <c r="AD112" s="298">
        <v>25000</v>
      </c>
      <c r="AE112" s="298">
        <v>67995</v>
      </c>
      <c r="AF112" s="298">
        <v>728092.83</v>
      </c>
      <c r="AG112" s="298">
        <v>159231.01999999999</v>
      </c>
      <c r="AI112" s="298">
        <v>4000</v>
      </c>
      <c r="AJ112" s="36">
        <f t="shared" si="7"/>
        <v>174645.2</v>
      </c>
      <c r="AK112" s="59">
        <f t="shared" si="8"/>
        <v>7989.65</v>
      </c>
      <c r="AL112" s="46">
        <f t="shared" si="9"/>
        <v>166655.55000000002</v>
      </c>
      <c r="AM112" s="35">
        <f t="shared" si="10"/>
        <v>1740977.28</v>
      </c>
      <c r="AN112" s="39">
        <f t="shared" si="11"/>
        <v>2045220.25</v>
      </c>
      <c r="AO112" s="53">
        <f t="shared" si="12"/>
        <v>-304242.96999999997</v>
      </c>
    </row>
    <row r="113" spans="1:41" x14ac:dyDescent="0.2">
      <c r="A113" t="s">
        <v>1338</v>
      </c>
      <c r="B113" t="s">
        <v>1339</v>
      </c>
      <c r="C113">
        <v>695</v>
      </c>
      <c r="D113" t="s">
        <v>1346</v>
      </c>
      <c r="E113" t="s">
        <v>1346</v>
      </c>
      <c r="F113" s="36">
        <v>293479.09999999998</v>
      </c>
      <c r="G113" s="36">
        <v>0</v>
      </c>
      <c r="H113" s="36">
        <v>42389.5</v>
      </c>
      <c r="I113" s="126">
        <v>2350906.2999999998</v>
      </c>
      <c r="J113" s="126">
        <v>213238.79</v>
      </c>
      <c r="K113" s="126">
        <v>1893.45</v>
      </c>
      <c r="N113" s="278">
        <v>7500</v>
      </c>
      <c r="P113" s="278">
        <v>1163.24</v>
      </c>
      <c r="S113" s="126">
        <v>2620828.54</v>
      </c>
      <c r="T113" s="126">
        <v>513834.47</v>
      </c>
      <c r="W113" s="275">
        <v>574048.29</v>
      </c>
      <c r="X113" s="275">
        <v>52200</v>
      </c>
      <c r="Y113" s="275">
        <v>1649.02</v>
      </c>
      <c r="AA113" s="275">
        <v>900792</v>
      </c>
      <c r="AB113" s="275">
        <v>83500</v>
      </c>
      <c r="AC113" s="298">
        <v>1048383</v>
      </c>
      <c r="AE113" s="298">
        <v>12768</v>
      </c>
      <c r="AF113" s="298">
        <v>602058.61</v>
      </c>
      <c r="AG113" s="298">
        <v>190398.81</v>
      </c>
      <c r="AJ113" s="36">
        <f t="shared" si="7"/>
        <v>335868.6</v>
      </c>
      <c r="AK113" s="59">
        <f t="shared" si="8"/>
        <v>8663.24</v>
      </c>
      <c r="AL113" s="46">
        <f t="shared" si="9"/>
        <v>327205.36</v>
      </c>
      <c r="AM113" s="35">
        <f t="shared" si="10"/>
        <v>1612189.31</v>
      </c>
      <c r="AN113" s="39">
        <f t="shared" si="11"/>
        <v>1853608.42</v>
      </c>
      <c r="AO113" s="53">
        <f t="shared" si="12"/>
        <v>-241419.10999999987</v>
      </c>
    </row>
    <row r="114" spans="1:41" x14ac:dyDescent="0.2">
      <c r="A114" t="s">
        <v>1338</v>
      </c>
      <c r="B114" t="s">
        <v>1339</v>
      </c>
      <c r="C114">
        <v>3575</v>
      </c>
      <c r="D114" t="s">
        <v>1347</v>
      </c>
      <c r="E114" t="s">
        <v>1347</v>
      </c>
      <c r="F114" s="36">
        <v>70263.33</v>
      </c>
      <c r="G114" s="36">
        <v>0</v>
      </c>
      <c r="H114" s="36">
        <v>81031.77</v>
      </c>
      <c r="I114" s="126">
        <v>1046424.64</v>
      </c>
      <c r="J114" s="126">
        <v>167759.39000000001</v>
      </c>
      <c r="N114" s="278">
        <v>7500</v>
      </c>
      <c r="O114" s="278">
        <v>47350</v>
      </c>
      <c r="P114" s="278">
        <v>1301.04</v>
      </c>
      <c r="S114" s="126">
        <v>-2271551.4500000002</v>
      </c>
      <c r="T114" s="126">
        <v>3774792.24</v>
      </c>
      <c r="W114" s="275">
        <v>945751.58</v>
      </c>
      <c r="Y114" s="275">
        <v>373.22</v>
      </c>
      <c r="AA114" s="275">
        <v>1557250.8</v>
      </c>
      <c r="AB114" s="275">
        <v>265876</v>
      </c>
      <c r="AC114" s="298">
        <v>1831533.8</v>
      </c>
      <c r="AD114" s="298">
        <v>3000</v>
      </c>
      <c r="AE114" s="298">
        <v>50967</v>
      </c>
      <c r="AF114" s="298">
        <v>817961.67</v>
      </c>
      <c r="AG114" s="298">
        <v>259581.83</v>
      </c>
      <c r="AI114" s="298">
        <v>120</v>
      </c>
      <c r="AJ114" s="36">
        <f t="shared" si="7"/>
        <v>151295.1</v>
      </c>
      <c r="AK114" s="59">
        <f t="shared" si="8"/>
        <v>56151.040000000001</v>
      </c>
      <c r="AL114" s="46">
        <f t="shared" si="9"/>
        <v>95144.06</v>
      </c>
      <c r="AM114" s="35">
        <f t="shared" si="10"/>
        <v>2769251.6</v>
      </c>
      <c r="AN114" s="39">
        <f t="shared" si="11"/>
        <v>2963164.3000000003</v>
      </c>
      <c r="AO114" s="53">
        <f t="shared" si="12"/>
        <v>-193912.70000000019</v>
      </c>
    </row>
    <row r="115" spans="1:41" x14ac:dyDescent="0.2">
      <c r="A115" t="s">
        <v>1338</v>
      </c>
      <c r="B115" t="s">
        <v>1339</v>
      </c>
      <c r="C115">
        <v>2443</v>
      </c>
      <c r="D115" t="s">
        <v>1348</v>
      </c>
      <c r="E115" t="s">
        <v>1348</v>
      </c>
      <c r="F115" s="36">
        <v>266530.89</v>
      </c>
      <c r="G115" s="36">
        <v>0</v>
      </c>
      <c r="H115" s="36">
        <v>76340.23</v>
      </c>
      <c r="I115" s="126">
        <v>559450.1</v>
      </c>
      <c r="J115" s="126">
        <v>404350.01</v>
      </c>
      <c r="N115" s="278">
        <v>12500</v>
      </c>
      <c r="P115" s="278">
        <v>3667.26</v>
      </c>
      <c r="S115" s="126">
        <v>-499306.11</v>
      </c>
      <c r="T115" s="126">
        <v>1908283.93</v>
      </c>
      <c r="W115" s="275">
        <v>705034.53</v>
      </c>
      <c r="X115" s="275">
        <v>57000</v>
      </c>
      <c r="Y115" s="275">
        <v>1557.74</v>
      </c>
      <c r="AA115" s="275">
        <v>1482682.5</v>
      </c>
      <c r="AB115" s="275">
        <v>143069</v>
      </c>
      <c r="AC115" s="298">
        <v>1695962.5</v>
      </c>
      <c r="AE115" s="298">
        <v>30694</v>
      </c>
      <c r="AF115" s="298">
        <v>576402</v>
      </c>
      <c r="AG115" s="298">
        <v>200759.12</v>
      </c>
      <c r="AI115" s="298">
        <v>4000</v>
      </c>
      <c r="AJ115" s="36">
        <f t="shared" si="7"/>
        <v>342871.12</v>
      </c>
      <c r="AK115" s="59">
        <f t="shared" si="8"/>
        <v>16167.26</v>
      </c>
      <c r="AL115" s="46">
        <f t="shared" si="9"/>
        <v>326703.86</v>
      </c>
      <c r="AM115" s="35">
        <f t="shared" si="10"/>
        <v>2389343.77</v>
      </c>
      <c r="AN115" s="39">
        <f t="shared" si="11"/>
        <v>2507817.62</v>
      </c>
      <c r="AO115" s="53">
        <f t="shared" si="12"/>
        <v>-118473.85000000009</v>
      </c>
    </row>
    <row r="116" spans="1:41" x14ac:dyDescent="0.2">
      <c r="A116" t="s">
        <v>1338</v>
      </c>
      <c r="B116" t="s">
        <v>1339</v>
      </c>
      <c r="C116">
        <v>1283</v>
      </c>
      <c r="D116" t="s">
        <v>1349</v>
      </c>
      <c r="E116" t="s">
        <v>1349</v>
      </c>
      <c r="F116" s="36">
        <v>133374.72</v>
      </c>
      <c r="G116" s="36">
        <v>0</v>
      </c>
      <c r="H116" s="36">
        <v>64296.99</v>
      </c>
      <c r="I116" s="126">
        <v>1276105.24</v>
      </c>
      <c r="J116" s="126">
        <v>261678.33</v>
      </c>
      <c r="N116" s="278">
        <v>9471.15</v>
      </c>
      <c r="P116" s="278">
        <v>32.26</v>
      </c>
      <c r="S116" s="126">
        <v>-162663.6</v>
      </c>
      <c r="T116" s="126">
        <v>1980426.11</v>
      </c>
      <c r="W116" s="275">
        <v>683188.96</v>
      </c>
      <c r="X116" s="275">
        <v>53000</v>
      </c>
      <c r="Y116" s="275">
        <v>760.73</v>
      </c>
      <c r="AA116" s="275">
        <v>583934.80000000005</v>
      </c>
      <c r="AB116" s="275">
        <v>103900</v>
      </c>
      <c r="AC116" s="298">
        <v>687558.8</v>
      </c>
      <c r="AD116" s="298">
        <v>36500</v>
      </c>
      <c r="AE116" s="298">
        <v>65650.67</v>
      </c>
      <c r="AF116" s="298">
        <v>569093.68000000005</v>
      </c>
      <c r="AG116" s="298">
        <v>157791.98000000001</v>
      </c>
      <c r="AJ116" s="36">
        <f t="shared" si="7"/>
        <v>197671.71</v>
      </c>
      <c r="AK116" s="59">
        <f t="shared" si="8"/>
        <v>9503.41</v>
      </c>
      <c r="AL116" s="46">
        <f t="shared" si="9"/>
        <v>188168.3</v>
      </c>
      <c r="AM116" s="35">
        <f t="shared" si="10"/>
        <v>1424784.49</v>
      </c>
      <c r="AN116" s="39">
        <f t="shared" si="11"/>
        <v>1516595.1300000001</v>
      </c>
      <c r="AO116" s="53">
        <f t="shared" si="12"/>
        <v>-91810.64000000013</v>
      </c>
    </row>
    <row r="117" spans="1:41" x14ac:dyDescent="0.2">
      <c r="A117" t="s">
        <v>1338</v>
      </c>
      <c r="B117" t="s">
        <v>1339</v>
      </c>
      <c r="C117">
        <v>3442</v>
      </c>
      <c r="D117" t="s">
        <v>1350</v>
      </c>
      <c r="E117" t="s">
        <v>1350</v>
      </c>
      <c r="F117" s="36">
        <v>77937.94</v>
      </c>
      <c r="G117" s="36">
        <v>1972.44</v>
      </c>
      <c r="H117" s="36">
        <v>46413.45</v>
      </c>
      <c r="I117" s="126">
        <v>342762.54</v>
      </c>
      <c r="J117" s="126">
        <v>424876.03</v>
      </c>
      <c r="N117" s="278">
        <v>7500</v>
      </c>
      <c r="P117" s="278">
        <v>597.24</v>
      </c>
      <c r="S117" s="126">
        <v>-839719.21</v>
      </c>
      <c r="T117" s="126">
        <v>2133398.12</v>
      </c>
      <c r="W117" s="275">
        <v>953189.88</v>
      </c>
      <c r="Y117" s="275">
        <v>1073.17</v>
      </c>
      <c r="AA117" s="275">
        <v>1273998.8999999999</v>
      </c>
      <c r="AB117" s="275">
        <v>142576</v>
      </c>
      <c r="AC117" s="298">
        <v>1622828.9</v>
      </c>
      <c r="AD117" s="298">
        <v>63148</v>
      </c>
      <c r="AE117" s="298">
        <v>32680</v>
      </c>
      <c r="AF117" s="298">
        <v>809922.38</v>
      </c>
      <c r="AG117" s="298">
        <v>250072.42</v>
      </c>
      <c r="AJ117" s="36">
        <f t="shared" si="7"/>
        <v>126323.83</v>
      </c>
      <c r="AK117" s="59">
        <f t="shared" si="8"/>
        <v>8097.24</v>
      </c>
      <c r="AL117" s="46">
        <f t="shared" si="9"/>
        <v>118226.59</v>
      </c>
      <c r="AM117" s="35">
        <f t="shared" si="10"/>
        <v>2370837.9500000002</v>
      </c>
      <c r="AN117" s="39">
        <f t="shared" si="11"/>
        <v>2778651.6999999997</v>
      </c>
      <c r="AO117" s="53">
        <f t="shared" si="12"/>
        <v>-407813.74999999953</v>
      </c>
    </row>
    <row r="118" spans="1:41" x14ac:dyDescent="0.2">
      <c r="A118" t="s">
        <v>1338</v>
      </c>
      <c r="B118" t="s">
        <v>1339</v>
      </c>
      <c r="C118">
        <v>1430</v>
      </c>
      <c r="D118" t="s">
        <v>1351</v>
      </c>
      <c r="E118" t="s">
        <v>1351</v>
      </c>
      <c r="F118" s="36">
        <v>59820.09</v>
      </c>
      <c r="G118" s="36">
        <v>0</v>
      </c>
      <c r="H118" s="36">
        <v>49076.85</v>
      </c>
      <c r="I118" s="126">
        <v>736680.79</v>
      </c>
      <c r="J118" s="126">
        <v>50512.53</v>
      </c>
      <c r="N118" s="278">
        <v>12500</v>
      </c>
      <c r="P118" s="278">
        <v>886</v>
      </c>
      <c r="S118" s="126">
        <v>-904608.93</v>
      </c>
      <c r="T118" s="126">
        <v>1945240.49</v>
      </c>
      <c r="W118" s="275">
        <v>490387.26</v>
      </c>
      <c r="X118" s="275">
        <v>91880</v>
      </c>
      <c r="Y118" s="275">
        <v>450.93</v>
      </c>
      <c r="AA118" s="275">
        <v>1071474</v>
      </c>
      <c r="AB118" s="275">
        <v>255898.09</v>
      </c>
      <c r="AC118" s="298">
        <v>1428338</v>
      </c>
      <c r="AD118" s="298">
        <v>6500</v>
      </c>
      <c r="AE118" s="298">
        <v>9168</v>
      </c>
      <c r="AF118" s="298">
        <v>484060.41</v>
      </c>
      <c r="AG118" s="298">
        <v>135911.17000000001</v>
      </c>
      <c r="AI118" s="298">
        <v>4040</v>
      </c>
      <c r="AJ118" s="36">
        <f t="shared" si="7"/>
        <v>108896.94</v>
      </c>
      <c r="AK118" s="59">
        <f t="shared" si="8"/>
        <v>13386</v>
      </c>
      <c r="AL118" s="46">
        <f t="shared" si="9"/>
        <v>95510.94</v>
      </c>
      <c r="AM118" s="35">
        <f t="shared" si="10"/>
        <v>1910090.28</v>
      </c>
      <c r="AN118" s="39">
        <f t="shared" si="11"/>
        <v>2068017.5799999998</v>
      </c>
      <c r="AO118" s="53">
        <f t="shared" si="12"/>
        <v>-157927.29999999981</v>
      </c>
    </row>
    <row r="119" spans="1:41" x14ac:dyDescent="0.2">
      <c r="A119" t="s">
        <v>1338</v>
      </c>
      <c r="B119" t="s">
        <v>1339</v>
      </c>
      <c r="C119">
        <v>2018</v>
      </c>
      <c r="D119" t="s">
        <v>1352</v>
      </c>
      <c r="E119" t="s">
        <v>1352</v>
      </c>
      <c r="F119" s="36">
        <v>43892.959999999999</v>
      </c>
      <c r="G119" s="36">
        <v>0</v>
      </c>
      <c r="H119" s="36">
        <v>38666.25</v>
      </c>
      <c r="I119" s="126">
        <v>581071.28</v>
      </c>
      <c r="J119" s="126">
        <v>103831.61</v>
      </c>
      <c r="N119" s="278">
        <v>66140</v>
      </c>
      <c r="P119" s="278">
        <v>708.06</v>
      </c>
      <c r="S119" s="126">
        <v>-1427293.45</v>
      </c>
      <c r="T119" s="126">
        <v>2404357.2799999998</v>
      </c>
      <c r="W119" s="275">
        <v>552668.18999999994</v>
      </c>
      <c r="Y119" s="275">
        <v>431.35</v>
      </c>
      <c r="AA119" s="275">
        <v>1544760</v>
      </c>
      <c r="AB119" s="275">
        <v>192960.11</v>
      </c>
      <c r="AC119" s="298">
        <v>1829163</v>
      </c>
      <c r="AD119" s="298">
        <v>30000</v>
      </c>
      <c r="AE119" s="298">
        <v>49450</v>
      </c>
      <c r="AF119" s="298">
        <v>549015.86</v>
      </c>
      <c r="AG119" s="298">
        <v>109640.58</v>
      </c>
      <c r="AJ119" s="36">
        <f>SUM(F119:H119)</f>
        <v>82559.209999999992</v>
      </c>
      <c r="AK119" s="59">
        <f>SUM(M119:P119)</f>
        <v>66848.06</v>
      </c>
      <c r="AL119" s="46">
        <f>AJ119-AK119</f>
        <v>15711.149999999994</v>
      </c>
      <c r="AM119" s="35">
        <f t="shared" si="10"/>
        <v>2290819.65</v>
      </c>
      <c r="AN119" s="39">
        <f t="shared" si="11"/>
        <v>2567269.44</v>
      </c>
      <c r="AO119" s="53">
        <f t="shared" si="12"/>
        <v>-276449.79000000004</v>
      </c>
    </row>
    <row r="120" spans="1:41" x14ac:dyDescent="0.2">
      <c r="A120" t="s">
        <v>1338</v>
      </c>
      <c r="B120" t="s">
        <v>1339</v>
      </c>
      <c r="C120">
        <v>3034</v>
      </c>
      <c r="D120" t="s">
        <v>1353</v>
      </c>
      <c r="E120" t="s">
        <v>1353</v>
      </c>
      <c r="F120" s="36">
        <v>309392.74</v>
      </c>
      <c r="G120" s="36">
        <v>0</v>
      </c>
      <c r="H120" s="36">
        <v>71043.98</v>
      </c>
      <c r="I120" s="126">
        <v>209725.1</v>
      </c>
      <c r="J120" s="126">
        <v>10163.9</v>
      </c>
      <c r="P120" s="278">
        <v>4723.8999999999996</v>
      </c>
      <c r="S120" s="126">
        <v>-2466100.39</v>
      </c>
      <c r="T120" s="126">
        <v>3154007.83</v>
      </c>
      <c r="W120" s="275">
        <v>676879.14</v>
      </c>
      <c r="X120" s="275">
        <v>159450</v>
      </c>
      <c r="Y120" s="275">
        <v>1384.77</v>
      </c>
      <c r="AA120" s="275">
        <v>974420</v>
      </c>
      <c r="AB120" s="275">
        <v>1338</v>
      </c>
      <c r="AC120" s="298">
        <v>1122953</v>
      </c>
      <c r="AD120" s="298">
        <v>33200</v>
      </c>
      <c r="AE120" s="298">
        <v>15516</v>
      </c>
      <c r="AF120" s="298">
        <v>610444.89</v>
      </c>
      <c r="AG120" s="298">
        <v>123663.64</v>
      </c>
      <c r="AJ120" s="36">
        <f t="shared" ref="AJ120:AJ154" si="13">SUM(F120:H120)</f>
        <v>380436.72</v>
      </c>
      <c r="AK120" s="59">
        <f t="shared" ref="AK120:AK154" si="14">SUM(M120:P120)</f>
        <v>4723.8999999999996</v>
      </c>
      <c r="AL120" s="46">
        <f t="shared" ref="AL120:AL154" si="15">AJ120-AK120</f>
        <v>375712.81999999995</v>
      </c>
      <c r="AM120" s="35">
        <f t="shared" si="10"/>
        <v>1813471.9100000001</v>
      </c>
      <c r="AN120" s="39">
        <f t="shared" si="11"/>
        <v>1905777.53</v>
      </c>
      <c r="AO120" s="53">
        <f t="shared" si="12"/>
        <v>-92305.619999999879</v>
      </c>
    </row>
    <row r="121" spans="1:41" x14ac:dyDescent="0.2">
      <c r="A121" t="s">
        <v>1338</v>
      </c>
      <c r="B121" t="s">
        <v>1339</v>
      </c>
      <c r="C121">
        <v>2713</v>
      </c>
      <c r="D121" t="s">
        <v>1354</v>
      </c>
      <c r="E121" t="s">
        <v>1354</v>
      </c>
      <c r="F121" s="36">
        <v>105957.89</v>
      </c>
      <c r="G121" s="36">
        <v>0</v>
      </c>
      <c r="H121" s="36">
        <v>93204.76</v>
      </c>
      <c r="I121" s="126">
        <v>857483.52</v>
      </c>
      <c r="J121" s="126">
        <v>135882.13</v>
      </c>
      <c r="N121" s="278">
        <v>17875.77</v>
      </c>
      <c r="O121" s="278">
        <v>92760</v>
      </c>
      <c r="P121" s="278">
        <v>5745.85</v>
      </c>
      <c r="S121" s="126">
        <v>-973324.72</v>
      </c>
      <c r="T121" s="126">
        <v>2272032.2400000002</v>
      </c>
      <c r="W121" s="275">
        <v>814466.97</v>
      </c>
      <c r="Y121" s="275">
        <v>566.96</v>
      </c>
      <c r="AA121" s="275">
        <v>1028349.2</v>
      </c>
      <c r="AB121" s="275">
        <v>56118</v>
      </c>
      <c r="AC121" s="298">
        <v>1198415.2</v>
      </c>
      <c r="AD121" s="298">
        <v>16016</v>
      </c>
      <c r="AF121" s="298">
        <v>755591.23</v>
      </c>
      <c r="AG121" s="298">
        <v>152039.54</v>
      </c>
      <c r="AJ121" s="36">
        <f t="shared" si="13"/>
        <v>199162.65</v>
      </c>
      <c r="AK121" s="59">
        <f t="shared" si="14"/>
        <v>116381.62000000001</v>
      </c>
      <c r="AL121" s="46">
        <f t="shared" si="15"/>
        <v>82781.029999999984</v>
      </c>
      <c r="AM121" s="35">
        <f t="shared" si="10"/>
        <v>1899501.13</v>
      </c>
      <c r="AN121" s="39">
        <f t="shared" si="11"/>
        <v>2122061.9699999997</v>
      </c>
      <c r="AO121" s="53">
        <f t="shared" si="12"/>
        <v>-222560.83999999985</v>
      </c>
    </row>
    <row r="122" spans="1:41" x14ac:dyDescent="0.2">
      <c r="A122" t="s">
        <v>1338</v>
      </c>
      <c r="B122" t="s">
        <v>1339</v>
      </c>
      <c r="C122">
        <v>1977</v>
      </c>
      <c r="D122" t="s">
        <v>1355</v>
      </c>
      <c r="E122" t="s">
        <v>1355</v>
      </c>
      <c r="F122" s="36">
        <v>194570.74</v>
      </c>
      <c r="G122" s="36">
        <v>33000</v>
      </c>
      <c r="H122" s="36">
        <v>205364.87</v>
      </c>
      <c r="I122" s="126">
        <v>517492.44</v>
      </c>
      <c r="J122" s="126">
        <v>90346.4</v>
      </c>
      <c r="N122" s="278">
        <v>5000</v>
      </c>
      <c r="P122" s="278">
        <v>1099.3399999999999</v>
      </c>
      <c r="S122" s="126">
        <v>-513008.58</v>
      </c>
      <c r="T122" s="126">
        <v>1679735.01</v>
      </c>
      <c r="W122" s="275">
        <v>634974.97</v>
      </c>
      <c r="X122" s="275">
        <v>42610</v>
      </c>
      <c r="Y122" s="275">
        <v>100.92</v>
      </c>
      <c r="AA122" s="275">
        <v>463620</v>
      </c>
      <c r="AB122" s="275">
        <v>115209</v>
      </c>
      <c r="AC122" s="298">
        <v>800390</v>
      </c>
      <c r="AD122" s="298">
        <v>13160</v>
      </c>
      <c r="AE122" s="298">
        <v>33209</v>
      </c>
      <c r="AF122" s="298">
        <v>430540.66</v>
      </c>
      <c r="AG122" s="298">
        <v>111266.55</v>
      </c>
      <c r="AJ122" s="36">
        <f t="shared" si="13"/>
        <v>432935.61</v>
      </c>
      <c r="AK122" s="59">
        <f t="shared" si="14"/>
        <v>6099.34</v>
      </c>
      <c r="AL122" s="46">
        <f t="shared" si="15"/>
        <v>426836.26999999996</v>
      </c>
      <c r="AM122" s="35">
        <f t="shared" si="10"/>
        <v>1256514.8900000001</v>
      </c>
      <c r="AN122" s="39">
        <f t="shared" si="11"/>
        <v>1388566.21</v>
      </c>
      <c r="AO122" s="53">
        <f t="shared" si="12"/>
        <v>-132051.31999999983</v>
      </c>
    </row>
    <row r="123" spans="1:41" x14ac:dyDescent="0.2">
      <c r="A123" t="s">
        <v>1338</v>
      </c>
      <c r="B123" t="s">
        <v>1339</v>
      </c>
      <c r="C123">
        <v>2422</v>
      </c>
      <c r="D123" t="s">
        <v>1356</v>
      </c>
      <c r="E123" t="s">
        <v>1356</v>
      </c>
      <c r="F123" s="36">
        <v>353430.11</v>
      </c>
      <c r="G123" s="36">
        <v>0</v>
      </c>
      <c r="H123" s="36">
        <v>77897.87</v>
      </c>
      <c r="I123" s="126">
        <v>213389.9</v>
      </c>
      <c r="J123" s="126">
        <v>85286.15</v>
      </c>
      <c r="N123" s="278">
        <v>12000</v>
      </c>
      <c r="P123" s="278">
        <v>682.23</v>
      </c>
      <c r="S123" s="126">
        <v>-747568.04</v>
      </c>
      <c r="T123" s="126">
        <v>1611506.92</v>
      </c>
      <c r="W123" s="275">
        <v>561211.41</v>
      </c>
      <c r="X123" s="275">
        <v>67110</v>
      </c>
      <c r="Y123" s="275">
        <v>1657.53</v>
      </c>
      <c r="AA123" s="275">
        <v>1185120</v>
      </c>
      <c r="AB123" s="275">
        <v>114078.01</v>
      </c>
      <c r="AC123" s="298">
        <v>1401077</v>
      </c>
      <c r="AD123" s="298">
        <v>2272</v>
      </c>
      <c r="AE123" s="298">
        <v>18390</v>
      </c>
      <c r="AF123" s="298">
        <v>535407</v>
      </c>
      <c r="AG123" s="298">
        <v>118648.03</v>
      </c>
      <c r="AJ123" s="36">
        <f t="shared" si="13"/>
        <v>431327.98</v>
      </c>
      <c r="AK123" s="59">
        <f t="shared" si="14"/>
        <v>12682.23</v>
      </c>
      <c r="AL123" s="46">
        <f t="shared" si="15"/>
        <v>418645.75</v>
      </c>
      <c r="AM123" s="35">
        <f t="shared" si="10"/>
        <v>1929176.95</v>
      </c>
      <c r="AN123" s="39">
        <f t="shared" si="11"/>
        <v>2075794.03</v>
      </c>
      <c r="AO123" s="53">
        <f t="shared" si="12"/>
        <v>-146617.08000000007</v>
      </c>
    </row>
    <row r="124" spans="1:41" x14ac:dyDescent="0.2">
      <c r="A124" t="s">
        <v>1338</v>
      </c>
      <c r="B124" t="s">
        <v>1339</v>
      </c>
      <c r="C124">
        <v>1726</v>
      </c>
      <c r="D124" t="s">
        <v>1357</v>
      </c>
      <c r="E124" t="s">
        <v>1357</v>
      </c>
      <c r="F124" s="36">
        <v>97491.31</v>
      </c>
      <c r="G124" s="36">
        <v>0</v>
      </c>
      <c r="H124" s="36">
        <v>51449.65</v>
      </c>
      <c r="I124" s="126">
        <v>49769.98</v>
      </c>
      <c r="J124" s="126">
        <v>405641.62</v>
      </c>
      <c r="N124" s="278">
        <v>7500</v>
      </c>
      <c r="P124" s="278">
        <v>2017.81</v>
      </c>
      <c r="S124" s="126">
        <v>294941.34000000003</v>
      </c>
      <c r="T124" s="126">
        <v>667875.67000000004</v>
      </c>
      <c r="W124" s="275">
        <v>632188.75</v>
      </c>
      <c r="X124" s="275">
        <v>82000</v>
      </c>
      <c r="Y124" s="275">
        <v>1632.45</v>
      </c>
      <c r="AA124" s="275">
        <v>779434.26</v>
      </c>
      <c r="AB124" s="275">
        <v>136400</v>
      </c>
      <c r="AC124" s="298">
        <v>1069550.26</v>
      </c>
      <c r="AE124" s="298">
        <v>38747.69</v>
      </c>
      <c r="AF124" s="298">
        <v>825073.93</v>
      </c>
      <c r="AG124" s="298">
        <v>62265.84</v>
      </c>
      <c r="AI124" s="298">
        <v>4000</v>
      </c>
      <c r="AJ124" s="36">
        <f t="shared" si="13"/>
        <v>148940.96</v>
      </c>
      <c r="AK124" s="59">
        <f t="shared" si="14"/>
        <v>9517.81</v>
      </c>
      <c r="AL124" s="46">
        <f t="shared" si="15"/>
        <v>139423.15</v>
      </c>
      <c r="AM124" s="35">
        <f t="shared" si="10"/>
        <v>1631655.46</v>
      </c>
      <c r="AN124" s="39">
        <f t="shared" si="11"/>
        <v>1999637.72</v>
      </c>
      <c r="AO124" s="53">
        <f t="shared" si="12"/>
        <v>-367982.26</v>
      </c>
    </row>
    <row r="125" spans="1:41" x14ac:dyDescent="0.2">
      <c r="A125" t="s">
        <v>1338</v>
      </c>
      <c r="B125" t="s">
        <v>1339</v>
      </c>
      <c r="C125">
        <v>2174</v>
      </c>
      <c r="D125" t="s">
        <v>1358</v>
      </c>
      <c r="E125" t="s">
        <v>1358</v>
      </c>
      <c r="F125" s="36">
        <v>62406.83</v>
      </c>
      <c r="G125" s="36">
        <v>0</v>
      </c>
      <c r="H125" s="36">
        <v>56056.12</v>
      </c>
      <c r="I125" s="126">
        <v>808832.25</v>
      </c>
      <c r="J125" s="126">
        <v>195187.32</v>
      </c>
      <c r="K125" s="126">
        <v>4415.1499999999996</v>
      </c>
      <c r="N125" s="278">
        <v>28020</v>
      </c>
      <c r="P125" s="278">
        <v>601.98</v>
      </c>
      <c r="S125" s="126">
        <v>592490.46</v>
      </c>
      <c r="T125" s="126">
        <v>654977.96</v>
      </c>
      <c r="W125" s="275">
        <v>833979.27</v>
      </c>
      <c r="X125" s="275">
        <v>151780</v>
      </c>
      <c r="Y125" s="275">
        <v>887.96</v>
      </c>
      <c r="AA125" s="275">
        <v>559658.4</v>
      </c>
      <c r="AB125" s="275">
        <v>140000</v>
      </c>
      <c r="AC125" s="298">
        <v>892151.4</v>
      </c>
      <c r="AE125" s="298">
        <v>35634</v>
      </c>
      <c r="AF125" s="298">
        <v>780823.61</v>
      </c>
      <c r="AG125" s="298">
        <v>126889.35</v>
      </c>
      <c r="AJ125" s="36">
        <f t="shared" si="13"/>
        <v>118462.95000000001</v>
      </c>
      <c r="AK125" s="59">
        <f t="shared" si="14"/>
        <v>28621.98</v>
      </c>
      <c r="AL125" s="46">
        <f t="shared" si="15"/>
        <v>89840.970000000016</v>
      </c>
      <c r="AM125" s="35">
        <f t="shared" si="10"/>
        <v>1686305.63</v>
      </c>
      <c r="AN125" s="39">
        <f t="shared" si="11"/>
        <v>1835498.36</v>
      </c>
      <c r="AO125" s="53">
        <f t="shared" si="12"/>
        <v>-149192.73000000021</v>
      </c>
    </row>
    <row r="126" spans="1:41" x14ac:dyDescent="0.2">
      <c r="A126" t="s">
        <v>1360</v>
      </c>
      <c r="B126" t="s">
        <v>1361</v>
      </c>
      <c r="C126">
        <v>3891</v>
      </c>
      <c r="D126" t="s">
        <v>1363</v>
      </c>
      <c r="E126" t="s">
        <v>1363</v>
      </c>
      <c r="F126" s="36">
        <v>235022.81</v>
      </c>
      <c r="G126" s="36">
        <v>0</v>
      </c>
      <c r="H126" s="36">
        <v>224894.88</v>
      </c>
      <c r="I126" s="126">
        <v>746732.24</v>
      </c>
      <c r="J126" s="126">
        <v>125244.23</v>
      </c>
      <c r="N126" s="278">
        <v>6000</v>
      </c>
      <c r="P126" s="278">
        <v>569.87</v>
      </c>
      <c r="S126" s="126">
        <v>-1434970.48</v>
      </c>
      <c r="T126" s="126">
        <v>3175397.16</v>
      </c>
      <c r="W126" s="275">
        <v>761250.55</v>
      </c>
      <c r="X126" s="275">
        <v>135900</v>
      </c>
      <c r="Y126" s="275">
        <v>1385.58</v>
      </c>
      <c r="AA126" s="275">
        <v>2022600</v>
      </c>
      <c r="AC126" s="298">
        <v>2182044</v>
      </c>
      <c r="AE126" s="298">
        <v>28886</v>
      </c>
      <c r="AF126" s="298">
        <v>725332.84</v>
      </c>
      <c r="AG126" s="298">
        <v>379975.67999999999</v>
      </c>
      <c r="AI126" s="298">
        <v>20000</v>
      </c>
      <c r="AJ126" s="36">
        <f t="shared" si="13"/>
        <v>459917.69</v>
      </c>
      <c r="AK126" s="59">
        <f t="shared" si="14"/>
        <v>6569.87</v>
      </c>
      <c r="AL126" s="46">
        <f t="shared" si="15"/>
        <v>453347.82</v>
      </c>
      <c r="AM126" s="35">
        <f t="shared" si="10"/>
        <v>2921136.13</v>
      </c>
      <c r="AN126" s="39">
        <f t="shared" si="11"/>
        <v>3336238.52</v>
      </c>
      <c r="AO126" s="53">
        <f t="shared" si="12"/>
        <v>-415102.39000000013</v>
      </c>
    </row>
    <row r="127" spans="1:41" x14ac:dyDescent="0.2">
      <c r="A127" t="s">
        <v>1360</v>
      </c>
      <c r="B127" t="s">
        <v>1361</v>
      </c>
      <c r="C127">
        <v>1463</v>
      </c>
      <c r="D127" t="s">
        <v>1364</v>
      </c>
      <c r="E127" t="s">
        <v>1364</v>
      </c>
      <c r="F127" s="36">
        <v>220300.85</v>
      </c>
      <c r="G127" s="36">
        <v>0</v>
      </c>
      <c r="H127" s="36">
        <v>3604.96</v>
      </c>
      <c r="I127" s="126">
        <v>61628.57</v>
      </c>
      <c r="J127" s="126">
        <v>120836.11</v>
      </c>
      <c r="N127" s="278">
        <v>11000</v>
      </c>
      <c r="P127" s="278">
        <v>942.71</v>
      </c>
      <c r="S127" s="126">
        <v>-629715.56999999995</v>
      </c>
      <c r="T127" s="126">
        <v>1191484.79</v>
      </c>
      <c r="W127" s="275">
        <v>627032.27</v>
      </c>
      <c r="X127" s="275">
        <v>171012</v>
      </c>
      <c r="Y127" s="275">
        <v>1088.04</v>
      </c>
      <c r="AA127" s="275">
        <v>926040</v>
      </c>
      <c r="AC127" s="298">
        <v>1161819</v>
      </c>
      <c r="AE127" s="298">
        <v>33650</v>
      </c>
      <c r="AF127" s="298">
        <v>589859.51</v>
      </c>
      <c r="AG127" s="298">
        <v>97185.24</v>
      </c>
      <c r="AI127" s="298">
        <v>10000</v>
      </c>
      <c r="AJ127" s="36">
        <f t="shared" si="13"/>
        <v>223905.81</v>
      </c>
      <c r="AK127" s="59">
        <f t="shared" si="14"/>
        <v>11942.71</v>
      </c>
      <c r="AL127" s="46">
        <f t="shared" si="15"/>
        <v>211963.1</v>
      </c>
      <c r="AM127" s="35">
        <f t="shared" si="10"/>
        <v>1725172.31</v>
      </c>
      <c r="AN127" s="39">
        <f t="shared" si="11"/>
        <v>1892513.75</v>
      </c>
      <c r="AO127" s="53">
        <f t="shared" si="12"/>
        <v>-167341.43999999994</v>
      </c>
    </row>
    <row r="128" spans="1:41" x14ac:dyDescent="0.2">
      <c r="A128" t="s">
        <v>1360</v>
      </c>
      <c r="B128" t="s">
        <v>1361</v>
      </c>
      <c r="C128">
        <v>1923</v>
      </c>
      <c r="D128" t="s">
        <v>1365</v>
      </c>
      <c r="E128" t="s">
        <v>1365</v>
      </c>
      <c r="F128" s="36">
        <v>143643.54</v>
      </c>
      <c r="G128" s="36">
        <v>0</v>
      </c>
      <c r="H128" s="36">
        <v>274882.24</v>
      </c>
      <c r="I128" s="126">
        <v>3191125.01</v>
      </c>
      <c r="J128" s="126">
        <v>149091.85999999999</v>
      </c>
      <c r="N128" s="278">
        <v>4000</v>
      </c>
      <c r="P128" s="278">
        <v>5213.04</v>
      </c>
      <c r="S128" s="126">
        <v>2996723.42</v>
      </c>
      <c r="T128" s="126">
        <v>918887.6</v>
      </c>
      <c r="W128" s="275">
        <v>681508.79</v>
      </c>
      <c r="X128" s="275">
        <v>157846</v>
      </c>
      <c r="Y128" s="275">
        <v>552.79</v>
      </c>
      <c r="AA128" s="275">
        <v>1019280</v>
      </c>
      <c r="AB128" s="275">
        <v>4000</v>
      </c>
      <c r="AC128" s="298">
        <v>1455193</v>
      </c>
      <c r="AD128" s="298">
        <v>3000</v>
      </c>
      <c r="AE128" s="298">
        <v>1120</v>
      </c>
      <c r="AF128" s="298">
        <v>364439.59</v>
      </c>
      <c r="AG128" s="298">
        <v>205516.4</v>
      </c>
      <c r="AJ128" s="36">
        <f t="shared" si="13"/>
        <v>418525.78</v>
      </c>
      <c r="AK128" s="59">
        <f t="shared" si="14"/>
        <v>9213.0400000000009</v>
      </c>
      <c r="AL128" s="46">
        <f t="shared" si="15"/>
        <v>409312.74000000005</v>
      </c>
      <c r="AM128" s="35">
        <f t="shared" si="10"/>
        <v>1863187.58</v>
      </c>
      <c r="AN128" s="39">
        <f t="shared" si="11"/>
        <v>2029268.99</v>
      </c>
      <c r="AO128" s="53">
        <f t="shared" si="12"/>
        <v>-166081.40999999992</v>
      </c>
    </row>
    <row r="129" spans="1:41" x14ac:dyDescent="0.2">
      <c r="A129" t="s">
        <v>1360</v>
      </c>
      <c r="B129" t="s">
        <v>1361</v>
      </c>
      <c r="C129">
        <v>2235</v>
      </c>
      <c r="D129" t="s">
        <v>1366</v>
      </c>
      <c r="E129" t="s">
        <v>1366</v>
      </c>
      <c r="F129" s="36">
        <v>134357.68</v>
      </c>
      <c r="G129" s="36">
        <v>0</v>
      </c>
      <c r="H129" s="36">
        <v>102270.34</v>
      </c>
      <c r="I129" s="126">
        <v>310416.71999999997</v>
      </c>
      <c r="J129" s="126">
        <v>128113.04</v>
      </c>
      <c r="N129" s="278">
        <v>5000</v>
      </c>
      <c r="P129" s="278">
        <v>1129.7</v>
      </c>
      <c r="S129" s="126">
        <v>-997281.89</v>
      </c>
      <c r="T129" s="126">
        <v>1855787.89</v>
      </c>
      <c r="W129" s="275">
        <v>743729.54</v>
      </c>
      <c r="X129" s="275">
        <v>130200</v>
      </c>
      <c r="Y129" s="275">
        <v>708.89</v>
      </c>
      <c r="AA129" s="275">
        <v>1386780</v>
      </c>
      <c r="AB129" s="275">
        <v>4000</v>
      </c>
      <c r="AC129" s="298">
        <v>1674441</v>
      </c>
      <c r="AD129" s="298">
        <v>4400</v>
      </c>
      <c r="AE129" s="298">
        <v>23122</v>
      </c>
      <c r="AF129" s="298">
        <v>560406.48</v>
      </c>
      <c r="AG129" s="298">
        <v>192526.87</v>
      </c>
      <c r="AJ129" s="36">
        <f t="shared" si="13"/>
        <v>236628.02</v>
      </c>
      <c r="AK129" s="59">
        <f t="shared" si="14"/>
        <v>6129.7</v>
      </c>
      <c r="AL129" s="46">
        <f t="shared" si="15"/>
        <v>230498.31999999998</v>
      </c>
      <c r="AM129" s="35">
        <f t="shared" si="10"/>
        <v>2265418.4300000002</v>
      </c>
      <c r="AN129" s="39">
        <f t="shared" si="11"/>
        <v>2454896.35</v>
      </c>
      <c r="AO129" s="53">
        <f t="shared" si="12"/>
        <v>-189477.91999999993</v>
      </c>
    </row>
    <row r="130" spans="1:41" x14ac:dyDescent="0.2">
      <c r="A130" t="s">
        <v>1360</v>
      </c>
      <c r="B130" t="s">
        <v>1361</v>
      </c>
      <c r="C130">
        <v>2581</v>
      </c>
      <c r="D130" t="s">
        <v>1367</v>
      </c>
      <c r="E130" t="s">
        <v>1367</v>
      </c>
      <c r="F130" s="36">
        <v>513924.22</v>
      </c>
      <c r="G130" s="36">
        <v>0</v>
      </c>
      <c r="H130" s="36">
        <v>25906.28</v>
      </c>
      <c r="I130" s="126">
        <v>600274.32999999996</v>
      </c>
      <c r="J130" s="126">
        <v>140164.63</v>
      </c>
      <c r="N130" s="278">
        <v>0</v>
      </c>
      <c r="P130" s="278">
        <v>2109.5100000000002</v>
      </c>
      <c r="S130" s="126">
        <v>-177634.28</v>
      </c>
      <c r="T130" s="126">
        <v>1498231.3</v>
      </c>
      <c r="W130" s="275">
        <v>894891.79</v>
      </c>
      <c r="X130" s="275">
        <v>75600</v>
      </c>
      <c r="Y130" s="275">
        <v>1860</v>
      </c>
      <c r="AA130" s="275">
        <v>1326870</v>
      </c>
      <c r="AB130" s="275">
        <v>4000</v>
      </c>
      <c r="AC130" s="298">
        <v>1692912</v>
      </c>
      <c r="AE130" s="298">
        <v>27892</v>
      </c>
      <c r="AF130" s="298">
        <v>416485.86</v>
      </c>
      <c r="AG130" s="298">
        <v>208369</v>
      </c>
      <c r="AJ130" s="36">
        <f t="shared" si="13"/>
        <v>539830.5</v>
      </c>
      <c r="AK130" s="59">
        <f t="shared" si="14"/>
        <v>2109.5100000000002</v>
      </c>
      <c r="AL130" s="46">
        <f t="shared" si="15"/>
        <v>537720.99</v>
      </c>
      <c r="AM130" s="35">
        <f t="shared" si="10"/>
        <v>2303221.79</v>
      </c>
      <c r="AN130" s="39">
        <f t="shared" si="11"/>
        <v>2345658.86</v>
      </c>
      <c r="AO130" s="53">
        <f t="shared" si="12"/>
        <v>-42437.069999999832</v>
      </c>
    </row>
    <row r="131" spans="1:41" x14ac:dyDescent="0.2">
      <c r="A131" t="s">
        <v>1360</v>
      </c>
      <c r="B131" t="s">
        <v>1361</v>
      </c>
      <c r="C131">
        <v>3503</v>
      </c>
      <c r="D131" t="s">
        <v>1368</v>
      </c>
      <c r="E131" t="s">
        <v>1368</v>
      </c>
      <c r="F131" s="36">
        <v>64115.96</v>
      </c>
      <c r="G131" s="36">
        <v>0</v>
      </c>
      <c r="H131" s="36">
        <v>6980.04</v>
      </c>
      <c r="I131" s="126">
        <v>541939.99</v>
      </c>
      <c r="J131" s="126">
        <v>51447</v>
      </c>
      <c r="P131" s="278">
        <v>567.75</v>
      </c>
      <c r="S131" s="126">
        <v>-1251988.92</v>
      </c>
      <c r="T131" s="126">
        <v>2202138.41</v>
      </c>
      <c r="W131" s="275">
        <v>903910.14</v>
      </c>
      <c r="X131" s="275">
        <v>43375</v>
      </c>
      <c r="Y131" s="275">
        <v>284.52999999999997</v>
      </c>
      <c r="AA131" s="275">
        <v>1741840</v>
      </c>
      <c r="AC131" s="298">
        <v>2356420</v>
      </c>
      <c r="AE131" s="298">
        <v>784</v>
      </c>
      <c r="AF131" s="298">
        <v>340043.92</v>
      </c>
      <c r="AG131" s="298">
        <v>278396</v>
      </c>
      <c r="AJ131" s="36">
        <f t="shared" si="13"/>
        <v>71096</v>
      </c>
      <c r="AK131" s="59">
        <f t="shared" si="14"/>
        <v>567.75</v>
      </c>
      <c r="AL131" s="46">
        <f t="shared" si="15"/>
        <v>70528.25</v>
      </c>
      <c r="AM131" s="35">
        <f t="shared" si="10"/>
        <v>2689409.67</v>
      </c>
      <c r="AN131" s="39">
        <f t="shared" si="11"/>
        <v>2975643.92</v>
      </c>
      <c r="AO131" s="53">
        <f t="shared" si="12"/>
        <v>-286234.25</v>
      </c>
    </row>
    <row r="132" spans="1:41" x14ac:dyDescent="0.2">
      <c r="A132" t="s">
        <v>1360</v>
      </c>
      <c r="B132" t="s">
        <v>1361</v>
      </c>
      <c r="C132">
        <v>3612</v>
      </c>
      <c r="D132" t="s">
        <v>1369</v>
      </c>
      <c r="E132" t="s">
        <v>1369</v>
      </c>
      <c r="F132" s="36">
        <v>111032.61</v>
      </c>
      <c r="G132" s="36">
        <v>0</v>
      </c>
      <c r="H132" s="36">
        <v>25477.27</v>
      </c>
      <c r="I132" s="126">
        <v>2629449.96</v>
      </c>
      <c r="J132" s="126">
        <v>135238.23000000001</v>
      </c>
      <c r="N132" s="278">
        <v>5000</v>
      </c>
      <c r="P132" s="278">
        <v>1859.91</v>
      </c>
      <c r="S132" s="126">
        <v>2624898.0099999998</v>
      </c>
      <c r="T132" s="126">
        <v>655276.54</v>
      </c>
      <c r="W132" s="275">
        <v>730317.63</v>
      </c>
      <c r="X132" s="275">
        <v>80000</v>
      </c>
      <c r="Y132" s="275">
        <v>737.83</v>
      </c>
      <c r="AA132" s="275">
        <v>966790</v>
      </c>
      <c r="AB132" s="275">
        <v>4000</v>
      </c>
      <c r="AC132" s="298">
        <v>1315892</v>
      </c>
      <c r="AE132" s="298">
        <v>84440</v>
      </c>
      <c r="AF132" s="298">
        <v>499523.01</v>
      </c>
      <c r="AG132" s="298">
        <v>267826.84000000003</v>
      </c>
      <c r="AJ132" s="36">
        <f t="shared" si="13"/>
        <v>136509.88</v>
      </c>
      <c r="AK132" s="59">
        <f t="shared" si="14"/>
        <v>6859.91</v>
      </c>
      <c r="AL132" s="46">
        <f t="shared" si="15"/>
        <v>129649.97</v>
      </c>
      <c r="AM132" s="35">
        <f t="shared" si="10"/>
        <v>1781845.46</v>
      </c>
      <c r="AN132" s="39">
        <f t="shared" si="11"/>
        <v>2167681.85</v>
      </c>
      <c r="AO132" s="53">
        <f t="shared" si="12"/>
        <v>-385836.39000000013</v>
      </c>
    </row>
    <row r="133" spans="1:41" x14ac:dyDescent="0.2">
      <c r="A133" t="s">
        <v>1360</v>
      </c>
      <c r="B133" t="s">
        <v>1361</v>
      </c>
      <c r="C133">
        <v>3665</v>
      </c>
      <c r="D133" t="s">
        <v>1370</v>
      </c>
      <c r="E133" t="s">
        <v>1370</v>
      </c>
      <c r="F133" s="36">
        <v>198622.06</v>
      </c>
      <c r="G133" s="36">
        <v>0</v>
      </c>
      <c r="H133" s="36">
        <v>213374.3</v>
      </c>
      <c r="I133" s="126">
        <v>1642850.33</v>
      </c>
      <c r="J133" s="126">
        <v>52603.12</v>
      </c>
      <c r="N133" s="278">
        <v>40000</v>
      </c>
      <c r="P133" s="278">
        <v>3919.62</v>
      </c>
      <c r="S133" s="126">
        <v>333804.33</v>
      </c>
      <c r="T133" s="126">
        <v>1904716.16</v>
      </c>
      <c r="W133" s="275">
        <v>1180909.58</v>
      </c>
      <c r="X133" s="275">
        <v>25990</v>
      </c>
      <c r="Y133" s="275">
        <v>1065.1199999999999</v>
      </c>
      <c r="AA133" s="275">
        <v>835650</v>
      </c>
      <c r="AB133" s="275">
        <v>4000</v>
      </c>
      <c r="AC133" s="298">
        <v>1322144.5</v>
      </c>
      <c r="AE133" s="298">
        <v>26076</v>
      </c>
      <c r="AF133" s="298">
        <v>649116.94999999995</v>
      </c>
      <c r="AG133" s="298">
        <v>225267.55</v>
      </c>
      <c r="AJ133" s="36">
        <f t="shared" si="13"/>
        <v>411996.36</v>
      </c>
      <c r="AK133" s="59">
        <f t="shared" si="14"/>
        <v>43919.62</v>
      </c>
      <c r="AL133" s="46">
        <f t="shared" si="15"/>
        <v>368076.74</v>
      </c>
      <c r="AM133" s="35">
        <f t="shared" ref="AM133:AM154" si="16">SUM(U133:AB133)</f>
        <v>2047614.7000000002</v>
      </c>
      <c r="AN133" s="39">
        <f t="shared" ref="AN133:AN154" si="17">SUM(AC133:AI133)</f>
        <v>2222605</v>
      </c>
      <c r="AO133" s="53">
        <f t="shared" ref="AO133:AO154" si="18">AM133-AN133</f>
        <v>-174990.29999999981</v>
      </c>
    </row>
    <row r="134" spans="1:41" x14ac:dyDescent="0.2">
      <c r="A134" t="s">
        <v>1360</v>
      </c>
      <c r="B134" t="s">
        <v>1361</v>
      </c>
      <c r="C134">
        <v>4348</v>
      </c>
      <c r="D134" t="s">
        <v>1371</v>
      </c>
      <c r="E134" t="s">
        <v>1371</v>
      </c>
      <c r="F134" s="36">
        <v>151035</v>
      </c>
      <c r="G134" s="36">
        <v>0</v>
      </c>
      <c r="H134" s="36">
        <v>414917.59</v>
      </c>
      <c r="I134" s="126">
        <v>307561.3</v>
      </c>
      <c r="J134" s="126">
        <v>231556.7</v>
      </c>
      <c r="N134" s="278">
        <v>9500</v>
      </c>
      <c r="P134" s="278">
        <v>786.56</v>
      </c>
      <c r="S134" s="126">
        <v>-1166344.51</v>
      </c>
      <c r="T134" s="126">
        <v>2482221.21</v>
      </c>
      <c r="W134" s="275">
        <v>833637.12</v>
      </c>
      <c r="X134" s="275">
        <v>120440</v>
      </c>
      <c r="Y134" s="275">
        <v>1162.75</v>
      </c>
      <c r="AA134" s="275">
        <v>1554760</v>
      </c>
      <c r="AC134" s="298">
        <v>1769786</v>
      </c>
      <c r="AE134" s="298">
        <v>49552</v>
      </c>
      <c r="AF134" s="298">
        <v>711296.52</v>
      </c>
      <c r="AG134" s="298">
        <v>200458.02</v>
      </c>
      <c r="AJ134" s="36">
        <f t="shared" si="13"/>
        <v>565952.59000000008</v>
      </c>
      <c r="AK134" s="59">
        <f t="shared" si="14"/>
        <v>10286.56</v>
      </c>
      <c r="AL134" s="46">
        <f t="shared" si="15"/>
        <v>555666.03</v>
      </c>
      <c r="AM134" s="35">
        <f t="shared" si="16"/>
        <v>2509999.87</v>
      </c>
      <c r="AN134" s="39">
        <f t="shared" si="17"/>
        <v>2731092.54</v>
      </c>
      <c r="AO134" s="53">
        <f t="shared" si="18"/>
        <v>-221092.66999999993</v>
      </c>
    </row>
    <row r="135" spans="1:41" x14ac:dyDescent="0.2">
      <c r="A135" t="s">
        <v>1373</v>
      </c>
      <c r="B135" t="s">
        <v>1374</v>
      </c>
      <c r="C135">
        <v>2229</v>
      </c>
      <c r="D135" t="s">
        <v>1376</v>
      </c>
      <c r="E135" t="s">
        <v>1376</v>
      </c>
      <c r="F135" s="36">
        <v>185131.76</v>
      </c>
      <c r="G135" s="36">
        <v>0</v>
      </c>
      <c r="H135" s="36">
        <v>533249.06000000006</v>
      </c>
      <c r="I135" s="126">
        <v>697615.65</v>
      </c>
      <c r="J135" s="126">
        <v>75747.5</v>
      </c>
      <c r="P135" s="278">
        <v>838.96</v>
      </c>
      <c r="S135" s="126">
        <v>-3912405</v>
      </c>
      <c r="T135" s="126">
        <v>5637434.2300000004</v>
      </c>
      <c r="W135" s="275">
        <v>115926</v>
      </c>
      <c r="X135" s="275">
        <v>56910</v>
      </c>
      <c r="Y135" s="275">
        <v>820.95</v>
      </c>
      <c r="AA135" s="275">
        <v>758520</v>
      </c>
      <c r="AB135" s="275">
        <v>30000</v>
      </c>
      <c r="AC135" s="298">
        <v>871358</v>
      </c>
      <c r="AE135" s="298">
        <v>5354</v>
      </c>
      <c r="AF135" s="298">
        <v>213463.47</v>
      </c>
      <c r="AG135" s="298">
        <v>106125.7</v>
      </c>
      <c r="AJ135" s="36">
        <f t="shared" si="13"/>
        <v>718380.82000000007</v>
      </c>
      <c r="AK135" s="59">
        <f t="shared" si="14"/>
        <v>838.96</v>
      </c>
      <c r="AL135" s="46">
        <f t="shared" si="15"/>
        <v>717541.8600000001</v>
      </c>
      <c r="AM135" s="35">
        <f t="shared" si="16"/>
        <v>962176.95</v>
      </c>
      <c r="AN135" s="39">
        <f t="shared" si="17"/>
        <v>1196301.17</v>
      </c>
      <c r="AO135" s="53">
        <f t="shared" si="18"/>
        <v>-234124.21999999997</v>
      </c>
    </row>
    <row r="136" spans="1:41" x14ac:dyDescent="0.2">
      <c r="A136" t="s">
        <v>1373</v>
      </c>
      <c r="B136" t="s">
        <v>1374</v>
      </c>
      <c r="C136">
        <v>3379</v>
      </c>
      <c r="D136" t="s">
        <v>1377</v>
      </c>
      <c r="E136" t="s">
        <v>1377</v>
      </c>
      <c r="F136" s="36">
        <v>72137.22</v>
      </c>
      <c r="G136" s="36">
        <v>0</v>
      </c>
      <c r="H136" s="36">
        <v>354327.7</v>
      </c>
      <c r="I136" s="126">
        <v>-13</v>
      </c>
      <c r="J136" s="126">
        <v>77319</v>
      </c>
      <c r="M136" s="278">
        <v>30000</v>
      </c>
      <c r="P136" s="278">
        <v>1744.02</v>
      </c>
      <c r="S136" s="126">
        <v>-622341.89</v>
      </c>
      <c r="T136" s="126">
        <v>977547.45</v>
      </c>
      <c r="W136" s="275">
        <v>712319.35</v>
      </c>
      <c r="X136" s="275">
        <v>81625</v>
      </c>
      <c r="Y136" s="275">
        <v>841.61</v>
      </c>
      <c r="AB136" s="275">
        <v>130021</v>
      </c>
      <c r="AC136" s="298">
        <v>100727</v>
      </c>
      <c r="AE136" s="298">
        <v>2648</v>
      </c>
      <c r="AF136" s="298">
        <v>704587.62</v>
      </c>
      <c r="AG136" s="298">
        <v>23</v>
      </c>
      <c r="AJ136" s="36">
        <f t="shared" si="13"/>
        <v>426464.92000000004</v>
      </c>
      <c r="AK136" s="59">
        <f t="shared" si="14"/>
        <v>31744.02</v>
      </c>
      <c r="AL136" s="46">
        <f t="shared" si="15"/>
        <v>394720.9</v>
      </c>
      <c r="AM136" s="35">
        <f t="shared" si="16"/>
        <v>924806.96</v>
      </c>
      <c r="AN136" s="39">
        <f t="shared" si="17"/>
        <v>807985.62</v>
      </c>
      <c r="AO136" s="53">
        <f t="shared" si="18"/>
        <v>116821.33999999997</v>
      </c>
    </row>
    <row r="137" spans="1:41" x14ac:dyDescent="0.2">
      <c r="A137" t="s">
        <v>1373</v>
      </c>
      <c r="B137" t="s">
        <v>1374</v>
      </c>
      <c r="C137">
        <v>1124</v>
      </c>
      <c r="D137" t="s">
        <v>1378</v>
      </c>
      <c r="E137" t="s">
        <v>1378</v>
      </c>
      <c r="F137" s="36">
        <v>343144.54</v>
      </c>
      <c r="G137" s="36">
        <v>38365</v>
      </c>
      <c r="H137" s="36">
        <v>108717.65</v>
      </c>
      <c r="I137" s="126">
        <v>70323.259999999995</v>
      </c>
      <c r="J137" s="126">
        <v>156261.12</v>
      </c>
      <c r="P137" s="278">
        <v>80184.179999999993</v>
      </c>
      <c r="T137" s="126">
        <v>517301.14</v>
      </c>
      <c r="W137" s="275">
        <v>471113.28</v>
      </c>
      <c r="Y137" s="275">
        <v>1178.6199999999999</v>
      </c>
      <c r="AA137" s="275">
        <v>1097400</v>
      </c>
      <c r="AB137" s="275">
        <v>97000</v>
      </c>
      <c r="AC137" s="298">
        <v>1218238</v>
      </c>
      <c r="AE137" s="298">
        <v>26198</v>
      </c>
      <c r="AF137" s="298">
        <v>232239.15</v>
      </c>
      <c r="AG137" s="298">
        <v>70690.5</v>
      </c>
      <c r="AJ137" s="36">
        <f t="shared" si="13"/>
        <v>490227.18999999994</v>
      </c>
      <c r="AK137" s="59">
        <f t="shared" si="14"/>
        <v>80184.179999999993</v>
      </c>
      <c r="AL137" s="46">
        <f t="shared" si="15"/>
        <v>410043.00999999995</v>
      </c>
      <c r="AM137" s="35">
        <f t="shared" si="16"/>
        <v>1666691.9</v>
      </c>
      <c r="AN137" s="39">
        <f t="shared" si="17"/>
        <v>1547365.65</v>
      </c>
      <c r="AO137" s="53">
        <f t="shared" si="18"/>
        <v>119326.25</v>
      </c>
    </row>
    <row r="138" spans="1:41" x14ac:dyDescent="0.2">
      <c r="A138" t="s">
        <v>1373</v>
      </c>
      <c r="B138" t="s">
        <v>1374</v>
      </c>
      <c r="C138">
        <v>2111</v>
      </c>
      <c r="D138" t="s">
        <v>1379</v>
      </c>
      <c r="E138" t="s">
        <v>1379</v>
      </c>
      <c r="F138" s="36">
        <v>53241.11</v>
      </c>
      <c r="G138" s="36">
        <v>0</v>
      </c>
      <c r="H138" s="36">
        <v>324601.51</v>
      </c>
      <c r="I138" s="126">
        <v>182225.07</v>
      </c>
      <c r="J138" s="126">
        <v>79904.36</v>
      </c>
      <c r="M138" s="278">
        <v>0</v>
      </c>
      <c r="P138" s="278">
        <v>0</v>
      </c>
      <c r="R138" s="126">
        <v>251101.06</v>
      </c>
      <c r="S138" s="126">
        <v>-1394828.29</v>
      </c>
      <c r="T138" s="126">
        <v>1781769.65</v>
      </c>
      <c r="W138" s="275">
        <v>801695.34</v>
      </c>
      <c r="X138" s="275">
        <v>177560</v>
      </c>
      <c r="Y138" s="275">
        <v>1103.2</v>
      </c>
      <c r="AA138" s="275">
        <v>1055640</v>
      </c>
      <c r="AB138" s="275">
        <v>111</v>
      </c>
      <c r="AC138" s="298">
        <v>1246065</v>
      </c>
      <c r="AF138" s="298">
        <v>651744.55000000005</v>
      </c>
      <c r="AG138" s="298">
        <v>136370.35999999999</v>
      </c>
      <c r="AJ138" s="36">
        <f t="shared" si="13"/>
        <v>377842.62</v>
      </c>
      <c r="AK138" s="59">
        <f t="shared" si="14"/>
        <v>0</v>
      </c>
      <c r="AL138" s="46">
        <f t="shared" si="15"/>
        <v>377842.62</v>
      </c>
      <c r="AM138" s="35">
        <f t="shared" si="16"/>
        <v>2036109.54</v>
      </c>
      <c r="AN138" s="39">
        <f t="shared" si="17"/>
        <v>2034179.9100000001</v>
      </c>
      <c r="AO138" s="53">
        <f t="shared" si="18"/>
        <v>1929.6299999998882</v>
      </c>
    </row>
    <row r="139" spans="1:41" x14ac:dyDescent="0.2">
      <c r="A139" t="s">
        <v>1373</v>
      </c>
      <c r="B139" t="s">
        <v>1374</v>
      </c>
      <c r="C139">
        <v>5066</v>
      </c>
      <c r="D139" t="s">
        <v>1380</v>
      </c>
      <c r="E139" t="s">
        <v>1380</v>
      </c>
      <c r="F139" s="36">
        <v>196421</v>
      </c>
      <c r="G139" s="36">
        <v>0</v>
      </c>
      <c r="H139" s="36">
        <v>333915.5</v>
      </c>
      <c r="I139" s="126">
        <v>209059.29</v>
      </c>
      <c r="J139" s="126">
        <v>-13707.82</v>
      </c>
      <c r="N139" s="278">
        <v>6000</v>
      </c>
      <c r="P139" s="278">
        <v>56308.1</v>
      </c>
      <c r="S139" s="126">
        <v>327439.27</v>
      </c>
      <c r="T139" s="126">
        <v>343312.84</v>
      </c>
      <c r="W139" s="275">
        <v>1179117.6299999999</v>
      </c>
      <c r="X139" s="275">
        <v>206766</v>
      </c>
      <c r="Y139" s="275">
        <v>1858.94</v>
      </c>
      <c r="AA139" s="275">
        <v>1081160</v>
      </c>
      <c r="AB139" s="275">
        <v>320776</v>
      </c>
      <c r="AC139" s="298">
        <v>1621966</v>
      </c>
      <c r="AE139" s="298">
        <v>7539</v>
      </c>
      <c r="AF139" s="298">
        <v>852391.64</v>
      </c>
      <c r="AG139" s="298">
        <v>315154.17</v>
      </c>
      <c r="AJ139" s="36">
        <f t="shared" si="13"/>
        <v>530336.5</v>
      </c>
      <c r="AK139" s="59">
        <f t="shared" si="14"/>
        <v>62308.1</v>
      </c>
      <c r="AL139" s="46">
        <f t="shared" si="15"/>
        <v>468028.4</v>
      </c>
      <c r="AM139" s="35">
        <f t="shared" si="16"/>
        <v>2789678.57</v>
      </c>
      <c r="AN139" s="39">
        <f t="shared" si="17"/>
        <v>2797050.81</v>
      </c>
      <c r="AO139" s="53">
        <f t="shared" si="18"/>
        <v>-7372.2400000002235</v>
      </c>
    </row>
    <row r="140" spans="1:41" x14ac:dyDescent="0.2">
      <c r="A140" t="s">
        <v>1373</v>
      </c>
      <c r="B140" t="s">
        <v>1374</v>
      </c>
      <c r="C140">
        <v>4222</v>
      </c>
      <c r="D140" t="s">
        <v>1381</v>
      </c>
      <c r="E140" t="s">
        <v>1381</v>
      </c>
      <c r="F140" s="36">
        <v>65399.25</v>
      </c>
      <c r="G140" s="36">
        <v>18750</v>
      </c>
      <c r="H140" s="36">
        <v>457998.27</v>
      </c>
      <c r="I140" s="126">
        <v>608946.68999999994</v>
      </c>
      <c r="J140" s="126">
        <v>445055.31</v>
      </c>
      <c r="M140" s="278">
        <v>30000</v>
      </c>
      <c r="P140" s="278">
        <v>2025.4</v>
      </c>
      <c r="S140" s="126">
        <v>-493284.97</v>
      </c>
      <c r="T140" s="126">
        <v>1856322.45</v>
      </c>
      <c r="W140" s="275">
        <v>924101.84</v>
      </c>
      <c r="X140" s="275">
        <v>40880</v>
      </c>
      <c r="Y140" s="275">
        <v>669.65</v>
      </c>
      <c r="AA140" s="275">
        <v>1221960</v>
      </c>
      <c r="AC140" s="298">
        <v>1468442</v>
      </c>
      <c r="AE140" s="298">
        <v>30000</v>
      </c>
      <c r="AF140" s="298">
        <v>424569.01</v>
      </c>
      <c r="AG140" s="298">
        <v>63513.84</v>
      </c>
      <c r="AJ140" s="36">
        <f t="shared" si="13"/>
        <v>542147.52</v>
      </c>
      <c r="AK140" s="59">
        <f t="shared" si="14"/>
        <v>32025.4</v>
      </c>
      <c r="AL140" s="46">
        <f t="shared" si="15"/>
        <v>510122.12</v>
      </c>
      <c r="AM140" s="35">
        <f t="shared" si="16"/>
        <v>2187611.4900000002</v>
      </c>
      <c r="AN140" s="39">
        <f t="shared" si="17"/>
        <v>1986524.85</v>
      </c>
      <c r="AO140" s="53">
        <f t="shared" si="18"/>
        <v>201086.64000000013</v>
      </c>
    </row>
    <row r="141" spans="1:41" x14ac:dyDescent="0.2">
      <c r="A141" t="s">
        <v>1373</v>
      </c>
      <c r="B141" t="s">
        <v>1374</v>
      </c>
      <c r="C141">
        <v>4394</v>
      </c>
      <c r="D141" t="s">
        <v>1382</v>
      </c>
      <c r="E141" t="s">
        <v>1382</v>
      </c>
      <c r="F141" s="36">
        <v>460469.57</v>
      </c>
      <c r="G141" s="36">
        <v>0</v>
      </c>
      <c r="H141" s="36">
        <v>626961.43000000005</v>
      </c>
      <c r="I141" s="126">
        <v>35590.01</v>
      </c>
      <c r="J141" s="126">
        <v>127730.65</v>
      </c>
      <c r="O141" s="278">
        <v>274850</v>
      </c>
      <c r="P141" s="278">
        <v>0</v>
      </c>
      <c r="S141" s="126">
        <v>-1402327.16</v>
      </c>
      <c r="T141" s="126">
        <v>2560000</v>
      </c>
      <c r="W141" s="275">
        <v>782650.88</v>
      </c>
      <c r="Y141" s="275">
        <v>2075.04</v>
      </c>
      <c r="AA141" s="275">
        <v>1183560</v>
      </c>
      <c r="AC141" s="298">
        <v>1401646</v>
      </c>
      <c r="AD141" s="298">
        <v>55960</v>
      </c>
      <c r="AE141" s="298">
        <v>52546</v>
      </c>
      <c r="AF141" s="298">
        <v>541114.44999999995</v>
      </c>
      <c r="AG141" s="298">
        <v>98790.65</v>
      </c>
      <c r="AJ141" s="36">
        <f t="shared" si="13"/>
        <v>1087431</v>
      </c>
      <c r="AK141" s="59">
        <f t="shared" si="14"/>
        <v>274850</v>
      </c>
      <c r="AL141" s="46">
        <f t="shared" si="15"/>
        <v>812581</v>
      </c>
      <c r="AM141" s="35">
        <f t="shared" si="16"/>
        <v>1968285.92</v>
      </c>
      <c r="AN141" s="39">
        <f t="shared" si="17"/>
        <v>2150057.1</v>
      </c>
      <c r="AO141" s="53">
        <f t="shared" si="18"/>
        <v>-181771.18000000017</v>
      </c>
    </row>
    <row r="142" spans="1:41" x14ac:dyDescent="0.2">
      <c r="A142" t="s">
        <v>1373</v>
      </c>
      <c r="B142" t="s">
        <v>1374</v>
      </c>
      <c r="C142">
        <v>2566</v>
      </c>
      <c r="D142" t="s">
        <v>1383</v>
      </c>
      <c r="E142" t="s">
        <v>1383</v>
      </c>
      <c r="F142" s="36">
        <v>232082.24</v>
      </c>
      <c r="G142" s="36">
        <v>0</v>
      </c>
      <c r="H142" s="36">
        <v>240994.44</v>
      </c>
      <c r="I142" s="126">
        <v>3999798.95</v>
      </c>
      <c r="J142" s="126">
        <v>165061.92000000001</v>
      </c>
      <c r="P142" s="278">
        <v>6444</v>
      </c>
      <c r="S142" s="126">
        <v>3675481.56</v>
      </c>
      <c r="T142" s="126">
        <v>1111375.42</v>
      </c>
      <c r="W142" s="275">
        <v>501435.37</v>
      </c>
      <c r="Y142" s="275">
        <v>966.97</v>
      </c>
      <c r="AA142" s="275">
        <v>1616290</v>
      </c>
      <c r="AB142" s="275">
        <v>281040</v>
      </c>
      <c r="AC142" s="298">
        <v>1583350</v>
      </c>
      <c r="AE142" s="298">
        <v>55896.800000000003</v>
      </c>
      <c r="AF142" s="298">
        <v>805754.89</v>
      </c>
      <c r="AG142" s="298">
        <v>110094.08</v>
      </c>
      <c r="AJ142" s="36">
        <f t="shared" si="13"/>
        <v>473076.68</v>
      </c>
      <c r="AK142" s="59">
        <f t="shared" si="14"/>
        <v>6444</v>
      </c>
      <c r="AL142" s="46">
        <f t="shared" si="15"/>
        <v>466632.68</v>
      </c>
      <c r="AM142" s="35">
        <f t="shared" si="16"/>
        <v>2399732.34</v>
      </c>
      <c r="AN142" s="39">
        <f t="shared" si="17"/>
        <v>2555095.77</v>
      </c>
      <c r="AO142" s="53">
        <f t="shared" si="18"/>
        <v>-155363.43000000017</v>
      </c>
    </row>
    <row r="143" spans="1:41" x14ac:dyDescent="0.2">
      <c r="A143" t="s">
        <v>1373</v>
      </c>
      <c r="B143" t="s">
        <v>1374</v>
      </c>
      <c r="C143">
        <v>3150</v>
      </c>
      <c r="D143" t="s">
        <v>1384</v>
      </c>
      <c r="E143" t="s">
        <v>1384</v>
      </c>
      <c r="F143" s="36">
        <v>273905.13</v>
      </c>
      <c r="G143" s="36">
        <v>256647.01</v>
      </c>
      <c r="H143" s="36">
        <v>381146.7</v>
      </c>
      <c r="I143" s="126">
        <v>1939626.65</v>
      </c>
      <c r="J143" s="126">
        <v>171287.8</v>
      </c>
      <c r="L143" s="126">
        <v>72000</v>
      </c>
      <c r="P143" s="278">
        <v>22404.080000000002</v>
      </c>
      <c r="S143" s="126">
        <v>-530692.22</v>
      </c>
      <c r="T143" s="126">
        <v>3576322.35</v>
      </c>
      <c r="W143" s="275">
        <v>1053467.82</v>
      </c>
      <c r="X143" s="275">
        <v>233000</v>
      </c>
      <c r="Y143" s="275">
        <v>1628.86</v>
      </c>
      <c r="AA143" s="275">
        <v>1459887</v>
      </c>
      <c r="AB143" s="275">
        <v>28125</v>
      </c>
      <c r="AC143" s="298">
        <v>1601893</v>
      </c>
      <c r="AD143" s="298">
        <v>31416</v>
      </c>
      <c r="AE143" s="298">
        <v>40893</v>
      </c>
      <c r="AF143" s="298">
        <v>803317.47</v>
      </c>
      <c r="AG143" s="298">
        <v>272010.13</v>
      </c>
      <c r="AJ143" s="36">
        <f t="shared" si="13"/>
        <v>911698.84000000008</v>
      </c>
      <c r="AK143" s="59">
        <f t="shared" si="14"/>
        <v>22404.080000000002</v>
      </c>
      <c r="AL143" s="46">
        <f t="shared" si="15"/>
        <v>889294.76000000013</v>
      </c>
      <c r="AM143" s="35">
        <f t="shared" si="16"/>
        <v>2776108.68</v>
      </c>
      <c r="AN143" s="39">
        <f t="shared" si="17"/>
        <v>2749529.5999999996</v>
      </c>
      <c r="AO143" s="53">
        <f t="shared" si="18"/>
        <v>26579.08000000054</v>
      </c>
    </row>
    <row r="144" spans="1:41" x14ac:dyDescent="0.2">
      <c r="A144" t="s">
        <v>1373</v>
      </c>
      <c r="B144" t="s">
        <v>1374</v>
      </c>
      <c r="C144">
        <v>3472</v>
      </c>
      <c r="D144" t="s">
        <v>1385</v>
      </c>
      <c r="E144" t="s">
        <v>1385</v>
      </c>
      <c r="F144" s="36">
        <v>68151.600000000006</v>
      </c>
      <c r="G144" s="36">
        <v>30000</v>
      </c>
      <c r="H144" s="36">
        <v>539684.74</v>
      </c>
      <c r="I144" s="126">
        <v>805507.64</v>
      </c>
      <c r="J144" s="126">
        <v>329097.34000000003</v>
      </c>
      <c r="M144" s="278">
        <v>30000</v>
      </c>
      <c r="P144" s="278">
        <v>5047.08</v>
      </c>
      <c r="S144" s="126">
        <v>-496669.96</v>
      </c>
      <c r="T144" s="126">
        <v>2266688.34</v>
      </c>
      <c r="W144" s="275">
        <v>723764.84</v>
      </c>
      <c r="Y144" s="275">
        <v>804.38</v>
      </c>
      <c r="AA144" s="275">
        <v>877670</v>
      </c>
      <c r="AB144" s="275">
        <v>79962.649999999994</v>
      </c>
      <c r="AC144" s="298">
        <v>986923</v>
      </c>
      <c r="AE144" s="298">
        <v>18378</v>
      </c>
      <c r="AF144" s="298">
        <v>465139.52</v>
      </c>
      <c r="AG144" s="298">
        <v>244385.49</v>
      </c>
      <c r="AJ144" s="36">
        <f t="shared" si="13"/>
        <v>637836.34</v>
      </c>
      <c r="AK144" s="59">
        <f t="shared" si="14"/>
        <v>35047.08</v>
      </c>
      <c r="AL144" s="46">
        <f t="shared" si="15"/>
        <v>602789.26</v>
      </c>
      <c r="AM144" s="35">
        <f t="shared" si="16"/>
        <v>1682201.8699999999</v>
      </c>
      <c r="AN144" s="39">
        <f t="shared" si="17"/>
        <v>1714826.01</v>
      </c>
      <c r="AO144" s="53">
        <f t="shared" si="18"/>
        <v>-32624.14000000013</v>
      </c>
    </row>
    <row r="145" spans="1:41" x14ac:dyDescent="0.2">
      <c r="A145" t="s">
        <v>1373</v>
      </c>
      <c r="B145" t="s">
        <v>1374</v>
      </c>
      <c r="C145">
        <v>3396</v>
      </c>
      <c r="D145" t="s">
        <v>1386</v>
      </c>
      <c r="E145" t="s">
        <v>1386</v>
      </c>
      <c r="F145" s="36">
        <v>367935.02</v>
      </c>
      <c r="G145" s="36">
        <v>81250</v>
      </c>
      <c r="H145" s="36">
        <v>413113.17</v>
      </c>
      <c r="I145" s="126">
        <v>1477314.92</v>
      </c>
      <c r="J145" s="126">
        <v>232142.28</v>
      </c>
      <c r="P145" s="278">
        <v>140136</v>
      </c>
      <c r="S145" s="126">
        <v>-1128052.01</v>
      </c>
      <c r="T145" s="126">
        <v>3463662.27</v>
      </c>
      <c r="W145" s="275">
        <v>585952.32999999996</v>
      </c>
      <c r="X145" s="275">
        <v>58570</v>
      </c>
      <c r="Y145" s="275">
        <v>255.56</v>
      </c>
      <c r="AA145" s="275">
        <v>1295880</v>
      </c>
      <c r="AB145" s="275">
        <v>34000</v>
      </c>
      <c r="AC145" s="298">
        <v>1420964</v>
      </c>
      <c r="AE145" s="298">
        <v>30750</v>
      </c>
      <c r="AF145" s="298">
        <v>301464.32000000001</v>
      </c>
      <c r="AG145" s="298">
        <v>125470.44</v>
      </c>
      <c r="AJ145" s="36">
        <f t="shared" si="13"/>
        <v>862298.19</v>
      </c>
      <c r="AK145" s="59">
        <f t="shared" si="14"/>
        <v>140136</v>
      </c>
      <c r="AL145" s="46">
        <f t="shared" si="15"/>
        <v>722162.19</v>
      </c>
      <c r="AM145" s="35">
        <f t="shared" si="16"/>
        <v>1974657.8900000001</v>
      </c>
      <c r="AN145" s="39">
        <f t="shared" si="17"/>
        <v>1878648.76</v>
      </c>
      <c r="AO145" s="53">
        <f t="shared" si="18"/>
        <v>96009.130000000121</v>
      </c>
    </row>
    <row r="146" spans="1:41" x14ac:dyDescent="0.2">
      <c r="A146" t="s">
        <v>1388</v>
      </c>
      <c r="B146" t="s">
        <v>1389</v>
      </c>
      <c r="C146">
        <v>2291</v>
      </c>
      <c r="D146" t="s">
        <v>1391</v>
      </c>
      <c r="E146" t="s">
        <v>1391</v>
      </c>
      <c r="F146" s="36">
        <v>146839.67000000001</v>
      </c>
      <c r="G146" s="36">
        <v>16800</v>
      </c>
      <c r="H146" s="36">
        <v>503020.68</v>
      </c>
      <c r="I146" s="126">
        <v>766915.75</v>
      </c>
      <c r="J146" s="126">
        <v>81381.05</v>
      </c>
      <c r="P146" s="278">
        <v>242383.85</v>
      </c>
      <c r="S146" s="126">
        <v>-493470.16</v>
      </c>
      <c r="T146" s="126">
        <v>1849445.73</v>
      </c>
      <c r="W146" s="275">
        <v>769332.56</v>
      </c>
      <c r="X146" s="275">
        <v>97150</v>
      </c>
      <c r="Y146" s="275">
        <v>282.77999999999997</v>
      </c>
      <c r="AA146" s="275">
        <v>749760</v>
      </c>
      <c r="AC146" s="298">
        <v>855680</v>
      </c>
      <c r="AE146" s="298">
        <v>27840</v>
      </c>
      <c r="AF146" s="298">
        <v>646172.36</v>
      </c>
      <c r="AG146" s="298">
        <v>170235.25</v>
      </c>
      <c r="AJ146" s="36">
        <f t="shared" si="13"/>
        <v>666660.35</v>
      </c>
      <c r="AK146" s="59">
        <f t="shared" si="14"/>
        <v>242383.85</v>
      </c>
      <c r="AL146" s="46">
        <f t="shared" si="15"/>
        <v>424276.5</v>
      </c>
      <c r="AM146" s="35">
        <f t="shared" si="16"/>
        <v>1616525.34</v>
      </c>
      <c r="AN146" s="39">
        <f t="shared" si="17"/>
        <v>1699927.6099999999</v>
      </c>
      <c r="AO146" s="53">
        <f t="shared" si="18"/>
        <v>-83402.269999999786</v>
      </c>
    </row>
    <row r="147" spans="1:41" x14ac:dyDescent="0.2">
      <c r="A147" t="s">
        <v>1388</v>
      </c>
      <c r="B147" t="s">
        <v>1389</v>
      </c>
      <c r="C147">
        <v>3595</v>
      </c>
      <c r="D147" t="s">
        <v>1392</v>
      </c>
      <c r="E147" t="s">
        <v>1392</v>
      </c>
      <c r="F147" s="36">
        <v>337719.15</v>
      </c>
      <c r="G147" s="36">
        <v>0</v>
      </c>
      <c r="H147" s="36">
        <v>483755.97</v>
      </c>
      <c r="I147" s="126">
        <v>234661.06</v>
      </c>
      <c r="J147" s="126">
        <v>299646.73</v>
      </c>
      <c r="N147" s="278">
        <v>2536.5100000000002</v>
      </c>
      <c r="P147" s="278">
        <v>21171</v>
      </c>
      <c r="S147" s="126">
        <v>-1314408.52</v>
      </c>
      <c r="T147" s="126">
        <v>2606531.4300000002</v>
      </c>
      <c r="W147" s="275">
        <v>1206663.0900000001</v>
      </c>
      <c r="X147" s="275">
        <v>180000</v>
      </c>
      <c r="Y147" s="275">
        <v>59520.160000000003</v>
      </c>
      <c r="AA147" s="275">
        <v>1470150</v>
      </c>
      <c r="AC147" s="298">
        <v>1584082</v>
      </c>
      <c r="AD147" s="298">
        <v>117167</v>
      </c>
      <c r="AF147" s="298">
        <v>1077603.54</v>
      </c>
      <c r="AG147" s="298">
        <v>97528.22</v>
      </c>
      <c r="AJ147" s="36">
        <f t="shared" si="13"/>
        <v>821475.12</v>
      </c>
      <c r="AK147" s="59">
        <f t="shared" si="14"/>
        <v>23707.510000000002</v>
      </c>
      <c r="AL147" s="46">
        <f t="shared" si="15"/>
        <v>797767.61</v>
      </c>
      <c r="AM147" s="35">
        <f t="shared" si="16"/>
        <v>2916333.25</v>
      </c>
      <c r="AN147" s="39">
        <f t="shared" si="17"/>
        <v>2876380.7600000002</v>
      </c>
      <c r="AO147" s="53">
        <f t="shared" si="18"/>
        <v>39952.489999999758</v>
      </c>
    </row>
    <row r="148" spans="1:41" x14ac:dyDescent="0.2">
      <c r="A148" t="s">
        <v>1388</v>
      </c>
      <c r="B148" t="s">
        <v>1389</v>
      </c>
      <c r="C148">
        <v>5030</v>
      </c>
      <c r="D148" t="s">
        <v>1393</v>
      </c>
      <c r="E148" t="s">
        <v>1393</v>
      </c>
      <c r="F148" s="36">
        <v>131247.9</v>
      </c>
      <c r="G148" s="36">
        <v>64300</v>
      </c>
      <c r="H148" s="36">
        <v>116594.03</v>
      </c>
      <c r="I148" s="126">
        <v>-19147.23</v>
      </c>
      <c r="J148" s="126">
        <v>-130313.36</v>
      </c>
      <c r="P148" s="278">
        <v>95768.46</v>
      </c>
      <c r="S148" s="126">
        <v>-1014391.38</v>
      </c>
      <c r="T148" s="126">
        <v>1289115.33</v>
      </c>
      <c r="W148" s="275">
        <v>905148.6</v>
      </c>
      <c r="X148" s="275">
        <v>114000</v>
      </c>
      <c r="Y148" s="275">
        <v>1710.38</v>
      </c>
      <c r="AA148" s="275">
        <v>1274760</v>
      </c>
      <c r="AC148" s="298">
        <v>1385990</v>
      </c>
      <c r="AD148" s="298">
        <v>65201</v>
      </c>
      <c r="AF148" s="298">
        <v>811603.05</v>
      </c>
      <c r="AG148" s="298">
        <v>240636</v>
      </c>
      <c r="AJ148" s="36">
        <f t="shared" si="13"/>
        <v>312141.93</v>
      </c>
      <c r="AK148" s="59">
        <f t="shared" si="14"/>
        <v>95768.46</v>
      </c>
      <c r="AL148" s="46">
        <f t="shared" si="15"/>
        <v>216373.46999999997</v>
      </c>
      <c r="AM148" s="35">
        <f t="shared" si="16"/>
        <v>2295618.98</v>
      </c>
      <c r="AN148" s="39">
        <f t="shared" si="17"/>
        <v>2503430.0499999998</v>
      </c>
      <c r="AO148" s="53">
        <f t="shared" si="18"/>
        <v>-207811.06999999983</v>
      </c>
    </row>
    <row r="149" spans="1:41" x14ac:dyDescent="0.2">
      <c r="A149" t="s">
        <v>1388</v>
      </c>
      <c r="B149" t="s">
        <v>1389</v>
      </c>
      <c r="C149">
        <v>1995</v>
      </c>
      <c r="D149" t="s">
        <v>1395</v>
      </c>
      <c r="E149" t="s">
        <v>1395</v>
      </c>
      <c r="F149" s="36">
        <v>130477.4</v>
      </c>
      <c r="G149" s="36">
        <v>0</v>
      </c>
      <c r="H149" s="36">
        <v>255595.79</v>
      </c>
      <c r="I149" s="126">
        <v>2051897.83</v>
      </c>
      <c r="J149" s="126">
        <v>1069014.52</v>
      </c>
      <c r="P149" s="278">
        <v>837.53</v>
      </c>
      <c r="S149" s="126">
        <v>1455001.32</v>
      </c>
      <c r="T149" s="126">
        <v>2316929.4300000002</v>
      </c>
      <c r="W149" s="275">
        <v>826820.98</v>
      </c>
      <c r="X149" s="275">
        <v>74000</v>
      </c>
      <c r="Y149" s="275">
        <v>970.18</v>
      </c>
      <c r="AA149" s="275">
        <v>816180</v>
      </c>
      <c r="AC149" s="298">
        <v>960696</v>
      </c>
      <c r="AD149" s="298">
        <v>30201</v>
      </c>
      <c r="AF149" s="298">
        <v>701029.9</v>
      </c>
      <c r="AG149" s="298">
        <v>291827</v>
      </c>
      <c r="AJ149" s="36">
        <f t="shared" si="13"/>
        <v>386073.19</v>
      </c>
      <c r="AK149" s="59">
        <f t="shared" si="14"/>
        <v>837.53</v>
      </c>
      <c r="AL149" s="46">
        <f t="shared" si="15"/>
        <v>385235.66</v>
      </c>
      <c r="AM149" s="35">
        <f t="shared" si="16"/>
        <v>1717971.1600000001</v>
      </c>
      <c r="AN149" s="39">
        <f t="shared" si="17"/>
        <v>1983753.9</v>
      </c>
      <c r="AO149" s="53">
        <f t="shared" si="18"/>
        <v>-265782.73999999976</v>
      </c>
    </row>
    <row r="150" spans="1:41" x14ac:dyDescent="0.2">
      <c r="A150" t="s">
        <v>1388</v>
      </c>
      <c r="B150" t="s">
        <v>1389</v>
      </c>
      <c r="C150">
        <v>1972</v>
      </c>
      <c r="D150" t="s">
        <v>1397</v>
      </c>
      <c r="E150" t="s">
        <v>1397</v>
      </c>
      <c r="F150" s="36">
        <v>251212.61</v>
      </c>
      <c r="G150" s="36">
        <v>0</v>
      </c>
      <c r="H150" s="36">
        <v>576309.72</v>
      </c>
      <c r="I150" s="126">
        <v>603143.80000000005</v>
      </c>
      <c r="J150" s="126">
        <v>173859.9</v>
      </c>
      <c r="N150" s="278">
        <v>30000</v>
      </c>
      <c r="P150" s="278">
        <v>556.61</v>
      </c>
      <c r="S150" s="126">
        <v>-950193.67</v>
      </c>
      <c r="T150" s="126">
        <v>2601070</v>
      </c>
      <c r="W150" s="275">
        <v>856664.15</v>
      </c>
      <c r="X150" s="275">
        <v>153200</v>
      </c>
      <c r="Y150" s="275">
        <v>737.6</v>
      </c>
      <c r="AA150" s="275">
        <v>582340</v>
      </c>
      <c r="AC150" s="298">
        <v>690685</v>
      </c>
      <c r="AD150" s="298">
        <v>26376</v>
      </c>
      <c r="AF150" s="298">
        <v>787747.73</v>
      </c>
      <c r="AG150" s="298">
        <v>165039.93</v>
      </c>
      <c r="AJ150" s="36">
        <f t="shared" si="13"/>
        <v>827522.33</v>
      </c>
      <c r="AK150" s="59">
        <f t="shared" si="14"/>
        <v>30556.61</v>
      </c>
      <c r="AL150" s="46">
        <f t="shared" si="15"/>
        <v>796965.72</v>
      </c>
      <c r="AM150" s="35">
        <f t="shared" si="16"/>
        <v>1592941.75</v>
      </c>
      <c r="AN150" s="39">
        <f t="shared" si="17"/>
        <v>1669848.66</v>
      </c>
      <c r="AO150" s="53">
        <f t="shared" si="18"/>
        <v>-76906.909999999916</v>
      </c>
    </row>
    <row r="151" spans="1:41" x14ac:dyDescent="0.2">
      <c r="A151" t="s">
        <v>1396</v>
      </c>
      <c r="B151" t="s">
        <v>1399</v>
      </c>
      <c r="C151">
        <v>2413</v>
      </c>
      <c r="D151" t="s">
        <v>1401</v>
      </c>
      <c r="E151" t="s">
        <v>1440</v>
      </c>
      <c r="F151" s="36">
        <v>11076.88</v>
      </c>
      <c r="G151" s="36">
        <v>0</v>
      </c>
      <c r="H151" s="36">
        <v>92782.38</v>
      </c>
      <c r="I151" s="126">
        <v>464539.43</v>
      </c>
      <c r="J151" s="126">
        <v>80805.3</v>
      </c>
      <c r="O151" s="278">
        <v>15950</v>
      </c>
      <c r="P151" s="278">
        <v>1510</v>
      </c>
      <c r="T151" s="126">
        <v>840146.04</v>
      </c>
      <c r="W151" s="275">
        <v>786223.35</v>
      </c>
      <c r="X151" s="275">
        <v>134498</v>
      </c>
      <c r="Y151" s="275">
        <v>158.65</v>
      </c>
      <c r="AA151" s="275">
        <v>1234240</v>
      </c>
      <c r="AB151" s="275">
        <v>10000</v>
      </c>
      <c r="AC151" s="298">
        <v>1616685</v>
      </c>
      <c r="AE151" s="298">
        <v>31940</v>
      </c>
      <c r="AF151" s="298">
        <v>445525.07</v>
      </c>
      <c r="AG151" s="298">
        <v>229371.98</v>
      </c>
      <c r="AI151" s="298">
        <v>50000</v>
      </c>
      <c r="AJ151" s="36">
        <f t="shared" si="13"/>
        <v>103859.26000000001</v>
      </c>
      <c r="AK151" s="59">
        <f t="shared" si="14"/>
        <v>17460</v>
      </c>
      <c r="AL151" s="46">
        <f t="shared" si="15"/>
        <v>86399.260000000009</v>
      </c>
      <c r="AM151" s="35">
        <f t="shared" si="16"/>
        <v>2165120</v>
      </c>
      <c r="AN151" s="39">
        <f t="shared" si="17"/>
        <v>2373522.0500000003</v>
      </c>
      <c r="AO151" s="53">
        <f t="shared" si="18"/>
        <v>-208402.05000000028</v>
      </c>
    </row>
    <row r="152" spans="1:41" x14ac:dyDescent="0.2">
      <c r="A152" t="s">
        <v>1396</v>
      </c>
      <c r="B152" t="s">
        <v>1399</v>
      </c>
      <c r="C152">
        <v>766</v>
      </c>
      <c r="D152" t="s">
        <v>1402</v>
      </c>
      <c r="E152" t="s">
        <v>1441</v>
      </c>
      <c r="F152" s="36">
        <v>38352.26</v>
      </c>
      <c r="G152" s="36">
        <v>36200</v>
      </c>
      <c r="H152" s="36">
        <v>23262</v>
      </c>
      <c r="I152" s="126">
        <v>550584.14</v>
      </c>
      <c r="J152" s="126">
        <v>164202.71</v>
      </c>
      <c r="P152" s="278">
        <v>6542</v>
      </c>
      <c r="T152" s="126">
        <v>1115345.6000000001</v>
      </c>
      <c r="W152" s="275">
        <v>498599.85</v>
      </c>
      <c r="Y152" s="275">
        <v>272.67</v>
      </c>
      <c r="AA152" s="275">
        <v>731860</v>
      </c>
      <c r="AB152" s="275">
        <v>72840</v>
      </c>
      <c r="AC152" s="298">
        <v>882722</v>
      </c>
      <c r="AE152" s="298">
        <v>66814</v>
      </c>
      <c r="AF152" s="298">
        <v>478523.35</v>
      </c>
      <c r="AG152" s="298">
        <v>184799.66</v>
      </c>
      <c r="AJ152" s="36">
        <f t="shared" si="13"/>
        <v>97814.260000000009</v>
      </c>
      <c r="AK152" s="59">
        <f t="shared" si="14"/>
        <v>6542</v>
      </c>
      <c r="AL152" s="46">
        <f t="shared" si="15"/>
        <v>91272.260000000009</v>
      </c>
      <c r="AM152" s="35">
        <f t="shared" si="16"/>
        <v>1303572.52</v>
      </c>
      <c r="AN152" s="39">
        <f t="shared" si="17"/>
        <v>1612859.01</v>
      </c>
      <c r="AO152" s="53">
        <f t="shared" si="18"/>
        <v>-309286.49</v>
      </c>
    </row>
    <row r="153" spans="1:41" x14ac:dyDescent="0.2">
      <c r="A153" t="s">
        <v>1396</v>
      </c>
      <c r="B153" t="s">
        <v>1399</v>
      </c>
      <c r="C153">
        <v>3544</v>
      </c>
      <c r="D153" t="s">
        <v>1403</v>
      </c>
      <c r="E153" t="s">
        <v>1442</v>
      </c>
      <c r="F153" s="36">
        <v>3263.63</v>
      </c>
      <c r="G153" s="36">
        <v>0</v>
      </c>
      <c r="H153" s="36">
        <v>120027.85</v>
      </c>
      <c r="I153" s="126">
        <v>609898.85</v>
      </c>
      <c r="J153" s="126">
        <v>148909.15</v>
      </c>
      <c r="O153" s="278">
        <v>45300</v>
      </c>
      <c r="P153" s="278">
        <v>0</v>
      </c>
      <c r="T153" s="126">
        <v>1161019.07</v>
      </c>
      <c r="W153" s="275">
        <v>1056270.4099999999</v>
      </c>
      <c r="X153" s="275">
        <v>10000</v>
      </c>
      <c r="Y153" s="275">
        <v>446.63</v>
      </c>
      <c r="AA153" s="275">
        <v>1113750</v>
      </c>
      <c r="AB153" s="275">
        <v>50006</v>
      </c>
      <c r="AC153" s="298">
        <v>1624934</v>
      </c>
      <c r="AE153" s="298">
        <v>72540</v>
      </c>
      <c r="AF153" s="298">
        <v>628614.35</v>
      </c>
      <c r="AG153" s="298">
        <v>228604.28</v>
      </c>
      <c r="AJ153" s="36">
        <f t="shared" si="13"/>
        <v>123291.48000000001</v>
      </c>
      <c r="AK153" s="59">
        <f t="shared" si="14"/>
        <v>45300</v>
      </c>
      <c r="AL153" s="46">
        <f t="shared" si="15"/>
        <v>77991.48000000001</v>
      </c>
      <c r="AM153" s="35">
        <f t="shared" si="16"/>
        <v>2230473.04</v>
      </c>
      <c r="AN153" s="39">
        <f t="shared" si="17"/>
        <v>2554692.63</v>
      </c>
      <c r="AO153" s="53">
        <f t="shared" si="18"/>
        <v>-324219.58999999985</v>
      </c>
    </row>
    <row r="154" spans="1:41" x14ac:dyDescent="0.2">
      <c r="A154" t="s">
        <v>1396</v>
      </c>
      <c r="B154" t="s">
        <v>1399</v>
      </c>
      <c r="C154">
        <v>1646</v>
      </c>
      <c r="D154" t="s">
        <v>1404</v>
      </c>
      <c r="E154" t="s">
        <v>1443</v>
      </c>
      <c r="F154" s="36">
        <v>1785.01</v>
      </c>
      <c r="G154" s="36">
        <v>27561.63</v>
      </c>
      <c r="H154" s="36">
        <v>-4547.08</v>
      </c>
      <c r="I154" s="126">
        <v>2697784.33</v>
      </c>
      <c r="J154" s="126">
        <v>-4424.99</v>
      </c>
      <c r="O154" s="278">
        <v>44550</v>
      </c>
      <c r="S154" s="126">
        <v>-28153.69</v>
      </c>
      <c r="T154" s="126">
        <v>2993235.29</v>
      </c>
      <c r="W154" s="275">
        <v>518905.85</v>
      </c>
      <c r="Y154" s="275">
        <v>214.5</v>
      </c>
      <c r="AA154" s="275">
        <v>1495560</v>
      </c>
      <c r="AB154" s="275">
        <v>31385</v>
      </c>
      <c r="AC154" s="298">
        <v>1604640</v>
      </c>
      <c r="AE154" s="298">
        <v>57306</v>
      </c>
      <c r="AF154" s="298">
        <v>406596.66</v>
      </c>
      <c r="AG154" s="298">
        <v>248995.39</v>
      </c>
      <c r="AI154" s="298">
        <v>20000</v>
      </c>
      <c r="AJ154" s="36">
        <f t="shared" si="13"/>
        <v>24799.559999999998</v>
      </c>
      <c r="AK154" s="59">
        <f t="shared" si="14"/>
        <v>44550</v>
      </c>
      <c r="AL154" s="46">
        <f t="shared" si="15"/>
        <v>-19750.440000000002</v>
      </c>
      <c r="AM154" s="35">
        <f t="shared" si="16"/>
        <v>2046065.35</v>
      </c>
      <c r="AN154" s="39">
        <f t="shared" si="17"/>
        <v>2337538.0499999998</v>
      </c>
      <c r="AO154" s="53">
        <f t="shared" si="18"/>
        <v>-291472.69999999972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M36"/>
  <sheetViews>
    <sheetView tabSelected="1" zoomScaleNormal="100" workbookViewId="0">
      <selection activeCell="H11" sqref="H11"/>
    </sheetView>
  </sheetViews>
  <sheetFormatPr defaultRowHeight="13.5" x14ac:dyDescent="0.25"/>
  <cols>
    <col min="1" max="1" width="7.125" style="67" customWidth="1"/>
    <col min="2" max="2" width="12.75" style="67" customWidth="1"/>
    <col min="3" max="3" width="12.875" style="67" customWidth="1"/>
    <col min="4" max="7" width="10.375" style="67" customWidth="1"/>
    <col min="8" max="8" width="88.625" style="67" customWidth="1"/>
    <col min="9" max="256" width="9.125" style="67"/>
    <col min="257" max="257" width="7.125" style="67" customWidth="1"/>
    <col min="258" max="258" width="12.75" style="67" customWidth="1"/>
    <col min="259" max="259" width="12.875" style="67" customWidth="1"/>
    <col min="260" max="263" width="10.375" style="67" customWidth="1"/>
    <col min="264" max="264" width="65.25" style="67" customWidth="1"/>
    <col min="265" max="512" width="9.125" style="67"/>
    <col min="513" max="513" width="7.125" style="67" customWidth="1"/>
    <col min="514" max="514" width="12.75" style="67" customWidth="1"/>
    <col min="515" max="515" width="12.875" style="67" customWidth="1"/>
    <col min="516" max="519" width="10.375" style="67" customWidth="1"/>
    <col min="520" max="520" width="65.25" style="67" customWidth="1"/>
    <col min="521" max="768" width="9.125" style="67"/>
    <col min="769" max="769" width="7.125" style="67" customWidth="1"/>
    <col min="770" max="770" width="12.75" style="67" customWidth="1"/>
    <col min="771" max="771" width="12.875" style="67" customWidth="1"/>
    <col min="772" max="775" width="10.375" style="67" customWidth="1"/>
    <col min="776" max="776" width="65.25" style="67" customWidth="1"/>
    <col min="777" max="1024" width="9.125" style="67"/>
    <col min="1025" max="1025" width="7.125" style="67" customWidth="1"/>
    <col min="1026" max="1026" width="12.75" style="67" customWidth="1"/>
    <col min="1027" max="1027" width="12.875" style="67" customWidth="1"/>
    <col min="1028" max="1031" width="10.375" style="67" customWidth="1"/>
    <col min="1032" max="1032" width="65.25" style="67" customWidth="1"/>
    <col min="1033" max="1280" width="9.125" style="67"/>
    <col min="1281" max="1281" width="7.125" style="67" customWidth="1"/>
    <col min="1282" max="1282" width="12.75" style="67" customWidth="1"/>
    <col min="1283" max="1283" width="12.875" style="67" customWidth="1"/>
    <col min="1284" max="1287" width="10.375" style="67" customWidth="1"/>
    <col min="1288" max="1288" width="65.25" style="67" customWidth="1"/>
    <col min="1289" max="1536" width="9.125" style="67"/>
    <col min="1537" max="1537" width="7.125" style="67" customWidth="1"/>
    <col min="1538" max="1538" width="12.75" style="67" customWidth="1"/>
    <col min="1539" max="1539" width="12.875" style="67" customWidth="1"/>
    <col min="1540" max="1543" width="10.375" style="67" customWidth="1"/>
    <col min="1544" max="1544" width="65.25" style="67" customWidth="1"/>
    <col min="1545" max="1792" width="9.125" style="67"/>
    <col min="1793" max="1793" width="7.125" style="67" customWidth="1"/>
    <col min="1794" max="1794" width="12.75" style="67" customWidth="1"/>
    <col min="1795" max="1795" width="12.875" style="67" customWidth="1"/>
    <col min="1796" max="1799" width="10.375" style="67" customWidth="1"/>
    <col min="1800" max="1800" width="65.25" style="67" customWidth="1"/>
    <col min="1801" max="2048" width="9.125" style="67"/>
    <col min="2049" max="2049" width="7.125" style="67" customWidth="1"/>
    <col min="2050" max="2050" width="12.75" style="67" customWidth="1"/>
    <col min="2051" max="2051" width="12.875" style="67" customWidth="1"/>
    <col min="2052" max="2055" width="10.375" style="67" customWidth="1"/>
    <col min="2056" max="2056" width="65.25" style="67" customWidth="1"/>
    <col min="2057" max="2304" width="9.125" style="67"/>
    <col min="2305" max="2305" width="7.125" style="67" customWidth="1"/>
    <col min="2306" max="2306" width="12.75" style="67" customWidth="1"/>
    <col min="2307" max="2307" width="12.875" style="67" customWidth="1"/>
    <col min="2308" max="2311" width="10.375" style="67" customWidth="1"/>
    <col min="2312" max="2312" width="65.25" style="67" customWidth="1"/>
    <col min="2313" max="2560" width="9.125" style="67"/>
    <col min="2561" max="2561" width="7.125" style="67" customWidth="1"/>
    <col min="2562" max="2562" width="12.75" style="67" customWidth="1"/>
    <col min="2563" max="2563" width="12.875" style="67" customWidth="1"/>
    <col min="2564" max="2567" width="10.375" style="67" customWidth="1"/>
    <col min="2568" max="2568" width="65.25" style="67" customWidth="1"/>
    <col min="2569" max="2816" width="9.125" style="67"/>
    <col min="2817" max="2817" width="7.125" style="67" customWidth="1"/>
    <col min="2818" max="2818" width="12.75" style="67" customWidth="1"/>
    <col min="2819" max="2819" width="12.875" style="67" customWidth="1"/>
    <col min="2820" max="2823" width="10.375" style="67" customWidth="1"/>
    <col min="2824" max="2824" width="65.25" style="67" customWidth="1"/>
    <col min="2825" max="3072" width="9.125" style="67"/>
    <col min="3073" max="3073" width="7.125" style="67" customWidth="1"/>
    <col min="3074" max="3074" width="12.75" style="67" customWidth="1"/>
    <col min="3075" max="3075" width="12.875" style="67" customWidth="1"/>
    <col min="3076" max="3079" width="10.375" style="67" customWidth="1"/>
    <col min="3080" max="3080" width="65.25" style="67" customWidth="1"/>
    <col min="3081" max="3328" width="9.125" style="67"/>
    <col min="3329" max="3329" width="7.125" style="67" customWidth="1"/>
    <col min="3330" max="3330" width="12.75" style="67" customWidth="1"/>
    <col min="3331" max="3331" width="12.875" style="67" customWidth="1"/>
    <col min="3332" max="3335" width="10.375" style="67" customWidth="1"/>
    <col min="3336" max="3336" width="65.25" style="67" customWidth="1"/>
    <col min="3337" max="3584" width="9.125" style="67"/>
    <col min="3585" max="3585" width="7.125" style="67" customWidth="1"/>
    <col min="3586" max="3586" width="12.75" style="67" customWidth="1"/>
    <col min="3587" max="3587" width="12.875" style="67" customWidth="1"/>
    <col min="3588" max="3591" width="10.375" style="67" customWidth="1"/>
    <col min="3592" max="3592" width="65.25" style="67" customWidth="1"/>
    <col min="3593" max="3840" width="9.125" style="67"/>
    <col min="3841" max="3841" width="7.125" style="67" customWidth="1"/>
    <col min="3842" max="3842" width="12.75" style="67" customWidth="1"/>
    <col min="3843" max="3843" width="12.875" style="67" customWidth="1"/>
    <col min="3844" max="3847" width="10.375" style="67" customWidth="1"/>
    <col min="3848" max="3848" width="65.25" style="67" customWidth="1"/>
    <col min="3849" max="4096" width="9.125" style="67"/>
    <col min="4097" max="4097" width="7.125" style="67" customWidth="1"/>
    <col min="4098" max="4098" width="12.75" style="67" customWidth="1"/>
    <col min="4099" max="4099" width="12.875" style="67" customWidth="1"/>
    <col min="4100" max="4103" width="10.375" style="67" customWidth="1"/>
    <col min="4104" max="4104" width="65.25" style="67" customWidth="1"/>
    <col min="4105" max="4352" width="9.125" style="67"/>
    <col min="4353" max="4353" width="7.125" style="67" customWidth="1"/>
    <col min="4354" max="4354" width="12.75" style="67" customWidth="1"/>
    <col min="4355" max="4355" width="12.875" style="67" customWidth="1"/>
    <col min="4356" max="4359" width="10.375" style="67" customWidth="1"/>
    <col min="4360" max="4360" width="65.25" style="67" customWidth="1"/>
    <col min="4361" max="4608" width="9.125" style="67"/>
    <col min="4609" max="4609" width="7.125" style="67" customWidth="1"/>
    <col min="4610" max="4610" width="12.75" style="67" customWidth="1"/>
    <col min="4611" max="4611" width="12.875" style="67" customWidth="1"/>
    <col min="4612" max="4615" width="10.375" style="67" customWidth="1"/>
    <col min="4616" max="4616" width="65.25" style="67" customWidth="1"/>
    <col min="4617" max="4864" width="9.125" style="67"/>
    <col min="4865" max="4865" width="7.125" style="67" customWidth="1"/>
    <col min="4866" max="4866" width="12.75" style="67" customWidth="1"/>
    <col min="4867" max="4867" width="12.875" style="67" customWidth="1"/>
    <col min="4868" max="4871" width="10.375" style="67" customWidth="1"/>
    <col min="4872" max="4872" width="65.25" style="67" customWidth="1"/>
    <col min="4873" max="5120" width="9.125" style="67"/>
    <col min="5121" max="5121" width="7.125" style="67" customWidth="1"/>
    <col min="5122" max="5122" width="12.75" style="67" customWidth="1"/>
    <col min="5123" max="5123" width="12.875" style="67" customWidth="1"/>
    <col min="5124" max="5127" width="10.375" style="67" customWidth="1"/>
    <col min="5128" max="5128" width="65.25" style="67" customWidth="1"/>
    <col min="5129" max="5376" width="9.125" style="67"/>
    <col min="5377" max="5377" width="7.125" style="67" customWidth="1"/>
    <col min="5378" max="5378" width="12.75" style="67" customWidth="1"/>
    <col min="5379" max="5379" width="12.875" style="67" customWidth="1"/>
    <col min="5380" max="5383" width="10.375" style="67" customWidth="1"/>
    <col min="5384" max="5384" width="65.25" style="67" customWidth="1"/>
    <col min="5385" max="5632" width="9.125" style="67"/>
    <col min="5633" max="5633" width="7.125" style="67" customWidth="1"/>
    <col min="5634" max="5634" width="12.75" style="67" customWidth="1"/>
    <col min="5635" max="5635" width="12.875" style="67" customWidth="1"/>
    <col min="5636" max="5639" width="10.375" style="67" customWidth="1"/>
    <col min="5640" max="5640" width="65.25" style="67" customWidth="1"/>
    <col min="5641" max="5888" width="9.125" style="67"/>
    <col min="5889" max="5889" width="7.125" style="67" customWidth="1"/>
    <col min="5890" max="5890" width="12.75" style="67" customWidth="1"/>
    <col min="5891" max="5891" width="12.875" style="67" customWidth="1"/>
    <col min="5892" max="5895" width="10.375" style="67" customWidth="1"/>
    <col min="5896" max="5896" width="65.25" style="67" customWidth="1"/>
    <col min="5897" max="6144" width="9.125" style="67"/>
    <col min="6145" max="6145" width="7.125" style="67" customWidth="1"/>
    <col min="6146" max="6146" width="12.75" style="67" customWidth="1"/>
    <col min="6147" max="6147" width="12.875" style="67" customWidth="1"/>
    <col min="6148" max="6151" width="10.375" style="67" customWidth="1"/>
    <col min="6152" max="6152" width="65.25" style="67" customWidth="1"/>
    <col min="6153" max="6400" width="9.125" style="67"/>
    <col min="6401" max="6401" width="7.125" style="67" customWidth="1"/>
    <col min="6402" max="6402" width="12.75" style="67" customWidth="1"/>
    <col min="6403" max="6403" width="12.875" style="67" customWidth="1"/>
    <col min="6404" max="6407" width="10.375" style="67" customWidth="1"/>
    <col min="6408" max="6408" width="65.25" style="67" customWidth="1"/>
    <col min="6409" max="6656" width="9.125" style="67"/>
    <col min="6657" max="6657" width="7.125" style="67" customWidth="1"/>
    <col min="6658" max="6658" width="12.75" style="67" customWidth="1"/>
    <col min="6659" max="6659" width="12.875" style="67" customWidth="1"/>
    <col min="6660" max="6663" width="10.375" style="67" customWidth="1"/>
    <col min="6664" max="6664" width="65.25" style="67" customWidth="1"/>
    <col min="6665" max="6912" width="9.125" style="67"/>
    <col min="6913" max="6913" width="7.125" style="67" customWidth="1"/>
    <col min="6914" max="6914" width="12.75" style="67" customWidth="1"/>
    <col min="6915" max="6915" width="12.875" style="67" customWidth="1"/>
    <col min="6916" max="6919" width="10.375" style="67" customWidth="1"/>
    <col min="6920" max="6920" width="65.25" style="67" customWidth="1"/>
    <col min="6921" max="7168" width="9.125" style="67"/>
    <col min="7169" max="7169" width="7.125" style="67" customWidth="1"/>
    <col min="7170" max="7170" width="12.75" style="67" customWidth="1"/>
    <col min="7171" max="7171" width="12.875" style="67" customWidth="1"/>
    <col min="7172" max="7175" width="10.375" style="67" customWidth="1"/>
    <col min="7176" max="7176" width="65.25" style="67" customWidth="1"/>
    <col min="7177" max="7424" width="9.125" style="67"/>
    <col min="7425" max="7425" width="7.125" style="67" customWidth="1"/>
    <col min="7426" max="7426" width="12.75" style="67" customWidth="1"/>
    <col min="7427" max="7427" width="12.875" style="67" customWidth="1"/>
    <col min="7428" max="7431" width="10.375" style="67" customWidth="1"/>
    <col min="7432" max="7432" width="65.25" style="67" customWidth="1"/>
    <col min="7433" max="7680" width="9.125" style="67"/>
    <col min="7681" max="7681" width="7.125" style="67" customWidth="1"/>
    <col min="7682" max="7682" width="12.75" style="67" customWidth="1"/>
    <col min="7683" max="7683" width="12.875" style="67" customWidth="1"/>
    <col min="7684" max="7687" width="10.375" style="67" customWidth="1"/>
    <col min="7688" max="7688" width="65.25" style="67" customWidth="1"/>
    <col min="7689" max="7936" width="9.125" style="67"/>
    <col min="7937" max="7937" width="7.125" style="67" customWidth="1"/>
    <col min="7938" max="7938" width="12.75" style="67" customWidth="1"/>
    <col min="7939" max="7939" width="12.875" style="67" customWidth="1"/>
    <col min="7940" max="7943" width="10.375" style="67" customWidth="1"/>
    <col min="7944" max="7944" width="65.25" style="67" customWidth="1"/>
    <col min="7945" max="8192" width="9.125" style="67"/>
    <col min="8193" max="8193" width="7.125" style="67" customWidth="1"/>
    <col min="8194" max="8194" width="12.75" style="67" customWidth="1"/>
    <col min="8195" max="8195" width="12.875" style="67" customWidth="1"/>
    <col min="8196" max="8199" width="10.375" style="67" customWidth="1"/>
    <col min="8200" max="8200" width="65.25" style="67" customWidth="1"/>
    <col min="8201" max="8448" width="9.125" style="67"/>
    <col min="8449" max="8449" width="7.125" style="67" customWidth="1"/>
    <col min="8450" max="8450" width="12.75" style="67" customWidth="1"/>
    <col min="8451" max="8451" width="12.875" style="67" customWidth="1"/>
    <col min="8452" max="8455" width="10.375" style="67" customWidth="1"/>
    <col min="8456" max="8456" width="65.25" style="67" customWidth="1"/>
    <col min="8457" max="8704" width="9.125" style="67"/>
    <col min="8705" max="8705" width="7.125" style="67" customWidth="1"/>
    <col min="8706" max="8706" width="12.75" style="67" customWidth="1"/>
    <col min="8707" max="8707" width="12.875" style="67" customWidth="1"/>
    <col min="8708" max="8711" width="10.375" style="67" customWidth="1"/>
    <col min="8712" max="8712" width="65.25" style="67" customWidth="1"/>
    <col min="8713" max="8960" width="9.125" style="67"/>
    <col min="8961" max="8961" width="7.125" style="67" customWidth="1"/>
    <col min="8962" max="8962" width="12.75" style="67" customWidth="1"/>
    <col min="8963" max="8963" width="12.875" style="67" customWidth="1"/>
    <col min="8964" max="8967" width="10.375" style="67" customWidth="1"/>
    <col min="8968" max="8968" width="65.25" style="67" customWidth="1"/>
    <col min="8969" max="9216" width="9.125" style="67"/>
    <col min="9217" max="9217" width="7.125" style="67" customWidth="1"/>
    <col min="9218" max="9218" width="12.75" style="67" customWidth="1"/>
    <col min="9219" max="9219" width="12.875" style="67" customWidth="1"/>
    <col min="9220" max="9223" width="10.375" style="67" customWidth="1"/>
    <col min="9224" max="9224" width="65.25" style="67" customWidth="1"/>
    <col min="9225" max="9472" width="9.125" style="67"/>
    <col min="9473" max="9473" width="7.125" style="67" customWidth="1"/>
    <col min="9474" max="9474" width="12.75" style="67" customWidth="1"/>
    <col min="9475" max="9475" width="12.875" style="67" customWidth="1"/>
    <col min="9476" max="9479" width="10.375" style="67" customWidth="1"/>
    <col min="9480" max="9480" width="65.25" style="67" customWidth="1"/>
    <col min="9481" max="9728" width="9.125" style="67"/>
    <col min="9729" max="9729" width="7.125" style="67" customWidth="1"/>
    <col min="9730" max="9730" width="12.75" style="67" customWidth="1"/>
    <col min="9731" max="9731" width="12.875" style="67" customWidth="1"/>
    <col min="9732" max="9735" width="10.375" style="67" customWidth="1"/>
    <col min="9736" max="9736" width="65.25" style="67" customWidth="1"/>
    <col min="9737" max="9984" width="9.125" style="67"/>
    <col min="9985" max="9985" width="7.125" style="67" customWidth="1"/>
    <col min="9986" max="9986" width="12.75" style="67" customWidth="1"/>
    <col min="9987" max="9987" width="12.875" style="67" customWidth="1"/>
    <col min="9988" max="9991" width="10.375" style="67" customWidth="1"/>
    <col min="9992" max="9992" width="65.25" style="67" customWidth="1"/>
    <col min="9993" max="10240" width="9.125" style="67"/>
    <col min="10241" max="10241" width="7.125" style="67" customWidth="1"/>
    <col min="10242" max="10242" width="12.75" style="67" customWidth="1"/>
    <col min="10243" max="10243" width="12.875" style="67" customWidth="1"/>
    <col min="10244" max="10247" width="10.375" style="67" customWidth="1"/>
    <col min="10248" max="10248" width="65.25" style="67" customWidth="1"/>
    <col min="10249" max="10496" width="9.125" style="67"/>
    <col min="10497" max="10497" width="7.125" style="67" customWidth="1"/>
    <col min="10498" max="10498" width="12.75" style="67" customWidth="1"/>
    <col min="10499" max="10499" width="12.875" style="67" customWidth="1"/>
    <col min="10500" max="10503" width="10.375" style="67" customWidth="1"/>
    <col min="10504" max="10504" width="65.25" style="67" customWidth="1"/>
    <col min="10505" max="10752" width="9.125" style="67"/>
    <col min="10753" max="10753" width="7.125" style="67" customWidth="1"/>
    <col min="10754" max="10754" width="12.75" style="67" customWidth="1"/>
    <col min="10755" max="10755" width="12.875" style="67" customWidth="1"/>
    <col min="10756" max="10759" width="10.375" style="67" customWidth="1"/>
    <col min="10760" max="10760" width="65.25" style="67" customWidth="1"/>
    <col min="10761" max="11008" width="9.125" style="67"/>
    <col min="11009" max="11009" width="7.125" style="67" customWidth="1"/>
    <col min="11010" max="11010" width="12.75" style="67" customWidth="1"/>
    <col min="11011" max="11011" width="12.875" style="67" customWidth="1"/>
    <col min="11012" max="11015" width="10.375" style="67" customWidth="1"/>
    <col min="11016" max="11016" width="65.25" style="67" customWidth="1"/>
    <col min="11017" max="11264" width="9.125" style="67"/>
    <col min="11265" max="11265" width="7.125" style="67" customWidth="1"/>
    <col min="11266" max="11266" width="12.75" style="67" customWidth="1"/>
    <col min="11267" max="11267" width="12.875" style="67" customWidth="1"/>
    <col min="11268" max="11271" width="10.375" style="67" customWidth="1"/>
    <col min="11272" max="11272" width="65.25" style="67" customWidth="1"/>
    <col min="11273" max="11520" width="9.125" style="67"/>
    <col min="11521" max="11521" width="7.125" style="67" customWidth="1"/>
    <col min="11522" max="11522" width="12.75" style="67" customWidth="1"/>
    <col min="11523" max="11523" width="12.875" style="67" customWidth="1"/>
    <col min="11524" max="11527" width="10.375" style="67" customWidth="1"/>
    <col min="11528" max="11528" width="65.25" style="67" customWidth="1"/>
    <col min="11529" max="11776" width="9.125" style="67"/>
    <col min="11777" max="11777" width="7.125" style="67" customWidth="1"/>
    <col min="11778" max="11778" width="12.75" style="67" customWidth="1"/>
    <col min="11779" max="11779" width="12.875" style="67" customWidth="1"/>
    <col min="11780" max="11783" width="10.375" style="67" customWidth="1"/>
    <col min="11784" max="11784" width="65.25" style="67" customWidth="1"/>
    <col min="11785" max="12032" width="9.125" style="67"/>
    <col min="12033" max="12033" width="7.125" style="67" customWidth="1"/>
    <col min="12034" max="12034" width="12.75" style="67" customWidth="1"/>
    <col min="12035" max="12035" width="12.875" style="67" customWidth="1"/>
    <col min="12036" max="12039" width="10.375" style="67" customWidth="1"/>
    <col min="12040" max="12040" width="65.25" style="67" customWidth="1"/>
    <col min="12041" max="12288" width="9.125" style="67"/>
    <col min="12289" max="12289" width="7.125" style="67" customWidth="1"/>
    <col min="12290" max="12290" width="12.75" style="67" customWidth="1"/>
    <col min="12291" max="12291" width="12.875" style="67" customWidth="1"/>
    <col min="12292" max="12295" width="10.375" style="67" customWidth="1"/>
    <col min="12296" max="12296" width="65.25" style="67" customWidth="1"/>
    <col min="12297" max="12544" width="9.125" style="67"/>
    <col min="12545" max="12545" width="7.125" style="67" customWidth="1"/>
    <col min="12546" max="12546" width="12.75" style="67" customWidth="1"/>
    <col min="12547" max="12547" width="12.875" style="67" customWidth="1"/>
    <col min="12548" max="12551" width="10.375" style="67" customWidth="1"/>
    <col min="12552" max="12552" width="65.25" style="67" customWidth="1"/>
    <col min="12553" max="12800" width="9.125" style="67"/>
    <col min="12801" max="12801" width="7.125" style="67" customWidth="1"/>
    <col min="12802" max="12802" width="12.75" style="67" customWidth="1"/>
    <col min="12803" max="12803" width="12.875" style="67" customWidth="1"/>
    <col min="12804" max="12807" width="10.375" style="67" customWidth="1"/>
    <col min="12808" max="12808" width="65.25" style="67" customWidth="1"/>
    <col min="12809" max="13056" width="9.125" style="67"/>
    <col min="13057" max="13057" width="7.125" style="67" customWidth="1"/>
    <col min="13058" max="13058" width="12.75" style="67" customWidth="1"/>
    <col min="13059" max="13059" width="12.875" style="67" customWidth="1"/>
    <col min="13060" max="13063" width="10.375" style="67" customWidth="1"/>
    <col min="13064" max="13064" width="65.25" style="67" customWidth="1"/>
    <col min="13065" max="13312" width="9.125" style="67"/>
    <col min="13313" max="13313" width="7.125" style="67" customWidth="1"/>
    <col min="13314" max="13314" width="12.75" style="67" customWidth="1"/>
    <col min="13315" max="13315" width="12.875" style="67" customWidth="1"/>
    <col min="13316" max="13319" width="10.375" style="67" customWidth="1"/>
    <col min="13320" max="13320" width="65.25" style="67" customWidth="1"/>
    <col min="13321" max="13568" width="9.125" style="67"/>
    <col min="13569" max="13569" width="7.125" style="67" customWidth="1"/>
    <col min="13570" max="13570" width="12.75" style="67" customWidth="1"/>
    <col min="13571" max="13571" width="12.875" style="67" customWidth="1"/>
    <col min="13572" max="13575" width="10.375" style="67" customWidth="1"/>
    <col min="13576" max="13576" width="65.25" style="67" customWidth="1"/>
    <col min="13577" max="13824" width="9.125" style="67"/>
    <col min="13825" max="13825" width="7.125" style="67" customWidth="1"/>
    <col min="13826" max="13826" width="12.75" style="67" customWidth="1"/>
    <col min="13827" max="13827" width="12.875" style="67" customWidth="1"/>
    <col min="13828" max="13831" width="10.375" style="67" customWidth="1"/>
    <col min="13832" max="13832" width="65.25" style="67" customWidth="1"/>
    <col min="13833" max="14080" width="9.125" style="67"/>
    <col min="14081" max="14081" width="7.125" style="67" customWidth="1"/>
    <col min="14082" max="14082" width="12.75" style="67" customWidth="1"/>
    <col min="14083" max="14083" width="12.875" style="67" customWidth="1"/>
    <col min="14084" max="14087" width="10.375" style="67" customWidth="1"/>
    <col min="14088" max="14088" width="65.25" style="67" customWidth="1"/>
    <col min="14089" max="14336" width="9.125" style="67"/>
    <col min="14337" max="14337" width="7.125" style="67" customWidth="1"/>
    <col min="14338" max="14338" width="12.75" style="67" customWidth="1"/>
    <col min="14339" max="14339" width="12.875" style="67" customWidth="1"/>
    <col min="14340" max="14343" width="10.375" style="67" customWidth="1"/>
    <col min="14344" max="14344" width="65.25" style="67" customWidth="1"/>
    <col min="14345" max="14592" width="9.125" style="67"/>
    <col min="14593" max="14593" width="7.125" style="67" customWidth="1"/>
    <col min="14594" max="14594" width="12.75" style="67" customWidth="1"/>
    <col min="14595" max="14595" width="12.875" style="67" customWidth="1"/>
    <col min="14596" max="14599" width="10.375" style="67" customWidth="1"/>
    <col min="14600" max="14600" width="65.25" style="67" customWidth="1"/>
    <col min="14601" max="14848" width="9.125" style="67"/>
    <col min="14849" max="14849" width="7.125" style="67" customWidth="1"/>
    <col min="14850" max="14850" width="12.75" style="67" customWidth="1"/>
    <col min="14851" max="14851" width="12.875" style="67" customWidth="1"/>
    <col min="14852" max="14855" width="10.375" style="67" customWidth="1"/>
    <col min="14856" max="14856" width="65.25" style="67" customWidth="1"/>
    <col min="14857" max="15104" width="9.125" style="67"/>
    <col min="15105" max="15105" width="7.125" style="67" customWidth="1"/>
    <col min="15106" max="15106" width="12.75" style="67" customWidth="1"/>
    <col min="15107" max="15107" width="12.875" style="67" customWidth="1"/>
    <col min="15108" max="15111" width="10.375" style="67" customWidth="1"/>
    <col min="15112" max="15112" width="65.25" style="67" customWidth="1"/>
    <col min="15113" max="15360" width="9.125" style="67"/>
    <col min="15361" max="15361" width="7.125" style="67" customWidth="1"/>
    <col min="15362" max="15362" width="12.75" style="67" customWidth="1"/>
    <col min="15363" max="15363" width="12.875" style="67" customWidth="1"/>
    <col min="15364" max="15367" width="10.375" style="67" customWidth="1"/>
    <col min="15368" max="15368" width="65.25" style="67" customWidth="1"/>
    <col min="15369" max="15616" width="9.125" style="67"/>
    <col min="15617" max="15617" width="7.125" style="67" customWidth="1"/>
    <col min="15618" max="15618" width="12.75" style="67" customWidth="1"/>
    <col min="15619" max="15619" width="12.875" style="67" customWidth="1"/>
    <col min="15620" max="15623" width="10.375" style="67" customWidth="1"/>
    <col min="15624" max="15624" width="65.25" style="67" customWidth="1"/>
    <col min="15625" max="15872" width="9.125" style="67"/>
    <col min="15873" max="15873" width="7.125" style="67" customWidth="1"/>
    <col min="15874" max="15874" width="12.75" style="67" customWidth="1"/>
    <col min="15875" max="15875" width="12.875" style="67" customWidth="1"/>
    <col min="15876" max="15879" width="10.375" style="67" customWidth="1"/>
    <col min="15880" max="15880" width="65.25" style="67" customWidth="1"/>
    <col min="15881" max="16128" width="9.125" style="67"/>
    <col min="16129" max="16129" width="7.125" style="67" customWidth="1"/>
    <col min="16130" max="16130" width="12.75" style="67" customWidth="1"/>
    <col min="16131" max="16131" width="12.875" style="67" customWidth="1"/>
    <col min="16132" max="16135" width="10.375" style="67" customWidth="1"/>
    <col min="16136" max="16136" width="65.25" style="67" customWidth="1"/>
    <col min="16137" max="16384" width="9.125" style="67"/>
  </cols>
  <sheetData>
    <row r="1" spans="1:13" ht="18.75" x14ac:dyDescent="0.3">
      <c r="A1" s="2"/>
      <c r="B1" s="2"/>
      <c r="C1" s="2"/>
      <c r="D1" s="2"/>
      <c r="E1" s="2"/>
      <c r="F1" s="2"/>
      <c r="G1" s="2"/>
      <c r="H1" s="3" t="s">
        <v>352</v>
      </c>
    </row>
    <row r="2" spans="1:13" ht="18.75" x14ac:dyDescent="0.3">
      <c r="A2" s="326" t="s">
        <v>353</v>
      </c>
      <c r="B2" s="326"/>
      <c r="C2" s="326"/>
      <c r="D2" s="326"/>
      <c r="E2" s="326"/>
      <c r="F2" s="326"/>
      <c r="G2" s="326"/>
      <c r="H2" s="326"/>
    </row>
    <row r="3" spans="1:13" ht="18.75" x14ac:dyDescent="0.3">
      <c r="A3" s="327" t="s">
        <v>1903</v>
      </c>
      <c r="B3" s="327"/>
      <c r="C3" s="327"/>
      <c r="D3" s="327"/>
      <c r="E3" s="327"/>
      <c r="F3" s="327"/>
      <c r="G3" s="327"/>
      <c r="H3" s="327"/>
    </row>
    <row r="4" spans="1:13" s="68" customFormat="1" ht="18.75" x14ac:dyDescent="0.25">
      <c r="A4" s="328" t="s">
        <v>354</v>
      </c>
      <c r="B4" s="328" t="s">
        <v>344</v>
      </c>
      <c r="C4" s="4" t="s">
        <v>355</v>
      </c>
      <c r="D4" s="5" t="s">
        <v>356</v>
      </c>
      <c r="E4" s="330" t="s">
        <v>357</v>
      </c>
      <c r="F4" s="6" t="s">
        <v>358</v>
      </c>
      <c r="G4" s="332" t="s">
        <v>357</v>
      </c>
      <c r="H4" s="328" t="s">
        <v>359</v>
      </c>
    </row>
    <row r="5" spans="1:13" s="68" customFormat="1" ht="18.75" x14ac:dyDescent="0.25">
      <c r="A5" s="329"/>
      <c r="B5" s="329"/>
      <c r="C5" s="4" t="s">
        <v>360</v>
      </c>
      <c r="D5" s="7" t="s">
        <v>360</v>
      </c>
      <c r="E5" s="331"/>
      <c r="F5" s="6" t="s">
        <v>360</v>
      </c>
      <c r="G5" s="333"/>
      <c r="H5" s="329"/>
    </row>
    <row r="6" spans="1:13" ht="18.75" x14ac:dyDescent="0.3">
      <c r="A6" s="66">
        <v>1</v>
      </c>
      <c r="B6" s="8" t="s">
        <v>346</v>
      </c>
      <c r="C6" s="9">
        <v>61</v>
      </c>
      <c r="D6" s="10">
        <v>61</v>
      </c>
      <c r="E6" s="11">
        <f t="shared" ref="E6:E13" si="0">D6/C6*100</f>
        <v>100</v>
      </c>
      <c r="F6" s="12">
        <f>C6-D6</f>
        <v>0</v>
      </c>
      <c r="G6" s="13">
        <f t="shared" ref="G6:G13" si="1">F6/C6*100</f>
        <v>0</v>
      </c>
      <c r="H6" s="8"/>
    </row>
    <row r="7" spans="1:13" ht="18.75" x14ac:dyDescent="0.3">
      <c r="A7" s="66">
        <v>2</v>
      </c>
      <c r="B7" s="8" t="s">
        <v>350</v>
      </c>
      <c r="C7" s="9">
        <v>83</v>
      </c>
      <c r="D7" s="10">
        <v>83</v>
      </c>
      <c r="E7" s="11">
        <f t="shared" si="0"/>
        <v>100</v>
      </c>
      <c r="F7" s="12">
        <f t="shared" ref="F7:F12" si="2">C7-D7</f>
        <v>0</v>
      </c>
      <c r="G7" s="13">
        <f t="shared" si="1"/>
        <v>0</v>
      </c>
      <c r="H7" s="8"/>
    </row>
    <row r="8" spans="1:13" ht="18.75" x14ac:dyDescent="0.3">
      <c r="A8" s="66">
        <v>3</v>
      </c>
      <c r="B8" s="8" t="s">
        <v>351</v>
      </c>
      <c r="C8" s="9">
        <v>210</v>
      </c>
      <c r="D8" s="10">
        <v>210</v>
      </c>
      <c r="E8" s="11">
        <f t="shared" si="0"/>
        <v>100</v>
      </c>
      <c r="F8" s="12">
        <v>0</v>
      </c>
      <c r="G8" s="13">
        <f t="shared" si="1"/>
        <v>0</v>
      </c>
      <c r="H8" s="8"/>
      <c r="M8" s="69" t="s">
        <v>954</v>
      </c>
    </row>
    <row r="9" spans="1:13" ht="18.75" x14ac:dyDescent="0.3">
      <c r="A9" s="66">
        <v>4</v>
      </c>
      <c r="B9" s="8" t="s">
        <v>347</v>
      </c>
      <c r="C9" s="9">
        <v>127</v>
      </c>
      <c r="D9" s="10">
        <v>127</v>
      </c>
      <c r="E9" s="11">
        <f t="shared" si="0"/>
        <v>100</v>
      </c>
      <c r="F9" s="12">
        <f t="shared" si="2"/>
        <v>0</v>
      </c>
      <c r="G9" s="13">
        <f t="shared" si="1"/>
        <v>0</v>
      </c>
      <c r="H9" s="8"/>
      <c r="M9" s="69" t="s">
        <v>955</v>
      </c>
    </row>
    <row r="10" spans="1:13" ht="18.75" x14ac:dyDescent="0.3">
      <c r="A10" s="66">
        <v>5</v>
      </c>
      <c r="B10" s="8" t="s">
        <v>349</v>
      </c>
      <c r="C10" s="9">
        <v>74</v>
      </c>
      <c r="D10" s="10">
        <v>74</v>
      </c>
      <c r="E10" s="11">
        <f t="shared" si="0"/>
        <v>100</v>
      </c>
      <c r="F10" s="12">
        <f t="shared" si="2"/>
        <v>0</v>
      </c>
      <c r="G10" s="13">
        <f t="shared" si="1"/>
        <v>0</v>
      </c>
      <c r="H10" s="8"/>
      <c r="M10" s="69" t="s">
        <v>956</v>
      </c>
    </row>
    <row r="11" spans="1:13" ht="18.75" x14ac:dyDescent="0.3">
      <c r="A11" s="66">
        <v>6</v>
      </c>
      <c r="B11" s="8" t="s">
        <v>348</v>
      </c>
      <c r="C11" s="9">
        <v>168</v>
      </c>
      <c r="D11" s="10">
        <v>168</v>
      </c>
      <c r="E11" s="11">
        <f t="shared" si="0"/>
        <v>100</v>
      </c>
      <c r="F11" s="12">
        <v>0</v>
      </c>
      <c r="G11" s="13">
        <f t="shared" si="1"/>
        <v>0</v>
      </c>
      <c r="H11" s="8"/>
      <c r="M11" s="69" t="s">
        <v>957</v>
      </c>
    </row>
    <row r="12" spans="1:13" ht="18.75" x14ac:dyDescent="0.3">
      <c r="A12" s="66">
        <v>7</v>
      </c>
      <c r="B12" s="8" t="s">
        <v>345</v>
      </c>
      <c r="C12" s="9">
        <v>151</v>
      </c>
      <c r="D12" s="10">
        <v>151</v>
      </c>
      <c r="E12" s="11">
        <f t="shared" si="0"/>
        <v>100</v>
      </c>
      <c r="F12" s="12">
        <f t="shared" si="2"/>
        <v>0</v>
      </c>
      <c r="G12" s="14">
        <f t="shared" si="1"/>
        <v>0</v>
      </c>
      <c r="H12" s="8"/>
      <c r="M12" s="69" t="s">
        <v>958</v>
      </c>
    </row>
    <row r="13" spans="1:13" ht="19.5" thickBot="1" x14ac:dyDescent="0.35">
      <c r="A13" s="324" t="s">
        <v>361</v>
      </c>
      <c r="B13" s="325"/>
      <c r="C13" s="15">
        <f>SUM(C6:C12)</f>
        <v>874</v>
      </c>
      <c r="D13" s="16">
        <f>SUM(D6:D12)</f>
        <v>874</v>
      </c>
      <c r="E13" s="17">
        <f t="shared" si="0"/>
        <v>100</v>
      </c>
      <c r="F13" s="18">
        <f>SUM(F6:F12)</f>
        <v>0</v>
      </c>
      <c r="G13" s="19">
        <f t="shared" si="1"/>
        <v>0</v>
      </c>
      <c r="H13" s="20"/>
    </row>
    <row r="14" spans="1:13" ht="16.5" thickTop="1" x14ac:dyDescent="0.25">
      <c r="B14" s="110" t="s">
        <v>344</v>
      </c>
      <c r="C14" s="111" t="s">
        <v>362</v>
      </c>
      <c r="D14" s="111" t="s">
        <v>363</v>
      </c>
    </row>
    <row r="15" spans="1:13" x14ac:dyDescent="0.25">
      <c r="B15" s="70" t="s">
        <v>346</v>
      </c>
      <c r="C15" s="71">
        <f t="shared" ref="C15:C22" si="3">E6</f>
        <v>100</v>
      </c>
      <c r="D15" s="72">
        <f t="shared" ref="D15:D22" si="4">G6</f>
        <v>0</v>
      </c>
    </row>
    <row r="16" spans="1:13" x14ac:dyDescent="0.25">
      <c r="B16" s="70" t="s">
        <v>350</v>
      </c>
      <c r="C16" s="71">
        <f t="shared" si="3"/>
        <v>100</v>
      </c>
      <c r="D16" s="72">
        <f t="shared" si="4"/>
        <v>0</v>
      </c>
    </row>
    <row r="17" spans="2:4" x14ac:dyDescent="0.25">
      <c r="B17" s="70" t="s">
        <v>351</v>
      </c>
      <c r="C17" s="71">
        <f t="shared" si="3"/>
        <v>100</v>
      </c>
      <c r="D17" s="72">
        <f t="shared" si="4"/>
        <v>0</v>
      </c>
    </row>
    <row r="18" spans="2:4" x14ac:dyDescent="0.25">
      <c r="B18" s="70" t="s">
        <v>347</v>
      </c>
      <c r="C18" s="71">
        <f t="shared" si="3"/>
        <v>100</v>
      </c>
      <c r="D18" s="72">
        <f t="shared" si="4"/>
        <v>0</v>
      </c>
    </row>
    <row r="19" spans="2:4" x14ac:dyDescent="0.25">
      <c r="B19" s="70" t="s">
        <v>349</v>
      </c>
      <c r="C19" s="71">
        <f t="shared" si="3"/>
        <v>100</v>
      </c>
      <c r="D19" s="72">
        <f t="shared" si="4"/>
        <v>0</v>
      </c>
    </row>
    <row r="20" spans="2:4" x14ac:dyDescent="0.25">
      <c r="B20" s="70" t="s">
        <v>348</v>
      </c>
      <c r="C20" s="71">
        <f t="shared" si="3"/>
        <v>100</v>
      </c>
      <c r="D20" s="72">
        <f t="shared" si="4"/>
        <v>0</v>
      </c>
    </row>
    <row r="21" spans="2:4" x14ac:dyDescent="0.25">
      <c r="B21" s="70" t="s">
        <v>345</v>
      </c>
      <c r="C21" s="71">
        <f t="shared" si="3"/>
        <v>100</v>
      </c>
      <c r="D21" s="72">
        <f t="shared" si="4"/>
        <v>0</v>
      </c>
    </row>
    <row r="22" spans="2:4" x14ac:dyDescent="0.25">
      <c r="B22" s="69" t="s">
        <v>361</v>
      </c>
      <c r="C22" s="71">
        <f t="shared" si="3"/>
        <v>100</v>
      </c>
      <c r="D22" s="72">
        <f t="shared" si="4"/>
        <v>0</v>
      </c>
    </row>
    <row r="23" spans="2:4" x14ac:dyDescent="0.25">
      <c r="C23" s="73"/>
    </row>
    <row r="36" spans="1:1" ht="15.75" x14ac:dyDescent="0.25">
      <c r="A36" s="109" t="s">
        <v>364</v>
      </c>
    </row>
  </sheetData>
  <mergeCells count="8">
    <mergeCell ref="A13:B13"/>
    <mergeCell ref="A2:H2"/>
    <mergeCell ref="A3:H3"/>
    <mergeCell ref="A4:A5"/>
    <mergeCell ref="B4:B5"/>
    <mergeCell ref="E4:E5"/>
    <mergeCell ref="G4:G5"/>
    <mergeCell ref="H4:H5"/>
  </mergeCells>
  <pageMargins left="0.31496062992125984" right="0.31496062992125984" top="0.35433070866141736" bottom="0.35433070866141736" header="0.31496062992125984" footer="0.31496062992125984"/>
  <pageSetup paperSize="9" scale="8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zoomScaleNormal="100" workbookViewId="0">
      <selection activeCell="J11" sqref="J11"/>
    </sheetView>
  </sheetViews>
  <sheetFormatPr defaultRowHeight="18.75" x14ac:dyDescent="0.3"/>
  <cols>
    <col min="1" max="1" width="12.75" style="21" customWidth="1"/>
    <col min="2" max="2" width="9.75" style="21" customWidth="1"/>
    <col min="3" max="3" width="12.75" style="21" customWidth="1"/>
    <col min="4" max="4" width="9.75" style="21" customWidth="1"/>
    <col min="5" max="5" width="10.5" style="21" customWidth="1"/>
    <col min="6" max="6" width="9.75" style="21" customWidth="1"/>
    <col min="7" max="7" width="11.625" style="21" customWidth="1"/>
    <col min="8" max="8" width="9.75" style="21" customWidth="1"/>
    <col min="9" max="9" width="11.625" style="21" customWidth="1"/>
    <col min="10" max="10" width="9.75" style="21" customWidth="1"/>
    <col min="11" max="11" width="11.75" style="21" customWidth="1"/>
    <col min="12" max="12" width="9.75" style="21" customWidth="1"/>
    <col min="13" max="13" width="12" style="21" customWidth="1"/>
    <col min="14" max="14" width="9.75" style="21" customWidth="1"/>
    <col min="15" max="256" width="9.125" style="21"/>
    <col min="257" max="257" width="12.75" style="21" customWidth="1"/>
    <col min="258" max="258" width="9.75" style="21" customWidth="1"/>
    <col min="259" max="259" width="12.75" style="21" customWidth="1"/>
    <col min="260" max="260" width="9.75" style="21" customWidth="1"/>
    <col min="261" max="261" width="12.75" style="21" customWidth="1"/>
    <col min="262" max="262" width="9.75" style="21" customWidth="1"/>
    <col min="263" max="263" width="12.75" style="21" customWidth="1"/>
    <col min="264" max="264" width="9.75" style="21" customWidth="1"/>
    <col min="265" max="265" width="12.75" style="21" customWidth="1"/>
    <col min="266" max="266" width="9.75" style="21" customWidth="1"/>
    <col min="267" max="267" width="12.75" style="21" customWidth="1"/>
    <col min="268" max="268" width="9.75" style="21" customWidth="1"/>
    <col min="269" max="269" width="12.75" style="21" customWidth="1"/>
    <col min="270" max="270" width="9.75" style="21" customWidth="1"/>
    <col min="271" max="512" width="9.125" style="21"/>
    <col min="513" max="513" width="12.75" style="21" customWidth="1"/>
    <col min="514" max="514" width="9.75" style="21" customWidth="1"/>
    <col min="515" max="515" width="12.75" style="21" customWidth="1"/>
    <col min="516" max="516" width="9.75" style="21" customWidth="1"/>
    <col min="517" max="517" width="12.75" style="21" customWidth="1"/>
    <col min="518" max="518" width="9.75" style="21" customWidth="1"/>
    <col min="519" max="519" width="12.75" style="21" customWidth="1"/>
    <col min="520" max="520" width="9.75" style="21" customWidth="1"/>
    <col min="521" max="521" width="12.75" style="21" customWidth="1"/>
    <col min="522" max="522" width="9.75" style="21" customWidth="1"/>
    <col min="523" max="523" width="12.75" style="21" customWidth="1"/>
    <col min="524" max="524" width="9.75" style="21" customWidth="1"/>
    <col min="525" max="525" width="12.75" style="21" customWidth="1"/>
    <col min="526" max="526" width="9.75" style="21" customWidth="1"/>
    <col min="527" max="768" width="9.125" style="21"/>
    <col min="769" max="769" width="12.75" style="21" customWidth="1"/>
    <col min="770" max="770" width="9.75" style="21" customWidth="1"/>
    <col min="771" max="771" width="12.75" style="21" customWidth="1"/>
    <col min="772" max="772" width="9.75" style="21" customWidth="1"/>
    <col min="773" max="773" width="12.75" style="21" customWidth="1"/>
    <col min="774" max="774" width="9.75" style="21" customWidth="1"/>
    <col min="775" max="775" width="12.75" style="21" customWidth="1"/>
    <col min="776" max="776" width="9.75" style="21" customWidth="1"/>
    <col min="777" max="777" width="12.75" style="21" customWidth="1"/>
    <col min="778" max="778" width="9.75" style="21" customWidth="1"/>
    <col min="779" max="779" width="12.75" style="21" customWidth="1"/>
    <col min="780" max="780" width="9.75" style="21" customWidth="1"/>
    <col min="781" max="781" width="12.75" style="21" customWidth="1"/>
    <col min="782" max="782" width="9.75" style="21" customWidth="1"/>
    <col min="783" max="1024" width="9.125" style="21"/>
    <col min="1025" max="1025" width="12.75" style="21" customWidth="1"/>
    <col min="1026" max="1026" width="9.75" style="21" customWidth="1"/>
    <col min="1027" max="1027" width="12.75" style="21" customWidth="1"/>
    <col min="1028" max="1028" width="9.75" style="21" customWidth="1"/>
    <col min="1029" max="1029" width="12.75" style="21" customWidth="1"/>
    <col min="1030" max="1030" width="9.75" style="21" customWidth="1"/>
    <col min="1031" max="1031" width="12.75" style="21" customWidth="1"/>
    <col min="1032" max="1032" width="9.75" style="21" customWidth="1"/>
    <col min="1033" max="1033" width="12.75" style="21" customWidth="1"/>
    <col min="1034" max="1034" width="9.75" style="21" customWidth="1"/>
    <col min="1035" max="1035" width="12.75" style="21" customWidth="1"/>
    <col min="1036" max="1036" width="9.75" style="21" customWidth="1"/>
    <col min="1037" max="1037" width="12.75" style="21" customWidth="1"/>
    <col min="1038" max="1038" width="9.75" style="21" customWidth="1"/>
    <col min="1039" max="1280" width="9.125" style="21"/>
    <col min="1281" max="1281" width="12.75" style="21" customWidth="1"/>
    <col min="1282" max="1282" width="9.75" style="21" customWidth="1"/>
    <col min="1283" max="1283" width="12.75" style="21" customWidth="1"/>
    <col min="1284" max="1284" width="9.75" style="21" customWidth="1"/>
    <col min="1285" max="1285" width="12.75" style="21" customWidth="1"/>
    <col min="1286" max="1286" width="9.75" style="21" customWidth="1"/>
    <col min="1287" max="1287" width="12.75" style="21" customWidth="1"/>
    <col min="1288" max="1288" width="9.75" style="21" customWidth="1"/>
    <col min="1289" max="1289" width="12.75" style="21" customWidth="1"/>
    <col min="1290" max="1290" width="9.75" style="21" customWidth="1"/>
    <col min="1291" max="1291" width="12.75" style="21" customWidth="1"/>
    <col min="1292" max="1292" width="9.75" style="21" customWidth="1"/>
    <col min="1293" max="1293" width="12.75" style="21" customWidth="1"/>
    <col min="1294" max="1294" width="9.75" style="21" customWidth="1"/>
    <col min="1295" max="1536" width="9.125" style="21"/>
    <col min="1537" max="1537" width="12.75" style="21" customWidth="1"/>
    <col min="1538" max="1538" width="9.75" style="21" customWidth="1"/>
    <col min="1539" max="1539" width="12.75" style="21" customWidth="1"/>
    <col min="1540" max="1540" width="9.75" style="21" customWidth="1"/>
    <col min="1541" max="1541" width="12.75" style="21" customWidth="1"/>
    <col min="1542" max="1542" width="9.75" style="21" customWidth="1"/>
    <col min="1543" max="1543" width="12.75" style="21" customWidth="1"/>
    <col min="1544" max="1544" width="9.75" style="21" customWidth="1"/>
    <col min="1545" max="1545" width="12.75" style="21" customWidth="1"/>
    <col min="1546" max="1546" width="9.75" style="21" customWidth="1"/>
    <col min="1547" max="1547" width="12.75" style="21" customWidth="1"/>
    <col min="1548" max="1548" width="9.75" style="21" customWidth="1"/>
    <col min="1549" max="1549" width="12.75" style="21" customWidth="1"/>
    <col min="1550" max="1550" width="9.75" style="21" customWidth="1"/>
    <col min="1551" max="1792" width="9.125" style="21"/>
    <col min="1793" max="1793" width="12.75" style="21" customWidth="1"/>
    <col min="1794" max="1794" width="9.75" style="21" customWidth="1"/>
    <col min="1795" max="1795" width="12.75" style="21" customWidth="1"/>
    <col min="1796" max="1796" width="9.75" style="21" customWidth="1"/>
    <col min="1797" max="1797" width="12.75" style="21" customWidth="1"/>
    <col min="1798" max="1798" width="9.75" style="21" customWidth="1"/>
    <col min="1799" max="1799" width="12.75" style="21" customWidth="1"/>
    <col min="1800" max="1800" width="9.75" style="21" customWidth="1"/>
    <col min="1801" max="1801" width="12.75" style="21" customWidth="1"/>
    <col min="1802" max="1802" width="9.75" style="21" customWidth="1"/>
    <col min="1803" max="1803" width="12.75" style="21" customWidth="1"/>
    <col min="1804" max="1804" width="9.75" style="21" customWidth="1"/>
    <col min="1805" max="1805" width="12.75" style="21" customWidth="1"/>
    <col min="1806" max="1806" width="9.75" style="21" customWidth="1"/>
    <col min="1807" max="2048" width="9.125" style="21"/>
    <col min="2049" max="2049" width="12.75" style="21" customWidth="1"/>
    <col min="2050" max="2050" width="9.75" style="21" customWidth="1"/>
    <col min="2051" max="2051" width="12.75" style="21" customWidth="1"/>
    <col min="2052" max="2052" width="9.75" style="21" customWidth="1"/>
    <col min="2053" max="2053" width="12.75" style="21" customWidth="1"/>
    <col min="2054" max="2054" width="9.75" style="21" customWidth="1"/>
    <col min="2055" max="2055" width="12.75" style="21" customWidth="1"/>
    <col min="2056" max="2056" width="9.75" style="21" customWidth="1"/>
    <col min="2057" max="2057" width="12.75" style="21" customWidth="1"/>
    <col min="2058" max="2058" width="9.75" style="21" customWidth="1"/>
    <col min="2059" max="2059" width="12.75" style="21" customWidth="1"/>
    <col min="2060" max="2060" width="9.75" style="21" customWidth="1"/>
    <col min="2061" max="2061" width="12.75" style="21" customWidth="1"/>
    <col min="2062" max="2062" width="9.75" style="21" customWidth="1"/>
    <col min="2063" max="2304" width="9.125" style="21"/>
    <col min="2305" max="2305" width="12.75" style="21" customWidth="1"/>
    <col min="2306" max="2306" width="9.75" style="21" customWidth="1"/>
    <col min="2307" max="2307" width="12.75" style="21" customWidth="1"/>
    <col min="2308" max="2308" width="9.75" style="21" customWidth="1"/>
    <col min="2309" max="2309" width="12.75" style="21" customWidth="1"/>
    <col min="2310" max="2310" width="9.75" style="21" customWidth="1"/>
    <col min="2311" max="2311" width="12.75" style="21" customWidth="1"/>
    <col min="2312" max="2312" width="9.75" style="21" customWidth="1"/>
    <col min="2313" max="2313" width="12.75" style="21" customWidth="1"/>
    <col min="2314" max="2314" width="9.75" style="21" customWidth="1"/>
    <col min="2315" max="2315" width="12.75" style="21" customWidth="1"/>
    <col min="2316" max="2316" width="9.75" style="21" customWidth="1"/>
    <col min="2317" max="2317" width="12.75" style="21" customWidth="1"/>
    <col min="2318" max="2318" width="9.75" style="21" customWidth="1"/>
    <col min="2319" max="2560" width="9.125" style="21"/>
    <col min="2561" max="2561" width="12.75" style="21" customWidth="1"/>
    <col min="2562" max="2562" width="9.75" style="21" customWidth="1"/>
    <col min="2563" max="2563" width="12.75" style="21" customWidth="1"/>
    <col min="2564" max="2564" width="9.75" style="21" customWidth="1"/>
    <col min="2565" max="2565" width="12.75" style="21" customWidth="1"/>
    <col min="2566" max="2566" width="9.75" style="21" customWidth="1"/>
    <col min="2567" max="2567" width="12.75" style="21" customWidth="1"/>
    <col min="2568" max="2568" width="9.75" style="21" customWidth="1"/>
    <col min="2569" max="2569" width="12.75" style="21" customWidth="1"/>
    <col min="2570" max="2570" width="9.75" style="21" customWidth="1"/>
    <col min="2571" max="2571" width="12.75" style="21" customWidth="1"/>
    <col min="2572" max="2572" width="9.75" style="21" customWidth="1"/>
    <col min="2573" max="2573" width="12.75" style="21" customWidth="1"/>
    <col min="2574" max="2574" width="9.75" style="21" customWidth="1"/>
    <col min="2575" max="2816" width="9.125" style="21"/>
    <col min="2817" max="2817" width="12.75" style="21" customWidth="1"/>
    <col min="2818" max="2818" width="9.75" style="21" customWidth="1"/>
    <col min="2819" max="2819" width="12.75" style="21" customWidth="1"/>
    <col min="2820" max="2820" width="9.75" style="21" customWidth="1"/>
    <col min="2821" max="2821" width="12.75" style="21" customWidth="1"/>
    <col min="2822" max="2822" width="9.75" style="21" customWidth="1"/>
    <col min="2823" max="2823" width="12.75" style="21" customWidth="1"/>
    <col min="2824" max="2824" width="9.75" style="21" customWidth="1"/>
    <col min="2825" max="2825" width="12.75" style="21" customWidth="1"/>
    <col min="2826" max="2826" width="9.75" style="21" customWidth="1"/>
    <col min="2827" max="2827" width="12.75" style="21" customWidth="1"/>
    <col min="2828" max="2828" width="9.75" style="21" customWidth="1"/>
    <col min="2829" max="2829" width="12.75" style="21" customWidth="1"/>
    <col min="2830" max="2830" width="9.75" style="21" customWidth="1"/>
    <col min="2831" max="3072" width="9.125" style="21"/>
    <col min="3073" max="3073" width="12.75" style="21" customWidth="1"/>
    <col min="3074" max="3074" width="9.75" style="21" customWidth="1"/>
    <col min="3075" max="3075" width="12.75" style="21" customWidth="1"/>
    <col min="3076" max="3076" width="9.75" style="21" customWidth="1"/>
    <col min="3077" max="3077" width="12.75" style="21" customWidth="1"/>
    <col min="3078" max="3078" width="9.75" style="21" customWidth="1"/>
    <col min="3079" max="3079" width="12.75" style="21" customWidth="1"/>
    <col min="3080" max="3080" width="9.75" style="21" customWidth="1"/>
    <col min="3081" max="3081" width="12.75" style="21" customWidth="1"/>
    <col min="3082" max="3082" width="9.75" style="21" customWidth="1"/>
    <col min="3083" max="3083" width="12.75" style="21" customWidth="1"/>
    <col min="3084" max="3084" width="9.75" style="21" customWidth="1"/>
    <col min="3085" max="3085" width="12.75" style="21" customWidth="1"/>
    <col min="3086" max="3086" width="9.75" style="21" customWidth="1"/>
    <col min="3087" max="3328" width="9.125" style="21"/>
    <col min="3329" max="3329" width="12.75" style="21" customWidth="1"/>
    <col min="3330" max="3330" width="9.75" style="21" customWidth="1"/>
    <col min="3331" max="3331" width="12.75" style="21" customWidth="1"/>
    <col min="3332" max="3332" width="9.75" style="21" customWidth="1"/>
    <col min="3333" max="3333" width="12.75" style="21" customWidth="1"/>
    <col min="3334" max="3334" width="9.75" style="21" customWidth="1"/>
    <col min="3335" max="3335" width="12.75" style="21" customWidth="1"/>
    <col min="3336" max="3336" width="9.75" style="21" customWidth="1"/>
    <col min="3337" max="3337" width="12.75" style="21" customWidth="1"/>
    <col min="3338" max="3338" width="9.75" style="21" customWidth="1"/>
    <col min="3339" max="3339" width="12.75" style="21" customWidth="1"/>
    <col min="3340" max="3340" width="9.75" style="21" customWidth="1"/>
    <col min="3341" max="3341" width="12.75" style="21" customWidth="1"/>
    <col min="3342" max="3342" width="9.75" style="21" customWidth="1"/>
    <col min="3343" max="3584" width="9.125" style="21"/>
    <col min="3585" max="3585" width="12.75" style="21" customWidth="1"/>
    <col min="3586" max="3586" width="9.75" style="21" customWidth="1"/>
    <col min="3587" max="3587" width="12.75" style="21" customWidth="1"/>
    <col min="3588" max="3588" width="9.75" style="21" customWidth="1"/>
    <col min="3589" max="3589" width="12.75" style="21" customWidth="1"/>
    <col min="3590" max="3590" width="9.75" style="21" customWidth="1"/>
    <col min="3591" max="3591" width="12.75" style="21" customWidth="1"/>
    <col min="3592" max="3592" width="9.75" style="21" customWidth="1"/>
    <col min="3593" max="3593" width="12.75" style="21" customWidth="1"/>
    <col min="3594" max="3594" width="9.75" style="21" customWidth="1"/>
    <col min="3595" max="3595" width="12.75" style="21" customWidth="1"/>
    <col min="3596" max="3596" width="9.75" style="21" customWidth="1"/>
    <col min="3597" max="3597" width="12.75" style="21" customWidth="1"/>
    <col min="3598" max="3598" width="9.75" style="21" customWidth="1"/>
    <col min="3599" max="3840" width="9.125" style="21"/>
    <col min="3841" max="3841" width="12.75" style="21" customWidth="1"/>
    <col min="3842" max="3842" width="9.75" style="21" customWidth="1"/>
    <col min="3843" max="3843" width="12.75" style="21" customWidth="1"/>
    <col min="3844" max="3844" width="9.75" style="21" customWidth="1"/>
    <col min="3845" max="3845" width="12.75" style="21" customWidth="1"/>
    <col min="3846" max="3846" width="9.75" style="21" customWidth="1"/>
    <col min="3847" max="3847" width="12.75" style="21" customWidth="1"/>
    <col min="3848" max="3848" width="9.75" style="21" customWidth="1"/>
    <col min="3849" max="3849" width="12.75" style="21" customWidth="1"/>
    <col min="3850" max="3850" width="9.75" style="21" customWidth="1"/>
    <col min="3851" max="3851" width="12.75" style="21" customWidth="1"/>
    <col min="3852" max="3852" width="9.75" style="21" customWidth="1"/>
    <col min="3853" max="3853" width="12.75" style="21" customWidth="1"/>
    <col min="3854" max="3854" width="9.75" style="21" customWidth="1"/>
    <col min="3855" max="4096" width="9.125" style="21"/>
    <col min="4097" max="4097" width="12.75" style="21" customWidth="1"/>
    <col min="4098" max="4098" width="9.75" style="21" customWidth="1"/>
    <col min="4099" max="4099" width="12.75" style="21" customWidth="1"/>
    <col min="4100" max="4100" width="9.75" style="21" customWidth="1"/>
    <col min="4101" max="4101" width="12.75" style="21" customWidth="1"/>
    <col min="4102" max="4102" width="9.75" style="21" customWidth="1"/>
    <col min="4103" max="4103" width="12.75" style="21" customWidth="1"/>
    <col min="4104" max="4104" width="9.75" style="21" customWidth="1"/>
    <col min="4105" max="4105" width="12.75" style="21" customWidth="1"/>
    <col min="4106" max="4106" width="9.75" style="21" customWidth="1"/>
    <col min="4107" max="4107" width="12.75" style="21" customWidth="1"/>
    <col min="4108" max="4108" width="9.75" style="21" customWidth="1"/>
    <col min="4109" max="4109" width="12.75" style="21" customWidth="1"/>
    <col min="4110" max="4110" width="9.75" style="21" customWidth="1"/>
    <col min="4111" max="4352" width="9.125" style="21"/>
    <col min="4353" max="4353" width="12.75" style="21" customWidth="1"/>
    <col min="4354" max="4354" width="9.75" style="21" customWidth="1"/>
    <col min="4355" max="4355" width="12.75" style="21" customWidth="1"/>
    <col min="4356" max="4356" width="9.75" style="21" customWidth="1"/>
    <col min="4357" max="4357" width="12.75" style="21" customWidth="1"/>
    <col min="4358" max="4358" width="9.75" style="21" customWidth="1"/>
    <col min="4359" max="4359" width="12.75" style="21" customWidth="1"/>
    <col min="4360" max="4360" width="9.75" style="21" customWidth="1"/>
    <col min="4361" max="4361" width="12.75" style="21" customWidth="1"/>
    <col min="4362" max="4362" width="9.75" style="21" customWidth="1"/>
    <col min="4363" max="4363" width="12.75" style="21" customWidth="1"/>
    <col min="4364" max="4364" width="9.75" style="21" customWidth="1"/>
    <col min="4365" max="4365" width="12.75" style="21" customWidth="1"/>
    <col min="4366" max="4366" width="9.75" style="21" customWidth="1"/>
    <col min="4367" max="4608" width="9.125" style="21"/>
    <col min="4609" max="4609" width="12.75" style="21" customWidth="1"/>
    <col min="4610" max="4610" width="9.75" style="21" customWidth="1"/>
    <col min="4611" max="4611" width="12.75" style="21" customWidth="1"/>
    <col min="4612" max="4612" width="9.75" style="21" customWidth="1"/>
    <col min="4613" max="4613" width="12.75" style="21" customWidth="1"/>
    <col min="4614" max="4614" width="9.75" style="21" customWidth="1"/>
    <col min="4615" max="4615" width="12.75" style="21" customWidth="1"/>
    <col min="4616" max="4616" width="9.75" style="21" customWidth="1"/>
    <col min="4617" max="4617" width="12.75" style="21" customWidth="1"/>
    <col min="4618" max="4618" width="9.75" style="21" customWidth="1"/>
    <col min="4619" max="4619" width="12.75" style="21" customWidth="1"/>
    <col min="4620" max="4620" width="9.75" style="21" customWidth="1"/>
    <col min="4621" max="4621" width="12.75" style="21" customWidth="1"/>
    <col min="4622" max="4622" width="9.75" style="21" customWidth="1"/>
    <col min="4623" max="4864" width="9.125" style="21"/>
    <col min="4865" max="4865" width="12.75" style="21" customWidth="1"/>
    <col min="4866" max="4866" width="9.75" style="21" customWidth="1"/>
    <col min="4867" max="4867" width="12.75" style="21" customWidth="1"/>
    <col min="4868" max="4868" width="9.75" style="21" customWidth="1"/>
    <col min="4869" max="4869" width="12.75" style="21" customWidth="1"/>
    <col min="4870" max="4870" width="9.75" style="21" customWidth="1"/>
    <col min="4871" max="4871" width="12.75" style="21" customWidth="1"/>
    <col min="4872" max="4872" width="9.75" style="21" customWidth="1"/>
    <col min="4873" max="4873" width="12.75" style="21" customWidth="1"/>
    <col min="4874" max="4874" width="9.75" style="21" customWidth="1"/>
    <col min="4875" max="4875" width="12.75" style="21" customWidth="1"/>
    <col min="4876" max="4876" width="9.75" style="21" customWidth="1"/>
    <col min="4877" max="4877" width="12.75" style="21" customWidth="1"/>
    <col min="4878" max="4878" width="9.75" style="21" customWidth="1"/>
    <col min="4879" max="5120" width="9.125" style="21"/>
    <col min="5121" max="5121" width="12.75" style="21" customWidth="1"/>
    <col min="5122" max="5122" width="9.75" style="21" customWidth="1"/>
    <col min="5123" max="5123" width="12.75" style="21" customWidth="1"/>
    <col min="5124" max="5124" width="9.75" style="21" customWidth="1"/>
    <col min="5125" max="5125" width="12.75" style="21" customWidth="1"/>
    <col min="5126" max="5126" width="9.75" style="21" customWidth="1"/>
    <col min="5127" max="5127" width="12.75" style="21" customWidth="1"/>
    <col min="5128" max="5128" width="9.75" style="21" customWidth="1"/>
    <col min="5129" max="5129" width="12.75" style="21" customWidth="1"/>
    <col min="5130" max="5130" width="9.75" style="21" customWidth="1"/>
    <col min="5131" max="5131" width="12.75" style="21" customWidth="1"/>
    <col min="5132" max="5132" width="9.75" style="21" customWidth="1"/>
    <col min="5133" max="5133" width="12.75" style="21" customWidth="1"/>
    <col min="5134" max="5134" width="9.75" style="21" customWidth="1"/>
    <col min="5135" max="5376" width="9.125" style="21"/>
    <col min="5377" max="5377" width="12.75" style="21" customWidth="1"/>
    <col min="5378" max="5378" width="9.75" style="21" customWidth="1"/>
    <col min="5379" max="5379" width="12.75" style="21" customWidth="1"/>
    <col min="5380" max="5380" width="9.75" style="21" customWidth="1"/>
    <col min="5381" max="5381" width="12.75" style="21" customWidth="1"/>
    <col min="5382" max="5382" width="9.75" style="21" customWidth="1"/>
    <col min="5383" max="5383" width="12.75" style="21" customWidth="1"/>
    <col min="5384" max="5384" width="9.75" style="21" customWidth="1"/>
    <col min="5385" max="5385" width="12.75" style="21" customWidth="1"/>
    <col min="5386" max="5386" width="9.75" style="21" customWidth="1"/>
    <col min="5387" max="5387" width="12.75" style="21" customWidth="1"/>
    <col min="5388" max="5388" width="9.75" style="21" customWidth="1"/>
    <col min="5389" max="5389" width="12.75" style="21" customWidth="1"/>
    <col min="5390" max="5390" width="9.75" style="21" customWidth="1"/>
    <col min="5391" max="5632" width="9.125" style="21"/>
    <col min="5633" max="5633" width="12.75" style="21" customWidth="1"/>
    <col min="5634" max="5634" width="9.75" style="21" customWidth="1"/>
    <col min="5635" max="5635" width="12.75" style="21" customWidth="1"/>
    <col min="5636" max="5636" width="9.75" style="21" customWidth="1"/>
    <col min="5637" max="5637" width="12.75" style="21" customWidth="1"/>
    <col min="5638" max="5638" width="9.75" style="21" customWidth="1"/>
    <col min="5639" max="5639" width="12.75" style="21" customWidth="1"/>
    <col min="5640" max="5640" width="9.75" style="21" customWidth="1"/>
    <col min="5641" max="5641" width="12.75" style="21" customWidth="1"/>
    <col min="5642" max="5642" width="9.75" style="21" customWidth="1"/>
    <col min="5643" max="5643" width="12.75" style="21" customWidth="1"/>
    <col min="5644" max="5644" width="9.75" style="21" customWidth="1"/>
    <col min="5645" max="5645" width="12.75" style="21" customWidth="1"/>
    <col min="5646" max="5646" width="9.75" style="21" customWidth="1"/>
    <col min="5647" max="5888" width="9.125" style="21"/>
    <col min="5889" max="5889" width="12.75" style="21" customWidth="1"/>
    <col min="5890" max="5890" width="9.75" style="21" customWidth="1"/>
    <col min="5891" max="5891" width="12.75" style="21" customWidth="1"/>
    <col min="5892" max="5892" width="9.75" style="21" customWidth="1"/>
    <col min="5893" max="5893" width="12.75" style="21" customWidth="1"/>
    <col min="5894" max="5894" width="9.75" style="21" customWidth="1"/>
    <col min="5895" max="5895" width="12.75" style="21" customWidth="1"/>
    <col min="5896" max="5896" width="9.75" style="21" customWidth="1"/>
    <col min="5897" max="5897" width="12.75" style="21" customWidth="1"/>
    <col min="5898" max="5898" width="9.75" style="21" customWidth="1"/>
    <col min="5899" max="5899" width="12.75" style="21" customWidth="1"/>
    <col min="5900" max="5900" width="9.75" style="21" customWidth="1"/>
    <col min="5901" max="5901" width="12.75" style="21" customWidth="1"/>
    <col min="5902" max="5902" width="9.75" style="21" customWidth="1"/>
    <col min="5903" max="6144" width="9.125" style="21"/>
    <col min="6145" max="6145" width="12.75" style="21" customWidth="1"/>
    <col min="6146" max="6146" width="9.75" style="21" customWidth="1"/>
    <col min="6147" max="6147" width="12.75" style="21" customWidth="1"/>
    <col min="6148" max="6148" width="9.75" style="21" customWidth="1"/>
    <col min="6149" max="6149" width="12.75" style="21" customWidth="1"/>
    <col min="6150" max="6150" width="9.75" style="21" customWidth="1"/>
    <col min="6151" max="6151" width="12.75" style="21" customWidth="1"/>
    <col min="6152" max="6152" width="9.75" style="21" customWidth="1"/>
    <col min="6153" max="6153" width="12.75" style="21" customWidth="1"/>
    <col min="6154" max="6154" width="9.75" style="21" customWidth="1"/>
    <col min="6155" max="6155" width="12.75" style="21" customWidth="1"/>
    <col min="6156" max="6156" width="9.75" style="21" customWidth="1"/>
    <col min="6157" max="6157" width="12.75" style="21" customWidth="1"/>
    <col min="6158" max="6158" width="9.75" style="21" customWidth="1"/>
    <col min="6159" max="6400" width="9.125" style="21"/>
    <col min="6401" max="6401" width="12.75" style="21" customWidth="1"/>
    <col min="6402" max="6402" width="9.75" style="21" customWidth="1"/>
    <col min="6403" max="6403" width="12.75" style="21" customWidth="1"/>
    <col min="6404" max="6404" width="9.75" style="21" customWidth="1"/>
    <col min="6405" max="6405" width="12.75" style="21" customWidth="1"/>
    <col min="6406" max="6406" width="9.75" style="21" customWidth="1"/>
    <col min="6407" max="6407" width="12.75" style="21" customWidth="1"/>
    <col min="6408" max="6408" width="9.75" style="21" customWidth="1"/>
    <col min="6409" max="6409" width="12.75" style="21" customWidth="1"/>
    <col min="6410" max="6410" width="9.75" style="21" customWidth="1"/>
    <col min="6411" max="6411" width="12.75" style="21" customWidth="1"/>
    <col min="6412" max="6412" width="9.75" style="21" customWidth="1"/>
    <col min="6413" max="6413" width="12.75" style="21" customWidth="1"/>
    <col min="6414" max="6414" width="9.75" style="21" customWidth="1"/>
    <col min="6415" max="6656" width="9.125" style="21"/>
    <col min="6657" max="6657" width="12.75" style="21" customWidth="1"/>
    <col min="6658" max="6658" width="9.75" style="21" customWidth="1"/>
    <col min="6659" max="6659" width="12.75" style="21" customWidth="1"/>
    <col min="6660" max="6660" width="9.75" style="21" customWidth="1"/>
    <col min="6661" max="6661" width="12.75" style="21" customWidth="1"/>
    <col min="6662" max="6662" width="9.75" style="21" customWidth="1"/>
    <col min="6663" max="6663" width="12.75" style="21" customWidth="1"/>
    <col min="6664" max="6664" width="9.75" style="21" customWidth="1"/>
    <col min="6665" max="6665" width="12.75" style="21" customWidth="1"/>
    <col min="6666" max="6666" width="9.75" style="21" customWidth="1"/>
    <col min="6667" max="6667" width="12.75" style="21" customWidth="1"/>
    <col min="6668" max="6668" width="9.75" style="21" customWidth="1"/>
    <col min="6669" max="6669" width="12.75" style="21" customWidth="1"/>
    <col min="6670" max="6670" width="9.75" style="21" customWidth="1"/>
    <col min="6671" max="6912" width="9.125" style="21"/>
    <col min="6913" max="6913" width="12.75" style="21" customWidth="1"/>
    <col min="6914" max="6914" width="9.75" style="21" customWidth="1"/>
    <col min="6915" max="6915" width="12.75" style="21" customWidth="1"/>
    <col min="6916" max="6916" width="9.75" style="21" customWidth="1"/>
    <col min="6917" max="6917" width="12.75" style="21" customWidth="1"/>
    <col min="6918" max="6918" width="9.75" style="21" customWidth="1"/>
    <col min="6919" max="6919" width="12.75" style="21" customWidth="1"/>
    <col min="6920" max="6920" width="9.75" style="21" customWidth="1"/>
    <col min="6921" max="6921" width="12.75" style="21" customWidth="1"/>
    <col min="6922" max="6922" width="9.75" style="21" customWidth="1"/>
    <col min="6923" max="6923" width="12.75" style="21" customWidth="1"/>
    <col min="6924" max="6924" width="9.75" style="21" customWidth="1"/>
    <col min="6925" max="6925" width="12.75" style="21" customWidth="1"/>
    <col min="6926" max="6926" width="9.75" style="21" customWidth="1"/>
    <col min="6927" max="7168" width="9.125" style="21"/>
    <col min="7169" max="7169" width="12.75" style="21" customWidth="1"/>
    <col min="7170" max="7170" width="9.75" style="21" customWidth="1"/>
    <col min="7171" max="7171" width="12.75" style="21" customWidth="1"/>
    <col min="7172" max="7172" width="9.75" style="21" customWidth="1"/>
    <col min="7173" max="7173" width="12.75" style="21" customWidth="1"/>
    <col min="7174" max="7174" width="9.75" style="21" customWidth="1"/>
    <col min="7175" max="7175" width="12.75" style="21" customWidth="1"/>
    <col min="7176" max="7176" width="9.75" style="21" customWidth="1"/>
    <col min="7177" max="7177" width="12.75" style="21" customWidth="1"/>
    <col min="7178" max="7178" width="9.75" style="21" customWidth="1"/>
    <col min="7179" max="7179" width="12.75" style="21" customWidth="1"/>
    <col min="7180" max="7180" width="9.75" style="21" customWidth="1"/>
    <col min="7181" max="7181" width="12.75" style="21" customWidth="1"/>
    <col min="7182" max="7182" width="9.75" style="21" customWidth="1"/>
    <col min="7183" max="7424" width="9.125" style="21"/>
    <col min="7425" max="7425" width="12.75" style="21" customWidth="1"/>
    <col min="7426" max="7426" width="9.75" style="21" customWidth="1"/>
    <col min="7427" max="7427" width="12.75" style="21" customWidth="1"/>
    <col min="7428" max="7428" width="9.75" style="21" customWidth="1"/>
    <col min="7429" max="7429" width="12.75" style="21" customWidth="1"/>
    <col min="7430" max="7430" width="9.75" style="21" customWidth="1"/>
    <col min="7431" max="7431" width="12.75" style="21" customWidth="1"/>
    <col min="7432" max="7432" width="9.75" style="21" customWidth="1"/>
    <col min="7433" max="7433" width="12.75" style="21" customWidth="1"/>
    <col min="7434" max="7434" width="9.75" style="21" customWidth="1"/>
    <col min="7435" max="7435" width="12.75" style="21" customWidth="1"/>
    <col min="7436" max="7436" width="9.75" style="21" customWidth="1"/>
    <col min="7437" max="7437" width="12.75" style="21" customWidth="1"/>
    <col min="7438" max="7438" width="9.75" style="21" customWidth="1"/>
    <col min="7439" max="7680" width="9.125" style="21"/>
    <col min="7681" max="7681" width="12.75" style="21" customWidth="1"/>
    <col min="7682" max="7682" width="9.75" style="21" customWidth="1"/>
    <col min="7683" max="7683" width="12.75" style="21" customWidth="1"/>
    <col min="7684" max="7684" width="9.75" style="21" customWidth="1"/>
    <col min="7685" max="7685" width="12.75" style="21" customWidth="1"/>
    <col min="7686" max="7686" width="9.75" style="21" customWidth="1"/>
    <col min="7687" max="7687" width="12.75" style="21" customWidth="1"/>
    <col min="7688" max="7688" width="9.75" style="21" customWidth="1"/>
    <col min="7689" max="7689" width="12.75" style="21" customWidth="1"/>
    <col min="7690" max="7690" width="9.75" style="21" customWidth="1"/>
    <col min="7691" max="7691" width="12.75" style="21" customWidth="1"/>
    <col min="7692" max="7692" width="9.75" style="21" customWidth="1"/>
    <col min="7693" max="7693" width="12.75" style="21" customWidth="1"/>
    <col min="7694" max="7694" width="9.75" style="21" customWidth="1"/>
    <col min="7695" max="7936" width="9.125" style="21"/>
    <col min="7937" max="7937" width="12.75" style="21" customWidth="1"/>
    <col min="7938" max="7938" width="9.75" style="21" customWidth="1"/>
    <col min="7939" max="7939" width="12.75" style="21" customWidth="1"/>
    <col min="7940" max="7940" width="9.75" style="21" customWidth="1"/>
    <col min="7941" max="7941" width="12.75" style="21" customWidth="1"/>
    <col min="7942" max="7942" width="9.75" style="21" customWidth="1"/>
    <col min="7943" max="7943" width="12.75" style="21" customWidth="1"/>
    <col min="7944" max="7944" width="9.75" style="21" customWidth="1"/>
    <col min="7945" max="7945" width="12.75" style="21" customWidth="1"/>
    <col min="7946" max="7946" width="9.75" style="21" customWidth="1"/>
    <col min="7947" max="7947" width="12.75" style="21" customWidth="1"/>
    <col min="7948" max="7948" width="9.75" style="21" customWidth="1"/>
    <col min="7949" max="7949" width="12.75" style="21" customWidth="1"/>
    <col min="7950" max="7950" width="9.75" style="21" customWidth="1"/>
    <col min="7951" max="8192" width="9.125" style="21"/>
    <col min="8193" max="8193" width="12.75" style="21" customWidth="1"/>
    <col min="8194" max="8194" width="9.75" style="21" customWidth="1"/>
    <col min="8195" max="8195" width="12.75" style="21" customWidth="1"/>
    <col min="8196" max="8196" width="9.75" style="21" customWidth="1"/>
    <col min="8197" max="8197" width="12.75" style="21" customWidth="1"/>
    <col min="8198" max="8198" width="9.75" style="21" customWidth="1"/>
    <col min="8199" max="8199" width="12.75" style="21" customWidth="1"/>
    <col min="8200" max="8200" width="9.75" style="21" customWidth="1"/>
    <col min="8201" max="8201" width="12.75" style="21" customWidth="1"/>
    <col min="8202" max="8202" width="9.75" style="21" customWidth="1"/>
    <col min="8203" max="8203" width="12.75" style="21" customWidth="1"/>
    <col min="8204" max="8204" width="9.75" style="21" customWidth="1"/>
    <col min="8205" max="8205" width="12.75" style="21" customWidth="1"/>
    <col min="8206" max="8206" width="9.75" style="21" customWidth="1"/>
    <col min="8207" max="8448" width="9.125" style="21"/>
    <col min="8449" max="8449" width="12.75" style="21" customWidth="1"/>
    <col min="8450" max="8450" width="9.75" style="21" customWidth="1"/>
    <col min="8451" max="8451" width="12.75" style="21" customWidth="1"/>
    <col min="8452" max="8452" width="9.75" style="21" customWidth="1"/>
    <col min="8453" max="8453" width="12.75" style="21" customWidth="1"/>
    <col min="8454" max="8454" width="9.75" style="21" customWidth="1"/>
    <col min="8455" max="8455" width="12.75" style="21" customWidth="1"/>
    <col min="8456" max="8456" width="9.75" style="21" customWidth="1"/>
    <col min="8457" max="8457" width="12.75" style="21" customWidth="1"/>
    <col min="8458" max="8458" width="9.75" style="21" customWidth="1"/>
    <col min="8459" max="8459" width="12.75" style="21" customWidth="1"/>
    <col min="8460" max="8460" width="9.75" style="21" customWidth="1"/>
    <col min="8461" max="8461" width="12.75" style="21" customWidth="1"/>
    <col min="8462" max="8462" width="9.75" style="21" customWidth="1"/>
    <col min="8463" max="8704" width="9.125" style="21"/>
    <col min="8705" max="8705" width="12.75" style="21" customWidth="1"/>
    <col min="8706" max="8706" width="9.75" style="21" customWidth="1"/>
    <col min="8707" max="8707" width="12.75" style="21" customWidth="1"/>
    <col min="8708" max="8708" width="9.75" style="21" customWidth="1"/>
    <col min="8709" max="8709" width="12.75" style="21" customWidth="1"/>
    <col min="8710" max="8710" width="9.75" style="21" customWidth="1"/>
    <col min="8711" max="8711" width="12.75" style="21" customWidth="1"/>
    <col min="8712" max="8712" width="9.75" style="21" customWidth="1"/>
    <col min="8713" max="8713" width="12.75" style="21" customWidth="1"/>
    <col min="8714" max="8714" width="9.75" style="21" customWidth="1"/>
    <col min="8715" max="8715" width="12.75" style="21" customWidth="1"/>
    <col min="8716" max="8716" width="9.75" style="21" customWidth="1"/>
    <col min="8717" max="8717" width="12.75" style="21" customWidth="1"/>
    <col min="8718" max="8718" width="9.75" style="21" customWidth="1"/>
    <col min="8719" max="8960" width="9.125" style="21"/>
    <col min="8961" max="8961" width="12.75" style="21" customWidth="1"/>
    <col min="8962" max="8962" width="9.75" style="21" customWidth="1"/>
    <col min="8963" max="8963" width="12.75" style="21" customWidth="1"/>
    <col min="8964" max="8964" width="9.75" style="21" customWidth="1"/>
    <col min="8965" max="8965" width="12.75" style="21" customWidth="1"/>
    <col min="8966" max="8966" width="9.75" style="21" customWidth="1"/>
    <col min="8967" max="8967" width="12.75" style="21" customWidth="1"/>
    <col min="8968" max="8968" width="9.75" style="21" customWidth="1"/>
    <col min="8969" max="8969" width="12.75" style="21" customWidth="1"/>
    <col min="8970" max="8970" width="9.75" style="21" customWidth="1"/>
    <col min="8971" max="8971" width="12.75" style="21" customWidth="1"/>
    <col min="8972" max="8972" width="9.75" style="21" customWidth="1"/>
    <col min="8973" max="8973" width="12.75" style="21" customWidth="1"/>
    <col min="8974" max="8974" width="9.75" style="21" customWidth="1"/>
    <col min="8975" max="9216" width="9.125" style="21"/>
    <col min="9217" max="9217" width="12.75" style="21" customWidth="1"/>
    <col min="9218" max="9218" width="9.75" style="21" customWidth="1"/>
    <col min="9219" max="9219" width="12.75" style="21" customWidth="1"/>
    <col min="9220" max="9220" width="9.75" style="21" customWidth="1"/>
    <col min="9221" max="9221" width="12.75" style="21" customWidth="1"/>
    <col min="9222" max="9222" width="9.75" style="21" customWidth="1"/>
    <col min="9223" max="9223" width="12.75" style="21" customWidth="1"/>
    <col min="9224" max="9224" width="9.75" style="21" customWidth="1"/>
    <col min="9225" max="9225" width="12.75" style="21" customWidth="1"/>
    <col min="9226" max="9226" width="9.75" style="21" customWidth="1"/>
    <col min="9227" max="9227" width="12.75" style="21" customWidth="1"/>
    <col min="9228" max="9228" width="9.75" style="21" customWidth="1"/>
    <col min="9229" max="9229" width="12.75" style="21" customWidth="1"/>
    <col min="9230" max="9230" width="9.75" style="21" customWidth="1"/>
    <col min="9231" max="9472" width="9.125" style="21"/>
    <col min="9473" max="9473" width="12.75" style="21" customWidth="1"/>
    <col min="9474" max="9474" width="9.75" style="21" customWidth="1"/>
    <col min="9475" max="9475" width="12.75" style="21" customWidth="1"/>
    <col min="9476" max="9476" width="9.75" style="21" customWidth="1"/>
    <col min="9477" max="9477" width="12.75" style="21" customWidth="1"/>
    <col min="9478" max="9478" width="9.75" style="21" customWidth="1"/>
    <col min="9479" max="9479" width="12.75" style="21" customWidth="1"/>
    <col min="9480" max="9480" width="9.75" style="21" customWidth="1"/>
    <col min="9481" max="9481" width="12.75" style="21" customWidth="1"/>
    <col min="9482" max="9482" width="9.75" style="21" customWidth="1"/>
    <col min="9483" max="9483" width="12.75" style="21" customWidth="1"/>
    <col min="9484" max="9484" width="9.75" style="21" customWidth="1"/>
    <col min="9485" max="9485" width="12.75" style="21" customWidth="1"/>
    <col min="9486" max="9486" width="9.75" style="21" customWidth="1"/>
    <col min="9487" max="9728" width="9.125" style="21"/>
    <col min="9729" max="9729" width="12.75" style="21" customWidth="1"/>
    <col min="9730" max="9730" width="9.75" style="21" customWidth="1"/>
    <col min="9731" max="9731" width="12.75" style="21" customWidth="1"/>
    <col min="9732" max="9732" width="9.75" style="21" customWidth="1"/>
    <col min="9733" max="9733" width="12.75" style="21" customWidth="1"/>
    <col min="9734" max="9734" width="9.75" style="21" customWidth="1"/>
    <col min="9735" max="9735" width="12.75" style="21" customWidth="1"/>
    <col min="9736" max="9736" width="9.75" style="21" customWidth="1"/>
    <col min="9737" max="9737" width="12.75" style="21" customWidth="1"/>
    <col min="9738" max="9738" width="9.75" style="21" customWidth="1"/>
    <col min="9739" max="9739" width="12.75" style="21" customWidth="1"/>
    <col min="9740" max="9740" width="9.75" style="21" customWidth="1"/>
    <col min="9741" max="9741" width="12.75" style="21" customWidth="1"/>
    <col min="9742" max="9742" width="9.75" style="21" customWidth="1"/>
    <col min="9743" max="9984" width="9.125" style="21"/>
    <col min="9985" max="9985" width="12.75" style="21" customWidth="1"/>
    <col min="9986" max="9986" width="9.75" style="21" customWidth="1"/>
    <col min="9987" max="9987" width="12.75" style="21" customWidth="1"/>
    <col min="9988" max="9988" width="9.75" style="21" customWidth="1"/>
    <col min="9989" max="9989" width="12.75" style="21" customWidth="1"/>
    <col min="9990" max="9990" width="9.75" style="21" customWidth="1"/>
    <col min="9991" max="9991" width="12.75" style="21" customWidth="1"/>
    <col min="9992" max="9992" width="9.75" style="21" customWidth="1"/>
    <col min="9993" max="9993" width="12.75" style="21" customWidth="1"/>
    <col min="9994" max="9994" width="9.75" style="21" customWidth="1"/>
    <col min="9995" max="9995" width="12.75" style="21" customWidth="1"/>
    <col min="9996" max="9996" width="9.75" style="21" customWidth="1"/>
    <col min="9997" max="9997" width="12.75" style="21" customWidth="1"/>
    <col min="9998" max="9998" width="9.75" style="21" customWidth="1"/>
    <col min="9999" max="10240" width="9.125" style="21"/>
    <col min="10241" max="10241" width="12.75" style="21" customWidth="1"/>
    <col min="10242" max="10242" width="9.75" style="21" customWidth="1"/>
    <col min="10243" max="10243" width="12.75" style="21" customWidth="1"/>
    <col min="10244" max="10244" width="9.75" style="21" customWidth="1"/>
    <col min="10245" max="10245" width="12.75" style="21" customWidth="1"/>
    <col min="10246" max="10246" width="9.75" style="21" customWidth="1"/>
    <col min="10247" max="10247" width="12.75" style="21" customWidth="1"/>
    <col min="10248" max="10248" width="9.75" style="21" customWidth="1"/>
    <col min="10249" max="10249" width="12.75" style="21" customWidth="1"/>
    <col min="10250" max="10250" width="9.75" style="21" customWidth="1"/>
    <col min="10251" max="10251" width="12.75" style="21" customWidth="1"/>
    <col min="10252" max="10252" width="9.75" style="21" customWidth="1"/>
    <col min="10253" max="10253" width="12.75" style="21" customWidth="1"/>
    <col min="10254" max="10254" width="9.75" style="21" customWidth="1"/>
    <col min="10255" max="10496" width="9.125" style="21"/>
    <col min="10497" max="10497" width="12.75" style="21" customWidth="1"/>
    <col min="10498" max="10498" width="9.75" style="21" customWidth="1"/>
    <col min="10499" max="10499" width="12.75" style="21" customWidth="1"/>
    <col min="10500" max="10500" width="9.75" style="21" customWidth="1"/>
    <col min="10501" max="10501" width="12.75" style="21" customWidth="1"/>
    <col min="10502" max="10502" width="9.75" style="21" customWidth="1"/>
    <col min="10503" max="10503" width="12.75" style="21" customWidth="1"/>
    <col min="10504" max="10504" width="9.75" style="21" customWidth="1"/>
    <col min="10505" max="10505" width="12.75" style="21" customWidth="1"/>
    <col min="10506" max="10506" width="9.75" style="21" customWidth="1"/>
    <col min="10507" max="10507" width="12.75" style="21" customWidth="1"/>
    <col min="10508" max="10508" width="9.75" style="21" customWidth="1"/>
    <col min="10509" max="10509" width="12.75" style="21" customWidth="1"/>
    <col min="10510" max="10510" width="9.75" style="21" customWidth="1"/>
    <col min="10511" max="10752" width="9.125" style="21"/>
    <col min="10753" max="10753" width="12.75" style="21" customWidth="1"/>
    <col min="10754" max="10754" width="9.75" style="21" customWidth="1"/>
    <col min="10755" max="10755" width="12.75" style="21" customWidth="1"/>
    <col min="10756" max="10756" width="9.75" style="21" customWidth="1"/>
    <col min="10757" max="10757" width="12.75" style="21" customWidth="1"/>
    <col min="10758" max="10758" width="9.75" style="21" customWidth="1"/>
    <col min="10759" max="10759" width="12.75" style="21" customWidth="1"/>
    <col min="10760" max="10760" width="9.75" style="21" customWidth="1"/>
    <col min="10761" max="10761" width="12.75" style="21" customWidth="1"/>
    <col min="10762" max="10762" width="9.75" style="21" customWidth="1"/>
    <col min="10763" max="10763" width="12.75" style="21" customWidth="1"/>
    <col min="10764" max="10764" width="9.75" style="21" customWidth="1"/>
    <col min="10765" max="10765" width="12.75" style="21" customWidth="1"/>
    <col min="10766" max="10766" width="9.75" style="21" customWidth="1"/>
    <col min="10767" max="11008" width="9.125" style="21"/>
    <col min="11009" max="11009" width="12.75" style="21" customWidth="1"/>
    <col min="11010" max="11010" width="9.75" style="21" customWidth="1"/>
    <col min="11011" max="11011" width="12.75" style="21" customWidth="1"/>
    <col min="11012" max="11012" width="9.75" style="21" customWidth="1"/>
    <col min="11013" max="11013" width="12.75" style="21" customWidth="1"/>
    <col min="11014" max="11014" width="9.75" style="21" customWidth="1"/>
    <col min="11015" max="11015" width="12.75" style="21" customWidth="1"/>
    <col min="11016" max="11016" width="9.75" style="21" customWidth="1"/>
    <col min="11017" max="11017" width="12.75" style="21" customWidth="1"/>
    <col min="11018" max="11018" width="9.75" style="21" customWidth="1"/>
    <col min="11019" max="11019" width="12.75" style="21" customWidth="1"/>
    <col min="11020" max="11020" width="9.75" style="21" customWidth="1"/>
    <col min="11021" max="11021" width="12.75" style="21" customWidth="1"/>
    <col min="11022" max="11022" width="9.75" style="21" customWidth="1"/>
    <col min="11023" max="11264" width="9.125" style="21"/>
    <col min="11265" max="11265" width="12.75" style="21" customWidth="1"/>
    <col min="11266" max="11266" width="9.75" style="21" customWidth="1"/>
    <col min="11267" max="11267" width="12.75" style="21" customWidth="1"/>
    <col min="11268" max="11268" width="9.75" style="21" customWidth="1"/>
    <col min="11269" max="11269" width="12.75" style="21" customWidth="1"/>
    <col min="11270" max="11270" width="9.75" style="21" customWidth="1"/>
    <col min="11271" max="11271" width="12.75" style="21" customWidth="1"/>
    <col min="11272" max="11272" width="9.75" style="21" customWidth="1"/>
    <col min="11273" max="11273" width="12.75" style="21" customWidth="1"/>
    <col min="11274" max="11274" width="9.75" style="21" customWidth="1"/>
    <col min="11275" max="11275" width="12.75" style="21" customWidth="1"/>
    <col min="11276" max="11276" width="9.75" style="21" customWidth="1"/>
    <col min="11277" max="11277" width="12.75" style="21" customWidth="1"/>
    <col min="11278" max="11278" width="9.75" style="21" customWidth="1"/>
    <col min="11279" max="11520" width="9.125" style="21"/>
    <col min="11521" max="11521" width="12.75" style="21" customWidth="1"/>
    <col min="11522" max="11522" width="9.75" style="21" customWidth="1"/>
    <col min="11523" max="11523" width="12.75" style="21" customWidth="1"/>
    <col min="11524" max="11524" width="9.75" style="21" customWidth="1"/>
    <col min="11525" max="11525" width="12.75" style="21" customWidth="1"/>
    <col min="11526" max="11526" width="9.75" style="21" customWidth="1"/>
    <col min="11527" max="11527" width="12.75" style="21" customWidth="1"/>
    <col min="11528" max="11528" width="9.75" style="21" customWidth="1"/>
    <col min="11529" max="11529" width="12.75" style="21" customWidth="1"/>
    <col min="11530" max="11530" width="9.75" style="21" customWidth="1"/>
    <col min="11531" max="11531" width="12.75" style="21" customWidth="1"/>
    <col min="11532" max="11532" width="9.75" style="21" customWidth="1"/>
    <col min="11533" max="11533" width="12.75" style="21" customWidth="1"/>
    <col min="11534" max="11534" width="9.75" style="21" customWidth="1"/>
    <col min="11535" max="11776" width="9.125" style="21"/>
    <col min="11777" max="11777" width="12.75" style="21" customWidth="1"/>
    <col min="11778" max="11778" width="9.75" style="21" customWidth="1"/>
    <col min="11779" max="11779" width="12.75" style="21" customWidth="1"/>
    <col min="11780" max="11780" width="9.75" style="21" customWidth="1"/>
    <col min="11781" max="11781" width="12.75" style="21" customWidth="1"/>
    <col min="11782" max="11782" width="9.75" style="21" customWidth="1"/>
    <col min="11783" max="11783" width="12.75" style="21" customWidth="1"/>
    <col min="11784" max="11784" width="9.75" style="21" customWidth="1"/>
    <col min="11785" max="11785" width="12.75" style="21" customWidth="1"/>
    <col min="11786" max="11786" width="9.75" style="21" customWidth="1"/>
    <col min="11787" max="11787" width="12.75" style="21" customWidth="1"/>
    <col min="11788" max="11788" width="9.75" style="21" customWidth="1"/>
    <col min="11789" max="11789" width="12.75" style="21" customWidth="1"/>
    <col min="11790" max="11790" width="9.75" style="21" customWidth="1"/>
    <col min="11791" max="12032" width="9.125" style="21"/>
    <col min="12033" max="12033" width="12.75" style="21" customWidth="1"/>
    <col min="12034" max="12034" width="9.75" style="21" customWidth="1"/>
    <col min="12035" max="12035" width="12.75" style="21" customWidth="1"/>
    <col min="12036" max="12036" width="9.75" style="21" customWidth="1"/>
    <col min="12037" max="12037" width="12.75" style="21" customWidth="1"/>
    <col min="12038" max="12038" width="9.75" style="21" customWidth="1"/>
    <col min="12039" max="12039" width="12.75" style="21" customWidth="1"/>
    <col min="12040" max="12040" width="9.75" style="21" customWidth="1"/>
    <col min="12041" max="12041" width="12.75" style="21" customWidth="1"/>
    <col min="12042" max="12042" width="9.75" style="21" customWidth="1"/>
    <col min="12043" max="12043" width="12.75" style="21" customWidth="1"/>
    <col min="12044" max="12044" width="9.75" style="21" customWidth="1"/>
    <col min="12045" max="12045" width="12.75" style="21" customWidth="1"/>
    <col min="12046" max="12046" width="9.75" style="21" customWidth="1"/>
    <col min="12047" max="12288" width="9.125" style="21"/>
    <col min="12289" max="12289" width="12.75" style="21" customWidth="1"/>
    <col min="12290" max="12290" width="9.75" style="21" customWidth="1"/>
    <col min="12291" max="12291" width="12.75" style="21" customWidth="1"/>
    <col min="12292" max="12292" width="9.75" style="21" customWidth="1"/>
    <col min="12293" max="12293" width="12.75" style="21" customWidth="1"/>
    <col min="12294" max="12294" width="9.75" style="21" customWidth="1"/>
    <col min="12295" max="12295" width="12.75" style="21" customWidth="1"/>
    <col min="12296" max="12296" width="9.75" style="21" customWidth="1"/>
    <col min="12297" max="12297" width="12.75" style="21" customWidth="1"/>
    <col min="12298" max="12298" width="9.75" style="21" customWidth="1"/>
    <col min="12299" max="12299" width="12.75" style="21" customWidth="1"/>
    <col min="12300" max="12300" width="9.75" style="21" customWidth="1"/>
    <col min="12301" max="12301" width="12.75" style="21" customWidth="1"/>
    <col min="12302" max="12302" width="9.75" style="21" customWidth="1"/>
    <col min="12303" max="12544" width="9.125" style="21"/>
    <col min="12545" max="12545" width="12.75" style="21" customWidth="1"/>
    <col min="12546" max="12546" width="9.75" style="21" customWidth="1"/>
    <col min="12547" max="12547" width="12.75" style="21" customWidth="1"/>
    <col min="12548" max="12548" width="9.75" style="21" customWidth="1"/>
    <col min="12549" max="12549" width="12.75" style="21" customWidth="1"/>
    <col min="12550" max="12550" width="9.75" style="21" customWidth="1"/>
    <col min="12551" max="12551" width="12.75" style="21" customWidth="1"/>
    <col min="12552" max="12552" width="9.75" style="21" customWidth="1"/>
    <col min="12553" max="12553" width="12.75" style="21" customWidth="1"/>
    <col min="12554" max="12554" width="9.75" style="21" customWidth="1"/>
    <col min="12555" max="12555" width="12.75" style="21" customWidth="1"/>
    <col min="12556" max="12556" width="9.75" style="21" customWidth="1"/>
    <col min="12557" max="12557" width="12.75" style="21" customWidth="1"/>
    <col min="12558" max="12558" width="9.75" style="21" customWidth="1"/>
    <col min="12559" max="12800" width="9.125" style="21"/>
    <col min="12801" max="12801" width="12.75" style="21" customWidth="1"/>
    <col min="12802" max="12802" width="9.75" style="21" customWidth="1"/>
    <col min="12803" max="12803" width="12.75" style="21" customWidth="1"/>
    <col min="12804" max="12804" width="9.75" style="21" customWidth="1"/>
    <col min="12805" max="12805" width="12.75" style="21" customWidth="1"/>
    <col min="12806" max="12806" width="9.75" style="21" customWidth="1"/>
    <col min="12807" max="12807" width="12.75" style="21" customWidth="1"/>
    <col min="12808" max="12808" width="9.75" style="21" customWidth="1"/>
    <col min="12809" max="12809" width="12.75" style="21" customWidth="1"/>
    <col min="12810" max="12810" width="9.75" style="21" customWidth="1"/>
    <col min="12811" max="12811" width="12.75" style="21" customWidth="1"/>
    <col min="12812" max="12812" width="9.75" style="21" customWidth="1"/>
    <col min="12813" max="12813" width="12.75" style="21" customWidth="1"/>
    <col min="12814" max="12814" width="9.75" style="21" customWidth="1"/>
    <col min="12815" max="13056" width="9.125" style="21"/>
    <col min="13057" max="13057" width="12.75" style="21" customWidth="1"/>
    <col min="13058" max="13058" width="9.75" style="21" customWidth="1"/>
    <col min="13059" max="13059" width="12.75" style="21" customWidth="1"/>
    <col min="13060" max="13060" width="9.75" style="21" customWidth="1"/>
    <col min="13061" max="13061" width="12.75" style="21" customWidth="1"/>
    <col min="13062" max="13062" width="9.75" style="21" customWidth="1"/>
    <col min="13063" max="13063" width="12.75" style="21" customWidth="1"/>
    <col min="13064" max="13064" width="9.75" style="21" customWidth="1"/>
    <col min="13065" max="13065" width="12.75" style="21" customWidth="1"/>
    <col min="13066" max="13066" width="9.75" style="21" customWidth="1"/>
    <col min="13067" max="13067" width="12.75" style="21" customWidth="1"/>
    <col min="13068" max="13068" width="9.75" style="21" customWidth="1"/>
    <col min="13069" max="13069" width="12.75" style="21" customWidth="1"/>
    <col min="13070" max="13070" width="9.75" style="21" customWidth="1"/>
    <col min="13071" max="13312" width="9.125" style="21"/>
    <col min="13313" max="13313" width="12.75" style="21" customWidth="1"/>
    <col min="13314" max="13314" width="9.75" style="21" customWidth="1"/>
    <col min="13315" max="13315" width="12.75" style="21" customWidth="1"/>
    <col min="13316" max="13316" width="9.75" style="21" customWidth="1"/>
    <col min="13317" max="13317" width="12.75" style="21" customWidth="1"/>
    <col min="13318" max="13318" width="9.75" style="21" customWidth="1"/>
    <col min="13319" max="13319" width="12.75" style="21" customWidth="1"/>
    <col min="13320" max="13320" width="9.75" style="21" customWidth="1"/>
    <col min="13321" max="13321" width="12.75" style="21" customWidth="1"/>
    <col min="13322" max="13322" width="9.75" style="21" customWidth="1"/>
    <col min="13323" max="13323" width="12.75" style="21" customWidth="1"/>
    <col min="13324" max="13324" width="9.75" style="21" customWidth="1"/>
    <col min="13325" max="13325" width="12.75" style="21" customWidth="1"/>
    <col min="13326" max="13326" width="9.75" style="21" customWidth="1"/>
    <col min="13327" max="13568" width="9.125" style="21"/>
    <col min="13569" max="13569" width="12.75" style="21" customWidth="1"/>
    <col min="13570" max="13570" width="9.75" style="21" customWidth="1"/>
    <col min="13571" max="13571" width="12.75" style="21" customWidth="1"/>
    <col min="13572" max="13572" width="9.75" style="21" customWidth="1"/>
    <col min="13573" max="13573" width="12.75" style="21" customWidth="1"/>
    <col min="13574" max="13574" width="9.75" style="21" customWidth="1"/>
    <col min="13575" max="13575" width="12.75" style="21" customWidth="1"/>
    <col min="13576" max="13576" width="9.75" style="21" customWidth="1"/>
    <col min="13577" max="13577" width="12.75" style="21" customWidth="1"/>
    <col min="13578" max="13578" width="9.75" style="21" customWidth="1"/>
    <col min="13579" max="13579" width="12.75" style="21" customWidth="1"/>
    <col min="13580" max="13580" width="9.75" style="21" customWidth="1"/>
    <col min="13581" max="13581" width="12.75" style="21" customWidth="1"/>
    <col min="13582" max="13582" width="9.75" style="21" customWidth="1"/>
    <col min="13583" max="13824" width="9.125" style="21"/>
    <col min="13825" max="13825" width="12.75" style="21" customWidth="1"/>
    <col min="13826" max="13826" width="9.75" style="21" customWidth="1"/>
    <col min="13827" max="13827" width="12.75" style="21" customWidth="1"/>
    <col min="13828" max="13828" width="9.75" style="21" customWidth="1"/>
    <col min="13829" max="13829" width="12.75" style="21" customWidth="1"/>
    <col min="13830" max="13830" width="9.75" style="21" customWidth="1"/>
    <col min="13831" max="13831" width="12.75" style="21" customWidth="1"/>
    <col min="13832" max="13832" width="9.75" style="21" customWidth="1"/>
    <col min="13833" max="13833" width="12.75" style="21" customWidth="1"/>
    <col min="13834" max="13834" width="9.75" style="21" customWidth="1"/>
    <col min="13835" max="13835" width="12.75" style="21" customWidth="1"/>
    <col min="13836" max="13836" width="9.75" style="21" customWidth="1"/>
    <col min="13837" max="13837" width="12.75" style="21" customWidth="1"/>
    <col min="13838" max="13838" width="9.75" style="21" customWidth="1"/>
    <col min="13839" max="14080" width="9.125" style="21"/>
    <col min="14081" max="14081" width="12.75" style="21" customWidth="1"/>
    <col min="14082" max="14082" width="9.75" style="21" customWidth="1"/>
    <col min="14083" max="14083" width="12.75" style="21" customWidth="1"/>
    <col min="14084" max="14084" width="9.75" style="21" customWidth="1"/>
    <col min="14085" max="14085" width="12.75" style="21" customWidth="1"/>
    <col min="14086" max="14086" width="9.75" style="21" customWidth="1"/>
    <col min="14087" max="14087" width="12.75" style="21" customWidth="1"/>
    <col min="14088" max="14088" width="9.75" style="21" customWidth="1"/>
    <col min="14089" max="14089" width="12.75" style="21" customWidth="1"/>
    <col min="14090" max="14090" width="9.75" style="21" customWidth="1"/>
    <col min="14091" max="14091" width="12.75" style="21" customWidth="1"/>
    <col min="14092" max="14092" width="9.75" style="21" customWidth="1"/>
    <col min="14093" max="14093" width="12.75" style="21" customWidth="1"/>
    <col min="14094" max="14094" width="9.75" style="21" customWidth="1"/>
    <col min="14095" max="14336" width="9.125" style="21"/>
    <col min="14337" max="14337" width="12.75" style="21" customWidth="1"/>
    <col min="14338" max="14338" width="9.75" style="21" customWidth="1"/>
    <col min="14339" max="14339" width="12.75" style="21" customWidth="1"/>
    <col min="14340" max="14340" width="9.75" style="21" customWidth="1"/>
    <col min="14341" max="14341" width="12.75" style="21" customWidth="1"/>
    <col min="14342" max="14342" width="9.75" style="21" customWidth="1"/>
    <col min="14343" max="14343" width="12.75" style="21" customWidth="1"/>
    <col min="14344" max="14344" width="9.75" style="21" customWidth="1"/>
    <col min="14345" max="14345" width="12.75" style="21" customWidth="1"/>
    <col min="14346" max="14346" width="9.75" style="21" customWidth="1"/>
    <col min="14347" max="14347" width="12.75" style="21" customWidth="1"/>
    <col min="14348" max="14348" width="9.75" style="21" customWidth="1"/>
    <col min="14349" max="14349" width="12.75" style="21" customWidth="1"/>
    <col min="14350" max="14350" width="9.75" style="21" customWidth="1"/>
    <col min="14351" max="14592" width="9.125" style="21"/>
    <col min="14593" max="14593" width="12.75" style="21" customWidth="1"/>
    <col min="14594" max="14594" width="9.75" style="21" customWidth="1"/>
    <col min="14595" max="14595" width="12.75" style="21" customWidth="1"/>
    <col min="14596" max="14596" width="9.75" style="21" customWidth="1"/>
    <col min="14597" max="14597" width="12.75" style="21" customWidth="1"/>
    <col min="14598" max="14598" width="9.75" style="21" customWidth="1"/>
    <col min="14599" max="14599" width="12.75" style="21" customWidth="1"/>
    <col min="14600" max="14600" width="9.75" style="21" customWidth="1"/>
    <col min="14601" max="14601" width="12.75" style="21" customWidth="1"/>
    <col min="14602" max="14602" width="9.75" style="21" customWidth="1"/>
    <col min="14603" max="14603" width="12.75" style="21" customWidth="1"/>
    <col min="14604" max="14604" width="9.75" style="21" customWidth="1"/>
    <col min="14605" max="14605" width="12.75" style="21" customWidth="1"/>
    <col min="14606" max="14606" width="9.75" style="21" customWidth="1"/>
    <col min="14607" max="14848" width="9.125" style="21"/>
    <col min="14849" max="14849" width="12.75" style="21" customWidth="1"/>
    <col min="14850" max="14850" width="9.75" style="21" customWidth="1"/>
    <col min="14851" max="14851" width="12.75" style="21" customWidth="1"/>
    <col min="14852" max="14852" width="9.75" style="21" customWidth="1"/>
    <col min="14853" max="14853" width="12.75" style="21" customWidth="1"/>
    <col min="14854" max="14854" width="9.75" style="21" customWidth="1"/>
    <col min="14855" max="14855" width="12.75" style="21" customWidth="1"/>
    <col min="14856" max="14856" width="9.75" style="21" customWidth="1"/>
    <col min="14857" max="14857" width="12.75" style="21" customWidth="1"/>
    <col min="14858" max="14858" width="9.75" style="21" customWidth="1"/>
    <col min="14859" max="14859" width="12.75" style="21" customWidth="1"/>
    <col min="14860" max="14860" width="9.75" style="21" customWidth="1"/>
    <col min="14861" max="14861" width="12.75" style="21" customWidth="1"/>
    <col min="14862" max="14862" width="9.75" style="21" customWidth="1"/>
    <col min="14863" max="15104" width="9.125" style="21"/>
    <col min="15105" max="15105" width="12.75" style="21" customWidth="1"/>
    <col min="15106" max="15106" width="9.75" style="21" customWidth="1"/>
    <col min="15107" max="15107" width="12.75" style="21" customWidth="1"/>
    <col min="15108" max="15108" width="9.75" style="21" customWidth="1"/>
    <col min="15109" max="15109" width="12.75" style="21" customWidth="1"/>
    <col min="15110" max="15110" width="9.75" style="21" customWidth="1"/>
    <col min="15111" max="15111" width="12.75" style="21" customWidth="1"/>
    <col min="15112" max="15112" width="9.75" style="21" customWidth="1"/>
    <col min="15113" max="15113" width="12.75" style="21" customWidth="1"/>
    <col min="15114" max="15114" width="9.75" style="21" customWidth="1"/>
    <col min="15115" max="15115" width="12.75" style="21" customWidth="1"/>
    <col min="15116" max="15116" width="9.75" style="21" customWidth="1"/>
    <col min="15117" max="15117" width="12.75" style="21" customWidth="1"/>
    <col min="15118" max="15118" width="9.75" style="21" customWidth="1"/>
    <col min="15119" max="15360" width="9.125" style="21"/>
    <col min="15361" max="15361" width="12.75" style="21" customWidth="1"/>
    <col min="15362" max="15362" width="9.75" style="21" customWidth="1"/>
    <col min="15363" max="15363" width="12.75" style="21" customWidth="1"/>
    <col min="15364" max="15364" width="9.75" style="21" customWidth="1"/>
    <col min="15365" max="15365" width="12.75" style="21" customWidth="1"/>
    <col min="15366" max="15366" width="9.75" style="21" customWidth="1"/>
    <col min="15367" max="15367" width="12.75" style="21" customWidth="1"/>
    <col min="15368" max="15368" width="9.75" style="21" customWidth="1"/>
    <col min="15369" max="15369" width="12.75" style="21" customWidth="1"/>
    <col min="15370" max="15370" width="9.75" style="21" customWidth="1"/>
    <col min="15371" max="15371" width="12.75" style="21" customWidth="1"/>
    <col min="15372" max="15372" width="9.75" style="21" customWidth="1"/>
    <col min="15373" max="15373" width="12.75" style="21" customWidth="1"/>
    <col min="15374" max="15374" width="9.75" style="21" customWidth="1"/>
    <col min="15375" max="15616" width="9.125" style="21"/>
    <col min="15617" max="15617" width="12.75" style="21" customWidth="1"/>
    <col min="15618" max="15618" width="9.75" style="21" customWidth="1"/>
    <col min="15619" max="15619" width="12.75" style="21" customWidth="1"/>
    <col min="15620" max="15620" width="9.75" style="21" customWidth="1"/>
    <col min="15621" max="15621" width="12.75" style="21" customWidth="1"/>
    <col min="15622" max="15622" width="9.75" style="21" customWidth="1"/>
    <col min="15623" max="15623" width="12.75" style="21" customWidth="1"/>
    <col min="15624" max="15624" width="9.75" style="21" customWidth="1"/>
    <col min="15625" max="15625" width="12.75" style="21" customWidth="1"/>
    <col min="15626" max="15626" width="9.75" style="21" customWidth="1"/>
    <col min="15627" max="15627" width="12.75" style="21" customWidth="1"/>
    <col min="15628" max="15628" width="9.75" style="21" customWidth="1"/>
    <col min="15629" max="15629" width="12.75" style="21" customWidth="1"/>
    <col min="15630" max="15630" width="9.75" style="21" customWidth="1"/>
    <col min="15631" max="15872" width="9.125" style="21"/>
    <col min="15873" max="15873" width="12.75" style="21" customWidth="1"/>
    <col min="15874" max="15874" width="9.75" style="21" customWidth="1"/>
    <col min="15875" max="15875" width="12.75" style="21" customWidth="1"/>
    <col min="15876" max="15876" width="9.75" style="21" customWidth="1"/>
    <col min="15877" max="15877" width="12.75" style="21" customWidth="1"/>
    <col min="15878" max="15878" width="9.75" style="21" customWidth="1"/>
    <col min="15879" max="15879" width="12.75" style="21" customWidth="1"/>
    <col min="15880" max="15880" width="9.75" style="21" customWidth="1"/>
    <col min="15881" max="15881" width="12.75" style="21" customWidth="1"/>
    <col min="15882" max="15882" width="9.75" style="21" customWidth="1"/>
    <col min="15883" max="15883" width="12.75" style="21" customWidth="1"/>
    <col min="15884" max="15884" width="9.75" style="21" customWidth="1"/>
    <col min="15885" max="15885" width="12.75" style="21" customWidth="1"/>
    <col min="15886" max="15886" width="9.75" style="21" customWidth="1"/>
    <col min="15887" max="16128" width="9.125" style="21"/>
    <col min="16129" max="16129" width="12.75" style="21" customWidth="1"/>
    <col min="16130" max="16130" width="9.75" style="21" customWidth="1"/>
    <col min="16131" max="16131" width="12.75" style="21" customWidth="1"/>
    <col min="16132" max="16132" width="9.75" style="21" customWidth="1"/>
    <col min="16133" max="16133" width="12.75" style="21" customWidth="1"/>
    <col min="16134" max="16134" width="9.75" style="21" customWidth="1"/>
    <col min="16135" max="16135" width="12.75" style="21" customWidth="1"/>
    <col min="16136" max="16136" width="9.75" style="21" customWidth="1"/>
    <col min="16137" max="16137" width="12.75" style="21" customWidth="1"/>
    <col min="16138" max="16138" width="9.75" style="21" customWidth="1"/>
    <col min="16139" max="16139" width="12.75" style="21" customWidth="1"/>
    <col min="16140" max="16140" width="9.75" style="21" customWidth="1"/>
    <col min="16141" max="16141" width="12.75" style="21" customWidth="1"/>
    <col min="16142" max="16142" width="9.75" style="21" customWidth="1"/>
    <col min="16143" max="16384" width="9.125" style="21"/>
  </cols>
  <sheetData>
    <row r="1" spans="1:14" x14ac:dyDescent="0.3">
      <c r="M1" s="334" t="s">
        <v>365</v>
      </c>
      <c r="N1" s="334"/>
    </row>
    <row r="2" spans="1:14" x14ac:dyDescent="0.3">
      <c r="A2" s="326" t="s">
        <v>366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</row>
    <row r="3" spans="1:14" x14ac:dyDescent="0.3">
      <c r="A3" s="326" t="s">
        <v>1904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</row>
    <row r="4" spans="1:14" x14ac:dyDescent="0.3">
      <c r="A4" s="335" t="s">
        <v>367</v>
      </c>
      <c r="B4" s="335"/>
      <c r="C4" s="335" t="s">
        <v>368</v>
      </c>
      <c r="D4" s="335"/>
      <c r="E4" s="335" t="s">
        <v>369</v>
      </c>
      <c r="F4" s="335"/>
      <c r="G4" s="335" t="s">
        <v>370</v>
      </c>
      <c r="H4" s="335"/>
      <c r="I4" s="335" t="s">
        <v>371</v>
      </c>
      <c r="J4" s="335"/>
      <c r="K4" s="335" t="s">
        <v>372</v>
      </c>
      <c r="L4" s="335"/>
      <c r="M4" s="335" t="s">
        <v>373</v>
      </c>
      <c r="N4" s="335"/>
    </row>
    <row r="5" spans="1:14" x14ac:dyDescent="0.3">
      <c r="A5" s="238" t="s">
        <v>374</v>
      </c>
      <c r="B5" s="22" t="s">
        <v>375</v>
      </c>
      <c r="C5" s="238" t="s">
        <v>374</v>
      </c>
      <c r="D5" s="22" t="s">
        <v>375</v>
      </c>
      <c r="E5" s="238" t="s">
        <v>374</v>
      </c>
      <c r="F5" s="22" t="s">
        <v>375</v>
      </c>
      <c r="G5" s="238" t="s">
        <v>374</v>
      </c>
      <c r="H5" s="22" t="s">
        <v>375</v>
      </c>
      <c r="I5" s="238" t="s">
        <v>374</v>
      </c>
      <c r="J5" s="22" t="s">
        <v>375</v>
      </c>
      <c r="K5" s="238" t="s">
        <v>374</v>
      </c>
      <c r="L5" s="22" t="s">
        <v>375</v>
      </c>
      <c r="M5" s="238" t="s">
        <v>374</v>
      </c>
      <c r="N5" s="22" t="s">
        <v>375</v>
      </c>
    </row>
    <row r="6" spans="1:14" s="2" customFormat="1" x14ac:dyDescent="0.3">
      <c r="A6" s="8" t="s">
        <v>345</v>
      </c>
      <c r="B6" s="239">
        <v>40</v>
      </c>
      <c r="C6" s="30" t="s">
        <v>346</v>
      </c>
      <c r="D6" s="240">
        <v>50</v>
      </c>
      <c r="E6" s="8" t="s">
        <v>347</v>
      </c>
      <c r="F6" s="240">
        <v>50</v>
      </c>
      <c r="G6" s="8" t="s">
        <v>348</v>
      </c>
      <c r="H6" s="241">
        <v>50</v>
      </c>
      <c r="I6" s="30" t="s">
        <v>349</v>
      </c>
      <c r="J6" s="240">
        <v>50</v>
      </c>
      <c r="K6" s="74" t="s">
        <v>350</v>
      </c>
      <c r="L6" s="23">
        <v>50</v>
      </c>
      <c r="M6" s="8" t="s">
        <v>351</v>
      </c>
      <c r="N6" s="240">
        <v>50</v>
      </c>
    </row>
    <row r="7" spans="1:14" s="2" customFormat="1" x14ac:dyDescent="0.3">
      <c r="A7" s="8" t="s">
        <v>376</v>
      </c>
      <c r="B7" s="240">
        <v>30</v>
      </c>
      <c r="C7" s="30" t="s">
        <v>377</v>
      </c>
      <c r="D7" s="240">
        <v>50</v>
      </c>
      <c r="E7" s="8" t="s">
        <v>378</v>
      </c>
      <c r="F7" s="240">
        <v>50</v>
      </c>
      <c r="G7" s="8" t="s">
        <v>379</v>
      </c>
      <c r="H7" s="241">
        <v>50</v>
      </c>
      <c r="I7" s="30" t="s">
        <v>380</v>
      </c>
      <c r="J7" s="240">
        <v>50</v>
      </c>
      <c r="K7" s="74" t="s">
        <v>381</v>
      </c>
      <c r="L7" s="23">
        <v>50</v>
      </c>
      <c r="M7" s="8" t="s">
        <v>382</v>
      </c>
      <c r="N7" s="240">
        <v>40</v>
      </c>
    </row>
    <row r="8" spans="1:14" s="2" customFormat="1" x14ac:dyDescent="0.3">
      <c r="A8" s="8" t="s">
        <v>383</v>
      </c>
      <c r="B8" s="240">
        <v>35</v>
      </c>
      <c r="C8" s="30" t="s">
        <v>384</v>
      </c>
      <c r="D8" s="240">
        <v>50</v>
      </c>
      <c r="E8" s="8" t="s">
        <v>385</v>
      </c>
      <c r="F8" s="240">
        <v>50</v>
      </c>
      <c r="G8" s="8" t="s">
        <v>386</v>
      </c>
      <c r="H8" s="241">
        <v>50</v>
      </c>
      <c r="I8" s="30" t="s">
        <v>387</v>
      </c>
      <c r="J8" s="240">
        <v>50</v>
      </c>
      <c r="K8" s="74" t="s">
        <v>388</v>
      </c>
      <c r="L8" s="23">
        <v>50</v>
      </c>
      <c r="M8" s="8" t="s">
        <v>389</v>
      </c>
      <c r="N8" s="240">
        <v>25</v>
      </c>
    </row>
    <row r="9" spans="1:14" s="2" customFormat="1" x14ac:dyDescent="0.3">
      <c r="A9" s="8" t="s">
        <v>390</v>
      </c>
      <c r="B9" s="240">
        <v>50</v>
      </c>
      <c r="C9" s="30" t="s">
        <v>391</v>
      </c>
      <c r="D9" s="240">
        <v>35</v>
      </c>
      <c r="E9" s="8" t="s">
        <v>392</v>
      </c>
      <c r="F9" s="240">
        <v>50</v>
      </c>
      <c r="G9" s="8" t="s">
        <v>393</v>
      </c>
      <c r="H9" s="241">
        <v>50</v>
      </c>
      <c r="I9" s="30" t="s">
        <v>394</v>
      </c>
      <c r="J9" s="240">
        <v>50</v>
      </c>
      <c r="K9" s="74" t="s">
        <v>395</v>
      </c>
      <c r="L9" s="23">
        <v>50</v>
      </c>
      <c r="M9" s="8" t="s">
        <v>396</v>
      </c>
      <c r="N9" s="240">
        <v>30</v>
      </c>
    </row>
    <row r="10" spans="1:14" s="2" customFormat="1" x14ac:dyDescent="0.3">
      <c r="A10" s="8" t="s">
        <v>397</v>
      </c>
      <c r="B10" s="240">
        <v>50</v>
      </c>
      <c r="C10" s="30" t="s">
        <v>398</v>
      </c>
      <c r="D10" s="240">
        <v>35</v>
      </c>
      <c r="E10" s="8" t="s">
        <v>399</v>
      </c>
      <c r="F10" s="240">
        <v>50</v>
      </c>
      <c r="G10" s="8" t="s">
        <v>400</v>
      </c>
      <c r="H10" s="241">
        <v>50</v>
      </c>
      <c r="I10" s="30" t="s">
        <v>401</v>
      </c>
      <c r="J10" s="240">
        <v>50</v>
      </c>
      <c r="K10" s="74" t="s">
        <v>402</v>
      </c>
      <c r="L10" s="23">
        <v>40</v>
      </c>
      <c r="M10" s="24" t="s">
        <v>403</v>
      </c>
      <c r="N10" s="259" t="s">
        <v>1789</v>
      </c>
    </row>
    <row r="11" spans="1:14" s="2" customFormat="1" x14ac:dyDescent="0.3">
      <c r="A11" s="8" t="s">
        <v>404</v>
      </c>
      <c r="B11" s="240">
        <v>50</v>
      </c>
      <c r="C11" s="30" t="s">
        <v>405</v>
      </c>
      <c r="D11" s="240">
        <v>50</v>
      </c>
      <c r="E11" s="8" t="s">
        <v>406</v>
      </c>
      <c r="F11" s="240">
        <v>50</v>
      </c>
      <c r="G11" s="8" t="s">
        <v>407</v>
      </c>
      <c r="H11" s="241">
        <v>50</v>
      </c>
      <c r="I11" s="30" t="s">
        <v>408</v>
      </c>
      <c r="J11" s="240">
        <v>50</v>
      </c>
      <c r="K11" s="74" t="s">
        <v>409</v>
      </c>
      <c r="L11" s="23">
        <v>50</v>
      </c>
      <c r="M11" s="8" t="s">
        <v>410</v>
      </c>
      <c r="N11" s="240">
        <v>24.44</v>
      </c>
    </row>
    <row r="12" spans="1:14" s="2" customFormat="1" ht="19.5" thickBot="1" x14ac:dyDescent="0.35">
      <c r="A12" s="8" t="s">
        <v>411</v>
      </c>
      <c r="B12" s="240">
        <v>50</v>
      </c>
      <c r="C12" s="30" t="s">
        <v>412</v>
      </c>
      <c r="D12" s="240">
        <v>50</v>
      </c>
      <c r="E12" s="8" t="s">
        <v>413</v>
      </c>
      <c r="F12" s="240">
        <v>50</v>
      </c>
      <c r="G12" s="8" t="s">
        <v>414</v>
      </c>
      <c r="H12" s="241">
        <v>50</v>
      </c>
      <c r="I12" s="242" t="s">
        <v>415</v>
      </c>
      <c r="J12" s="240">
        <v>40</v>
      </c>
      <c r="K12" s="25" t="s">
        <v>416</v>
      </c>
      <c r="L12" s="26">
        <f>AVERAGE(L6:L11)</f>
        <v>48.333333333333336</v>
      </c>
      <c r="M12" s="8" t="s">
        <v>417</v>
      </c>
      <c r="N12" s="240">
        <v>50</v>
      </c>
    </row>
    <row r="13" spans="1:14" s="2" customFormat="1" ht="19.5" thickTop="1" x14ac:dyDescent="0.3">
      <c r="A13" s="8" t="s">
        <v>418</v>
      </c>
      <c r="B13" s="240">
        <v>50</v>
      </c>
      <c r="C13" s="30" t="s">
        <v>419</v>
      </c>
      <c r="D13" s="240">
        <v>50</v>
      </c>
      <c r="E13" s="8" t="s">
        <v>420</v>
      </c>
      <c r="F13" s="240">
        <v>50</v>
      </c>
      <c r="G13" s="8" t="s">
        <v>421</v>
      </c>
      <c r="H13" s="241">
        <v>50</v>
      </c>
      <c r="I13" s="30" t="s">
        <v>422</v>
      </c>
      <c r="J13" s="240">
        <v>40</v>
      </c>
      <c r="K13" s="27"/>
      <c r="L13" s="27"/>
      <c r="M13" s="8" t="s">
        <v>423</v>
      </c>
      <c r="N13" s="240">
        <v>50</v>
      </c>
    </row>
    <row r="14" spans="1:14" s="2" customFormat="1" ht="19.5" thickBot="1" x14ac:dyDescent="0.35">
      <c r="A14" s="8" t="s">
        <v>424</v>
      </c>
      <c r="B14" s="240">
        <v>50</v>
      </c>
      <c r="C14" s="25" t="s">
        <v>416</v>
      </c>
      <c r="D14" s="29">
        <f>AVERAGE(D6:D13)</f>
        <v>46.25</v>
      </c>
      <c r="E14" s="30" t="s">
        <v>425</v>
      </c>
      <c r="F14" s="240">
        <v>50</v>
      </c>
      <c r="G14" s="8" t="s">
        <v>426</v>
      </c>
      <c r="H14" s="241">
        <v>50</v>
      </c>
      <c r="I14" s="30" t="s">
        <v>427</v>
      </c>
      <c r="J14" s="240">
        <v>50</v>
      </c>
      <c r="K14" s="27"/>
      <c r="L14" s="27"/>
      <c r="M14" s="8" t="s">
        <v>428</v>
      </c>
      <c r="N14" s="240">
        <v>45</v>
      </c>
    </row>
    <row r="15" spans="1:14" s="2" customFormat="1" ht="20.25" thickTop="1" thickBot="1" x14ac:dyDescent="0.35">
      <c r="A15" s="8" t="s">
        <v>429</v>
      </c>
      <c r="B15" s="240">
        <v>35</v>
      </c>
      <c r="C15" s="27"/>
      <c r="D15" s="27"/>
      <c r="E15" s="8" t="s">
        <v>430</v>
      </c>
      <c r="F15" s="240">
        <v>50</v>
      </c>
      <c r="G15" s="8" t="s">
        <v>431</v>
      </c>
      <c r="H15" s="241">
        <v>50</v>
      </c>
      <c r="I15" s="25" t="s">
        <v>416</v>
      </c>
      <c r="J15" s="29">
        <f>AVERAGE(J6:J14)</f>
        <v>47.777777777777779</v>
      </c>
      <c r="K15" s="27"/>
      <c r="L15" s="27"/>
      <c r="M15" s="8" t="s">
        <v>432</v>
      </c>
      <c r="N15" s="240">
        <v>50</v>
      </c>
    </row>
    <row r="16" spans="1:14" s="2" customFormat="1" ht="19.5" thickTop="1" x14ac:dyDescent="0.3">
      <c r="A16" s="8" t="s">
        <v>433</v>
      </c>
      <c r="B16" s="240">
        <v>50</v>
      </c>
      <c r="C16" s="27"/>
      <c r="D16" s="27"/>
      <c r="E16" s="8" t="s">
        <v>434</v>
      </c>
      <c r="F16" s="240">
        <v>50</v>
      </c>
      <c r="G16" s="8" t="s">
        <v>435</v>
      </c>
      <c r="H16" s="241">
        <v>50</v>
      </c>
      <c r="I16" s="27"/>
      <c r="J16" s="27"/>
      <c r="K16" s="27"/>
      <c r="L16" s="27"/>
      <c r="M16" s="8" t="s">
        <v>436</v>
      </c>
      <c r="N16" s="240">
        <v>50</v>
      </c>
    </row>
    <row r="17" spans="1:14" s="2" customFormat="1" x14ac:dyDescent="0.3">
      <c r="A17" s="125" t="s">
        <v>437</v>
      </c>
      <c r="B17" s="240">
        <v>30</v>
      </c>
      <c r="C17" s="27"/>
      <c r="D17" s="27"/>
      <c r="E17" s="8" t="s">
        <v>438</v>
      </c>
      <c r="F17" s="240">
        <v>50</v>
      </c>
      <c r="G17" s="8" t="s">
        <v>439</v>
      </c>
      <c r="H17" s="241">
        <v>50</v>
      </c>
      <c r="I17" s="27"/>
      <c r="J17" s="27"/>
      <c r="K17" s="27"/>
      <c r="L17" s="27"/>
      <c r="M17" s="8" t="s">
        <v>440</v>
      </c>
      <c r="N17" s="240">
        <v>40</v>
      </c>
    </row>
    <row r="18" spans="1:14" ht="19.5" thickBot="1" x14ac:dyDescent="0.35">
      <c r="A18" s="28" t="s">
        <v>416</v>
      </c>
      <c r="B18" s="29">
        <f>AVERAGE(B6:B17)</f>
        <v>43.333333333333336</v>
      </c>
      <c r="C18" s="27"/>
      <c r="D18" s="27"/>
      <c r="E18" s="8" t="s">
        <v>441</v>
      </c>
      <c r="F18" s="240">
        <v>50</v>
      </c>
      <c r="G18" s="8" t="s">
        <v>442</v>
      </c>
      <c r="H18" s="241">
        <v>50</v>
      </c>
      <c r="I18" s="27"/>
      <c r="J18" s="27"/>
      <c r="K18" s="27"/>
      <c r="L18" s="27"/>
      <c r="M18" s="8" t="s">
        <v>443</v>
      </c>
      <c r="N18" s="240">
        <v>50</v>
      </c>
    </row>
    <row r="19" spans="1:14" ht="19.5" thickTop="1" x14ac:dyDescent="0.3">
      <c r="A19" s="27"/>
      <c r="B19" s="27"/>
      <c r="C19" s="27"/>
      <c r="D19" s="27"/>
      <c r="E19" s="8" t="s">
        <v>444</v>
      </c>
      <c r="F19" s="240">
        <v>50</v>
      </c>
      <c r="G19" s="8" t="s">
        <v>445</v>
      </c>
      <c r="H19" s="241">
        <v>50</v>
      </c>
      <c r="I19" s="27"/>
      <c r="J19" s="27"/>
      <c r="K19" s="27"/>
      <c r="L19" s="27"/>
      <c r="M19" s="8" t="s">
        <v>446</v>
      </c>
      <c r="N19" s="240">
        <v>46.43</v>
      </c>
    </row>
    <row r="20" spans="1:14" ht="19.5" thickBot="1" x14ac:dyDescent="0.35">
      <c r="E20" s="28" t="s">
        <v>416</v>
      </c>
      <c r="F20" s="26">
        <f>AVERAGE(F6:F19)</f>
        <v>50</v>
      </c>
      <c r="G20" s="8" t="s">
        <v>447</v>
      </c>
      <c r="H20" s="241">
        <v>50</v>
      </c>
      <c r="M20" s="8" t="s">
        <v>448</v>
      </c>
      <c r="N20" s="240">
        <v>50</v>
      </c>
    </row>
    <row r="21" spans="1:14" ht="19.5" thickTop="1" x14ac:dyDescent="0.3">
      <c r="F21" s="21">
        <v>690</v>
      </c>
      <c r="G21" s="8" t="s">
        <v>449</v>
      </c>
      <c r="H21" s="241">
        <v>50</v>
      </c>
      <c r="M21" s="8" t="s">
        <v>450</v>
      </c>
      <c r="N21" s="240">
        <v>40</v>
      </c>
    </row>
    <row r="22" spans="1:14" x14ac:dyDescent="0.3">
      <c r="G22" s="8" t="s">
        <v>451</v>
      </c>
      <c r="H22" s="241">
        <v>50</v>
      </c>
      <c r="M22" s="8" t="s">
        <v>452</v>
      </c>
      <c r="N22" s="240">
        <v>25</v>
      </c>
    </row>
    <row r="23" spans="1:14" x14ac:dyDescent="0.3">
      <c r="G23" s="8" t="s">
        <v>453</v>
      </c>
      <c r="H23" s="241">
        <v>50</v>
      </c>
      <c r="M23" s="8" t="s">
        <v>454</v>
      </c>
      <c r="N23" s="240">
        <v>25</v>
      </c>
    </row>
    <row r="24" spans="1:14" ht="19.5" thickBot="1" x14ac:dyDescent="0.35">
      <c r="G24" s="28" t="s">
        <v>416</v>
      </c>
      <c r="H24" s="29">
        <f>AVERAGE(H6:H23)</f>
        <v>50</v>
      </c>
      <c r="M24" s="8" t="s">
        <v>455</v>
      </c>
      <c r="N24" s="240">
        <v>50</v>
      </c>
    </row>
    <row r="25" spans="1:14" ht="19.5" thickTop="1" x14ac:dyDescent="0.3">
      <c r="M25" s="8" t="s">
        <v>456</v>
      </c>
      <c r="N25" s="240">
        <v>50</v>
      </c>
    </row>
    <row r="26" spans="1:14" x14ac:dyDescent="0.3">
      <c r="A26" s="31" t="s">
        <v>457</v>
      </c>
      <c r="B26" s="21" t="s">
        <v>1454</v>
      </c>
      <c r="M26" s="8" t="s">
        <v>458</v>
      </c>
      <c r="N26" s="240">
        <v>50</v>
      </c>
    </row>
    <row r="27" spans="1:14" ht="19.5" thickBot="1" x14ac:dyDescent="0.35">
      <c r="B27" s="21" t="s">
        <v>459</v>
      </c>
      <c r="M27" s="28" t="s">
        <v>416</v>
      </c>
      <c r="N27" s="29">
        <f>AVERAGE(N6:N26)</f>
        <v>42.043500000000002</v>
      </c>
    </row>
    <row r="28" spans="1:14" ht="19.5" thickTop="1" x14ac:dyDescent="0.3"/>
    <row r="33" spans="2:8" x14ac:dyDescent="0.3">
      <c r="D33" s="150"/>
      <c r="E33" s="150"/>
      <c r="F33" s="150"/>
      <c r="G33" s="150"/>
      <c r="H33" s="150"/>
    </row>
    <row r="35" spans="2:8" x14ac:dyDescent="0.3">
      <c r="B35" s="21" t="s">
        <v>1604</v>
      </c>
      <c r="D35" s="21" t="s">
        <v>374</v>
      </c>
      <c r="E35" s="21" t="s">
        <v>375</v>
      </c>
      <c r="F35" s="21" t="s">
        <v>1605</v>
      </c>
      <c r="G35" s="21" t="s">
        <v>1606</v>
      </c>
      <c r="H35" s="21" t="s">
        <v>357</v>
      </c>
    </row>
    <row r="36" spans="2:8" x14ac:dyDescent="0.3">
      <c r="D36" s="21">
        <v>88</v>
      </c>
      <c r="E36" s="21">
        <v>50</v>
      </c>
      <c r="F36" s="21">
        <f>D36*E36</f>
        <v>4400</v>
      </c>
      <c r="G36" s="21">
        <f>B20+D20+F21+H25+J16+L13+N28</f>
        <v>690</v>
      </c>
      <c r="H36" s="237">
        <f>G36/F36*100</f>
        <v>15.681818181818183</v>
      </c>
    </row>
    <row r="41" spans="2:8" x14ac:dyDescent="0.3">
      <c r="G41" s="236"/>
      <c r="H41" s="236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51181102362204722" right="0.31496062992125984" top="0.55118110236220474" bottom="0.15748031496062992" header="0.31496062992125984" footer="0.31496062992125984"/>
  <pageSetup paperSize="9"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F0"/>
  </sheetPr>
  <dimension ref="A1:T1081"/>
  <sheetViews>
    <sheetView zoomScale="80" zoomScaleNormal="80" workbookViewId="0">
      <pane xSplit="2" ySplit="4" topLeftCell="C1061" activePane="bottomRight" state="frozen"/>
      <selection activeCell="B12" sqref="B12"/>
      <selection pane="topRight" activeCell="B12" sqref="B12"/>
      <selection pane="bottomLeft" activeCell="B12" sqref="B12"/>
      <selection pane="bottomRight" activeCell="S1073" sqref="S1073"/>
    </sheetView>
  </sheetViews>
  <sheetFormatPr defaultRowHeight="18.75" x14ac:dyDescent="0.3"/>
  <cols>
    <col min="1" max="1" width="4.375" style="2" customWidth="1"/>
    <col min="2" max="2" width="7.5" style="2" customWidth="1"/>
    <col min="3" max="3" width="5.75" style="2" customWidth="1"/>
    <col min="4" max="4" width="10.375" style="2" customWidth="1"/>
    <col min="5" max="5" width="11.875" style="2" customWidth="1"/>
    <col min="6" max="6" width="5.875" style="2" customWidth="1"/>
    <col min="7" max="7" width="18" style="2" customWidth="1"/>
    <col min="8" max="8" width="9.75" style="2" bestFit="1" customWidth="1"/>
    <col min="9" max="9" width="4.875" style="77" customWidth="1"/>
    <col min="10" max="10" width="13.5" style="78" customWidth="1"/>
    <col min="11" max="11" width="13.5" style="151" customWidth="1"/>
    <col min="12" max="12" width="16.25" style="78" customWidth="1"/>
    <col min="13" max="13" width="15.75" style="78" customWidth="1"/>
    <col min="14" max="14" width="5.875" style="2" bestFit="1" customWidth="1"/>
    <col min="15" max="15" width="5.125" style="2" customWidth="1"/>
    <col min="16" max="16" width="4.875" style="2" customWidth="1"/>
    <col min="17" max="17" width="15.875" style="151" bestFit="1" customWidth="1"/>
    <col min="18" max="18" width="9.125" style="78"/>
    <col min="19" max="19" width="9.125" style="2"/>
    <col min="20" max="20" width="11.75" style="78" bestFit="1" customWidth="1"/>
    <col min="21" max="239" width="9.125" style="2"/>
    <col min="240" max="240" width="6.625" style="2" customWidth="1"/>
    <col min="241" max="241" width="11.375" style="2" customWidth="1"/>
    <col min="242" max="242" width="6.875" style="2" customWidth="1"/>
    <col min="243" max="243" width="16.375" style="2" customWidth="1"/>
    <col min="244" max="244" width="14.125" style="2" customWidth="1"/>
    <col min="245" max="245" width="5.375" style="2" customWidth="1"/>
    <col min="246" max="246" width="44.875" style="2" customWidth="1"/>
    <col min="247" max="247" width="7.25" style="2" customWidth="1"/>
    <col min="248" max="248" width="6.375" style="2" customWidth="1"/>
    <col min="249" max="249" width="11.875" style="2" customWidth="1"/>
    <col min="250" max="250" width="14.625" style="2" customWidth="1"/>
    <col min="251" max="251" width="14.375" style="2" customWidth="1"/>
    <col min="252" max="252" width="12.75" style="2" customWidth="1"/>
    <col min="253" max="253" width="13.875" style="2" customWidth="1"/>
    <col min="254" max="254" width="14.375" style="2" customWidth="1"/>
    <col min="255" max="255" width="12.75" style="2" customWidth="1"/>
    <col min="256" max="256" width="13.875" style="2" customWidth="1"/>
    <col min="257" max="257" width="14.375" style="2" customWidth="1"/>
    <col min="258" max="258" width="12.75" style="2" customWidth="1"/>
    <col min="259" max="261" width="7.375" style="2" customWidth="1"/>
    <col min="262" max="262" width="10.75" style="2" customWidth="1"/>
    <col min="263" max="495" width="9.125" style="2"/>
    <col min="496" max="496" width="6.625" style="2" customWidth="1"/>
    <col min="497" max="497" width="11.375" style="2" customWidth="1"/>
    <col min="498" max="498" width="6.875" style="2" customWidth="1"/>
    <col min="499" max="499" width="16.375" style="2" customWidth="1"/>
    <col min="500" max="500" width="14.125" style="2" customWidth="1"/>
    <col min="501" max="501" width="5.375" style="2" customWidth="1"/>
    <col min="502" max="502" width="44.875" style="2" customWidth="1"/>
    <col min="503" max="503" width="7.25" style="2" customWidth="1"/>
    <col min="504" max="504" width="6.375" style="2" customWidth="1"/>
    <col min="505" max="505" width="11.875" style="2" customWidth="1"/>
    <col min="506" max="506" width="14.625" style="2" customWidth="1"/>
    <col min="507" max="507" width="14.375" style="2" customWidth="1"/>
    <col min="508" max="508" width="12.75" style="2" customWidth="1"/>
    <col min="509" max="509" width="13.875" style="2" customWidth="1"/>
    <col min="510" max="510" width="14.375" style="2" customWidth="1"/>
    <col min="511" max="511" width="12.75" style="2" customWidth="1"/>
    <col min="512" max="512" width="13.875" style="2" customWidth="1"/>
    <col min="513" max="513" width="14.375" style="2" customWidth="1"/>
    <col min="514" max="514" width="12.75" style="2" customWidth="1"/>
    <col min="515" max="517" width="7.375" style="2" customWidth="1"/>
    <col min="518" max="518" width="10.75" style="2" customWidth="1"/>
    <col min="519" max="751" width="9.125" style="2"/>
    <col min="752" max="752" width="6.625" style="2" customWidth="1"/>
    <col min="753" max="753" width="11.375" style="2" customWidth="1"/>
    <col min="754" max="754" width="6.875" style="2" customWidth="1"/>
    <col min="755" max="755" width="16.375" style="2" customWidth="1"/>
    <col min="756" max="756" width="14.125" style="2" customWidth="1"/>
    <col min="757" max="757" width="5.375" style="2" customWidth="1"/>
    <col min="758" max="758" width="44.875" style="2" customWidth="1"/>
    <col min="759" max="759" width="7.25" style="2" customWidth="1"/>
    <col min="760" max="760" width="6.375" style="2" customWidth="1"/>
    <col min="761" max="761" width="11.875" style="2" customWidth="1"/>
    <col min="762" max="762" width="14.625" style="2" customWidth="1"/>
    <col min="763" max="763" width="14.375" style="2" customWidth="1"/>
    <col min="764" max="764" width="12.75" style="2" customWidth="1"/>
    <col min="765" max="765" width="13.875" style="2" customWidth="1"/>
    <col min="766" max="766" width="14.375" style="2" customWidth="1"/>
    <col min="767" max="767" width="12.75" style="2" customWidth="1"/>
    <col min="768" max="768" width="13.875" style="2" customWidth="1"/>
    <col min="769" max="769" width="14.375" style="2" customWidth="1"/>
    <col min="770" max="770" width="12.75" style="2" customWidth="1"/>
    <col min="771" max="773" width="7.375" style="2" customWidth="1"/>
    <col min="774" max="774" width="10.75" style="2" customWidth="1"/>
    <col min="775" max="1007" width="9.125" style="2"/>
    <col min="1008" max="1008" width="6.625" style="2" customWidth="1"/>
    <col min="1009" max="1009" width="11.375" style="2" customWidth="1"/>
    <col min="1010" max="1010" width="6.875" style="2" customWidth="1"/>
    <col min="1011" max="1011" width="16.375" style="2" customWidth="1"/>
    <col min="1012" max="1012" width="14.125" style="2" customWidth="1"/>
    <col min="1013" max="1013" width="5.375" style="2" customWidth="1"/>
    <col min="1014" max="1014" width="44.875" style="2" customWidth="1"/>
    <col min="1015" max="1015" width="7.25" style="2" customWidth="1"/>
    <col min="1016" max="1016" width="6.375" style="2" customWidth="1"/>
    <col min="1017" max="1017" width="11.875" style="2" customWidth="1"/>
    <col min="1018" max="1018" width="14.625" style="2" customWidth="1"/>
    <col min="1019" max="1019" width="14.375" style="2" customWidth="1"/>
    <col min="1020" max="1020" width="12.75" style="2" customWidth="1"/>
    <col min="1021" max="1021" width="13.875" style="2" customWidth="1"/>
    <col min="1022" max="1022" width="14.375" style="2" customWidth="1"/>
    <col min="1023" max="1023" width="12.75" style="2" customWidth="1"/>
    <col min="1024" max="1024" width="13.875" style="2" customWidth="1"/>
    <col min="1025" max="1025" width="14.375" style="2" customWidth="1"/>
    <col min="1026" max="1026" width="12.75" style="2" customWidth="1"/>
    <col min="1027" max="1029" width="7.375" style="2" customWidth="1"/>
    <col min="1030" max="1030" width="10.75" style="2" customWidth="1"/>
    <col min="1031" max="1263" width="9.125" style="2"/>
    <col min="1264" max="1264" width="6.625" style="2" customWidth="1"/>
    <col min="1265" max="1265" width="11.375" style="2" customWidth="1"/>
    <col min="1266" max="1266" width="6.875" style="2" customWidth="1"/>
    <col min="1267" max="1267" width="16.375" style="2" customWidth="1"/>
    <col min="1268" max="1268" width="14.125" style="2" customWidth="1"/>
    <col min="1269" max="1269" width="5.375" style="2" customWidth="1"/>
    <col min="1270" max="1270" width="44.875" style="2" customWidth="1"/>
    <col min="1271" max="1271" width="7.25" style="2" customWidth="1"/>
    <col min="1272" max="1272" width="6.375" style="2" customWidth="1"/>
    <col min="1273" max="1273" width="11.875" style="2" customWidth="1"/>
    <col min="1274" max="1274" width="14.625" style="2" customWidth="1"/>
    <col min="1275" max="1275" width="14.375" style="2" customWidth="1"/>
    <col min="1276" max="1276" width="12.75" style="2" customWidth="1"/>
    <col min="1277" max="1277" width="13.875" style="2" customWidth="1"/>
    <col min="1278" max="1278" width="14.375" style="2" customWidth="1"/>
    <col min="1279" max="1279" width="12.75" style="2" customWidth="1"/>
    <col min="1280" max="1280" width="13.875" style="2" customWidth="1"/>
    <col min="1281" max="1281" width="14.375" style="2" customWidth="1"/>
    <col min="1282" max="1282" width="12.75" style="2" customWidth="1"/>
    <col min="1283" max="1285" width="7.375" style="2" customWidth="1"/>
    <col min="1286" max="1286" width="10.75" style="2" customWidth="1"/>
    <col min="1287" max="1519" width="9.125" style="2"/>
    <col min="1520" max="1520" width="6.625" style="2" customWidth="1"/>
    <col min="1521" max="1521" width="11.375" style="2" customWidth="1"/>
    <col min="1522" max="1522" width="6.875" style="2" customWidth="1"/>
    <col min="1523" max="1523" width="16.375" style="2" customWidth="1"/>
    <col min="1524" max="1524" width="14.125" style="2" customWidth="1"/>
    <col min="1525" max="1525" width="5.375" style="2" customWidth="1"/>
    <col min="1526" max="1526" width="44.875" style="2" customWidth="1"/>
    <col min="1527" max="1527" width="7.25" style="2" customWidth="1"/>
    <col min="1528" max="1528" width="6.375" style="2" customWidth="1"/>
    <col min="1529" max="1529" width="11.875" style="2" customWidth="1"/>
    <col min="1530" max="1530" width="14.625" style="2" customWidth="1"/>
    <col min="1531" max="1531" width="14.375" style="2" customWidth="1"/>
    <col min="1532" max="1532" width="12.75" style="2" customWidth="1"/>
    <col min="1533" max="1533" width="13.875" style="2" customWidth="1"/>
    <col min="1534" max="1534" width="14.375" style="2" customWidth="1"/>
    <col min="1535" max="1535" width="12.75" style="2" customWidth="1"/>
    <col min="1536" max="1536" width="13.875" style="2" customWidth="1"/>
    <col min="1537" max="1537" width="14.375" style="2" customWidth="1"/>
    <col min="1538" max="1538" width="12.75" style="2" customWidth="1"/>
    <col min="1539" max="1541" width="7.375" style="2" customWidth="1"/>
    <col min="1542" max="1542" width="10.75" style="2" customWidth="1"/>
    <col min="1543" max="1775" width="9.125" style="2"/>
    <col min="1776" max="1776" width="6.625" style="2" customWidth="1"/>
    <col min="1777" max="1777" width="11.375" style="2" customWidth="1"/>
    <col min="1778" max="1778" width="6.875" style="2" customWidth="1"/>
    <col min="1779" max="1779" width="16.375" style="2" customWidth="1"/>
    <col min="1780" max="1780" width="14.125" style="2" customWidth="1"/>
    <col min="1781" max="1781" width="5.375" style="2" customWidth="1"/>
    <col min="1782" max="1782" width="44.875" style="2" customWidth="1"/>
    <col min="1783" max="1783" width="7.25" style="2" customWidth="1"/>
    <col min="1784" max="1784" width="6.375" style="2" customWidth="1"/>
    <col min="1785" max="1785" width="11.875" style="2" customWidth="1"/>
    <col min="1786" max="1786" width="14.625" style="2" customWidth="1"/>
    <col min="1787" max="1787" width="14.375" style="2" customWidth="1"/>
    <col min="1788" max="1788" width="12.75" style="2" customWidth="1"/>
    <col min="1789" max="1789" width="13.875" style="2" customWidth="1"/>
    <col min="1790" max="1790" width="14.375" style="2" customWidth="1"/>
    <col min="1791" max="1791" width="12.75" style="2" customWidth="1"/>
    <col min="1792" max="1792" width="13.875" style="2" customWidth="1"/>
    <col min="1793" max="1793" width="14.375" style="2" customWidth="1"/>
    <col min="1794" max="1794" width="12.75" style="2" customWidth="1"/>
    <col min="1795" max="1797" width="7.375" style="2" customWidth="1"/>
    <col min="1798" max="1798" width="10.75" style="2" customWidth="1"/>
    <col min="1799" max="2031" width="9.125" style="2"/>
    <col min="2032" max="2032" width="6.625" style="2" customWidth="1"/>
    <col min="2033" max="2033" width="11.375" style="2" customWidth="1"/>
    <col min="2034" max="2034" width="6.875" style="2" customWidth="1"/>
    <col min="2035" max="2035" width="16.375" style="2" customWidth="1"/>
    <col min="2036" max="2036" width="14.125" style="2" customWidth="1"/>
    <col min="2037" max="2037" width="5.375" style="2" customWidth="1"/>
    <col min="2038" max="2038" width="44.875" style="2" customWidth="1"/>
    <col min="2039" max="2039" width="7.25" style="2" customWidth="1"/>
    <col min="2040" max="2040" width="6.375" style="2" customWidth="1"/>
    <col min="2041" max="2041" width="11.875" style="2" customWidth="1"/>
    <col min="2042" max="2042" width="14.625" style="2" customWidth="1"/>
    <col min="2043" max="2043" width="14.375" style="2" customWidth="1"/>
    <col min="2044" max="2044" width="12.75" style="2" customWidth="1"/>
    <col min="2045" max="2045" width="13.875" style="2" customWidth="1"/>
    <col min="2046" max="2046" width="14.375" style="2" customWidth="1"/>
    <col min="2047" max="2047" width="12.75" style="2" customWidth="1"/>
    <col min="2048" max="2048" width="13.875" style="2" customWidth="1"/>
    <col min="2049" max="2049" width="14.375" style="2" customWidth="1"/>
    <col min="2050" max="2050" width="12.75" style="2" customWidth="1"/>
    <col min="2051" max="2053" width="7.375" style="2" customWidth="1"/>
    <col min="2054" max="2054" width="10.75" style="2" customWidth="1"/>
    <col min="2055" max="2287" width="9.125" style="2"/>
    <col min="2288" max="2288" width="6.625" style="2" customWidth="1"/>
    <col min="2289" max="2289" width="11.375" style="2" customWidth="1"/>
    <col min="2290" max="2290" width="6.875" style="2" customWidth="1"/>
    <col min="2291" max="2291" width="16.375" style="2" customWidth="1"/>
    <col min="2292" max="2292" width="14.125" style="2" customWidth="1"/>
    <col min="2293" max="2293" width="5.375" style="2" customWidth="1"/>
    <col min="2294" max="2294" width="44.875" style="2" customWidth="1"/>
    <col min="2295" max="2295" width="7.25" style="2" customWidth="1"/>
    <col min="2296" max="2296" width="6.375" style="2" customWidth="1"/>
    <col min="2297" max="2297" width="11.875" style="2" customWidth="1"/>
    <col min="2298" max="2298" width="14.625" style="2" customWidth="1"/>
    <col min="2299" max="2299" width="14.375" style="2" customWidth="1"/>
    <col min="2300" max="2300" width="12.75" style="2" customWidth="1"/>
    <col min="2301" max="2301" width="13.875" style="2" customWidth="1"/>
    <col min="2302" max="2302" width="14.375" style="2" customWidth="1"/>
    <col min="2303" max="2303" width="12.75" style="2" customWidth="1"/>
    <col min="2304" max="2304" width="13.875" style="2" customWidth="1"/>
    <col min="2305" max="2305" width="14.375" style="2" customWidth="1"/>
    <col min="2306" max="2306" width="12.75" style="2" customWidth="1"/>
    <col min="2307" max="2309" width="7.375" style="2" customWidth="1"/>
    <col min="2310" max="2310" width="10.75" style="2" customWidth="1"/>
    <col min="2311" max="2543" width="9.125" style="2"/>
    <col min="2544" max="2544" width="6.625" style="2" customWidth="1"/>
    <col min="2545" max="2545" width="11.375" style="2" customWidth="1"/>
    <col min="2546" max="2546" width="6.875" style="2" customWidth="1"/>
    <col min="2547" max="2547" width="16.375" style="2" customWidth="1"/>
    <col min="2548" max="2548" width="14.125" style="2" customWidth="1"/>
    <col min="2549" max="2549" width="5.375" style="2" customWidth="1"/>
    <col min="2550" max="2550" width="44.875" style="2" customWidth="1"/>
    <col min="2551" max="2551" width="7.25" style="2" customWidth="1"/>
    <col min="2552" max="2552" width="6.375" style="2" customWidth="1"/>
    <col min="2553" max="2553" width="11.875" style="2" customWidth="1"/>
    <col min="2554" max="2554" width="14.625" style="2" customWidth="1"/>
    <col min="2555" max="2555" width="14.375" style="2" customWidth="1"/>
    <col min="2556" max="2556" width="12.75" style="2" customWidth="1"/>
    <col min="2557" max="2557" width="13.875" style="2" customWidth="1"/>
    <col min="2558" max="2558" width="14.375" style="2" customWidth="1"/>
    <col min="2559" max="2559" width="12.75" style="2" customWidth="1"/>
    <col min="2560" max="2560" width="13.875" style="2" customWidth="1"/>
    <col min="2561" max="2561" width="14.375" style="2" customWidth="1"/>
    <col min="2562" max="2562" width="12.75" style="2" customWidth="1"/>
    <col min="2563" max="2565" width="7.375" style="2" customWidth="1"/>
    <col min="2566" max="2566" width="10.75" style="2" customWidth="1"/>
    <col min="2567" max="2799" width="9.125" style="2"/>
    <col min="2800" max="2800" width="6.625" style="2" customWidth="1"/>
    <col min="2801" max="2801" width="11.375" style="2" customWidth="1"/>
    <col min="2802" max="2802" width="6.875" style="2" customWidth="1"/>
    <col min="2803" max="2803" width="16.375" style="2" customWidth="1"/>
    <col min="2804" max="2804" width="14.125" style="2" customWidth="1"/>
    <col min="2805" max="2805" width="5.375" style="2" customWidth="1"/>
    <col min="2806" max="2806" width="44.875" style="2" customWidth="1"/>
    <col min="2807" max="2807" width="7.25" style="2" customWidth="1"/>
    <col min="2808" max="2808" width="6.375" style="2" customWidth="1"/>
    <col min="2809" max="2809" width="11.875" style="2" customWidth="1"/>
    <col min="2810" max="2810" width="14.625" style="2" customWidth="1"/>
    <col min="2811" max="2811" width="14.375" style="2" customWidth="1"/>
    <col min="2812" max="2812" width="12.75" style="2" customWidth="1"/>
    <col min="2813" max="2813" width="13.875" style="2" customWidth="1"/>
    <col min="2814" max="2814" width="14.375" style="2" customWidth="1"/>
    <col min="2815" max="2815" width="12.75" style="2" customWidth="1"/>
    <col min="2816" max="2816" width="13.875" style="2" customWidth="1"/>
    <col min="2817" max="2817" width="14.375" style="2" customWidth="1"/>
    <col min="2818" max="2818" width="12.75" style="2" customWidth="1"/>
    <col min="2819" max="2821" width="7.375" style="2" customWidth="1"/>
    <col min="2822" max="2822" width="10.75" style="2" customWidth="1"/>
    <col min="2823" max="3055" width="9.125" style="2"/>
    <col min="3056" max="3056" width="6.625" style="2" customWidth="1"/>
    <col min="3057" max="3057" width="11.375" style="2" customWidth="1"/>
    <col min="3058" max="3058" width="6.875" style="2" customWidth="1"/>
    <col min="3059" max="3059" width="16.375" style="2" customWidth="1"/>
    <col min="3060" max="3060" width="14.125" style="2" customWidth="1"/>
    <col min="3061" max="3061" width="5.375" style="2" customWidth="1"/>
    <col min="3062" max="3062" width="44.875" style="2" customWidth="1"/>
    <col min="3063" max="3063" width="7.25" style="2" customWidth="1"/>
    <col min="3064" max="3064" width="6.375" style="2" customWidth="1"/>
    <col min="3065" max="3065" width="11.875" style="2" customWidth="1"/>
    <col min="3066" max="3066" width="14.625" style="2" customWidth="1"/>
    <col min="3067" max="3067" width="14.375" style="2" customWidth="1"/>
    <col min="3068" max="3068" width="12.75" style="2" customWidth="1"/>
    <col min="3069" max="3069" width="13.875" style="2" customWidth="1"/>
    <col min="3070" max="3070" width="14.375" style="2" customWidth="1"/>
    <col min="3071" max="3071" width="12.75" style="2" customWidth="1"/>
    <col min="3072" max="3072" width="13.875" style="2" customWidth="1"/>
    <col min="3073" max="3073" width="14.375" style="2" customWidth="1"/>
    <col min="3074" max="3074" width="12.75" style="2" customWidth="1"/>
    <col min="3075" max="3077" width="7.375" style="2" customWidth="1"/>
    <col min="3078" max="3078" width="10.75" style="2" customWidth="1"/>
    <col min="3079" max="3311" width="9.125" style="2"/>
    <col min="3312" max="3312" width="6.625" style="2" customWidth="1"/>
    <col min="3313" max="3313" width="11.375" style="2" customWidth="1"/>
    <col min="3314" max="3314" width="6.875" style="2" customWidth="1"/>
    <col min="3315" max="3315" width="16.375" style="2" customWidth="1"/>
    <col min="3316" max="3316" width="14.125" style="2" customWidth="1"/>
    <col min="3317" max="3317" width="5.375" style="2" customWidth="1"/>
    <col min="3318" max="3318" width="44.875" style="2" customWidth="1"/>
    <col min="3319" max="3319" width="7.25" style="2" customWidth="1"/>
    <col min="3320" max="3320" width="6.375" style="2" customWidth="1"/>
    <col min="3321" max="3321" width="11.875" style="2" customWidth="1"/>
    <col min="3322" max="3322" width="14.625" style="2" customWidth="1"/>
    <col min="3323" max="3323" width="14.375" style="2" customWidth="1"/>
    <col min="3324" max="3324" width="12.75" style="2" customWidth="1"/>
    <col min="3325" max="3325" width="13.875" style="2" customWidth="1"/>
    <col min="3326" max="3326" width="14.375" style="2" customWidth="1"/>
    <col min="3327" max="3327" width="12.75" style="2" customWidth="1"/>
    <col min="3328" max="3328" width="13.875" style="2" customWidth="1"/>
    <col min="3329" max="3329" width="14.375" style="2" customWidth="1"/>
    <col min="3330" max="3330" width="12.75" style="2" customWidth="1"/>
    <col min="3331" max="3333" width="7.375" style="2" customWidth="1"/>
    <col min="3334" max="3334" width="10.75" style="2" customWidth="1"/>
    <col min="3335" max="3567" width="9.125" style="2"/>
    <col min="3568" max="3568" width="6.625" style="2" customWidth="1"/>
    <col min="3569" max="3569" width="11.375" style="2" customWidth="1"/>
    <col min="3570" max="3570" width="6.875" style="2" customWidth="1"/>
    <col min="3571" max="3571" width="16.375" style="2" customWidth="1"/>
    <col min="3572" max="3572" width="14.125" style="2" customWidth="1"/>
    <col min="3573" max="3573" width="5.375" style="2" customWidth="1"/>
    <col min="3574" max="3574" width="44.875" style="2" customWidth="1"/>
    <col min="3575" max="3575" width="7.25" style="2" customWidth="1"/>
    <col min="3576" max="3576" width="6.375" style="2" customWidth="1"/>
    <col min="3577" max="3577" width="11.875" style="2" customWidth="1"/>
    <col min="3578" max="3578" width="14.625" style="2" customWidth="1"/>
    <col min="3579" max="3579" width="14.375" style="2" customWidth="1"/>
    <col min="3580" max="3580" width="12.75" style="2" customWidth="1"/>
    <col min="3581" max="3581" width="13.875" style="2" customWidth="1"/>
    <col min="3582" max="3582" width="14.375" style="2" customWidth="1"/>
    <col min="3583" max="3583" width="12.75" style="2" customWidth="1"/>
    <col min="3584" max="3584" width="13.875" style="2" customWidth="1"/>
    <col min="3585" max="3585" width="14.375" style="2" customWidth="1"/>
    <col min="3586" max="3586" width="12.75" style="2" customWidth="1"/>
    <col min="3587" max="3589" width="7.375" style="2" customWidth="1"/>
    <col min="3590" max="3590" width="10.75" style="2" customWidth="1"/>
    <col min="3591" max="3823" width="9.125" style="2"/>
    <col min="3824" max="3824" width="6.625" style="2" customWidth="1"/>
    <col min="3825" max="3825" width="11.375" style="2" customWidth="1"/>
    <col min="3826" max="3826" width="6.875" style="2" customWidth="1"/>
    <col min="3827" max="3827" width="16.375" style="2" customWidth="1"/>
    <col min="3828" max="3828" width="14.125" style="2" customWidth="1"/>
    <col min="3829" max="3829" width="5.375" style="2" customWidth="1"/>
    <col min="3830" max="3830" width="44.875" style="2" customWidth="1"/>
    <col min="3831" max="3831" width="7.25" style="2" customWidth="1"/>
    <col min="3832" max="3832" width="6.375" style="2" customWidth="1"/>
    <col min="3833" max="3833" width="11.875" style="2" customWidth="1"/>
    <col min="3834" max="3834" width="14.625" style="2" customWidth="1"/>
    <col min="3835" max="3835" width="14.375" style="2" customWidth="1"/>
    <col min="3836" max="3836" width="12.75" style="2" customWidth="1"/>
    <col min="3837" max="3837" width="13.875" style="2" customWidth="1"/>
    <col min="3838" max="3838" width="14.375" style="2" customWidth="1"/>
    <col min="3839" max="3839" width="12.75" style="2" customWidth="1"/>
    <col min="3840" max="3840" width="13.875" style="2" customWidth="1"/>
    <col min="3841" max="3841" width="14.375" style="2" customWidth="1"/>
    <col min="3842" max="3842" width="12.75" style="2" customWidth="1"/>
    <col min="3843" max="3845" width="7.375" style="2" customWidth="1"/>
    <col min="3846" max="3846" width="10.75" style="2" customWidth="1"/>
    <col min="3847" max="4079" width="9.125" style="2"/>
    <col min="4080" max="4080" width="6.625" style="2" customWidth="1"/>
    <col min="4081" max="4081" width="11.375" style="2" customWidth="1"/>
    <col min="4082" max="4082" width="6.875" style="2" customWidth="1"/>
    <col min="4083" max="4083" width="16.375" style="2" customWidth="1"/>
    <col min="4084" max="4084" width="14.125" style="2" customWidth="1"/>
    <col min="4085" max="4085" width="5.375" style="2" customWidth="1"/>
    <col min="4086" max="4086" width="44.875" style="2" customWidth="1"/>
    <col min="4087" max="4087" width="7.25" style="2" customWidth="1"/>
    <col min="4088" max="4088" width="6.375" style="2" customWidth="1"/>
    <col min="4089" max="4089" width="11.875" style="2" customWidth="1"/>
    <col min="4090" max="4090" width="14.625" style="2" customWidth="1"/>
    <col min="4091" max="4091" width="14.375" style="2" customWidth="1"/>
    <col min="4092" max="4092" width="12.75" style="2" customWidth="1"/>
    <col min="4093" max="4093" width="13.875" style="2" customWidth="1"/>
    <col min="4094" max="4094" width="14.375" style="2" customWidth="1"/>
    <col min="4095" max="4095" width="12.75" style="2" customWidth="1"/>
    <col min="4096" max="4096" width="13.875" style="2" customWidth="1"/>
    <col min="4097" max="4097" width="14.375" style="2" customWidth="1"/>
    <col min="4098" max="4098" width="12.75" style="2" customWidth="1"/>
    <col min="4099" max="4101" width="7.375" style="2" customWidth="1"/>
    <col min="4102" max="4102" width="10.75" style="2" customWidth="1"/>
    <col min="4103" max="4335" width="9.125" style="2"/>
    <col min="4336" max="4336" width="6.625" style="2" customWidth="1"/>
    <col min="4337" max="4337" width="11.375" style="2" customWidth="1"/>
    <col min="4338" max="4338" width="6.875" style="2" customWidth="1"/>
    <col min="4339" max="4339" width="16.375" style="2" customWidth="1"/>
    <col min="4340" max="4340" width="14.125" style="2" customWidth="1"/>
    <col min="4341" max="4341" width="5.375" style="2" customWidth="1"/>
    <col min="4342" max="4342" width="44.875" style="2" customWidth="1"/>
    <col min="4343" max="4343" width="7.25" style="2" customWidth="1"/>
    <col min="4344" max="4344" width="6.375" style="2" customWidth="1"/>
    <col min="4345" max="4345" width="11.875" style="2" customWidth="1"/>
    <col min="4346" max="4346" width="14.625" style="2" customWidth="1"/>
    <col min="4347" max="4347" width="14.375" style="2" customWidth="1"/>
    <col min="4348" max="4348" width="12.75" style="2" customWidth="1"/>
    <col min="4349" max="4349" width="13.875" style="2" customWidth="1"/>
    <col min="4350" max="4350" width="14.375" style="2" customWidth="1"/>
    <col min="4351" max="4351" width="12.75" style="2" customWidth="1"/>
    <col min="4352" max="4352" width="13.875" style="2" customWidth="1"/>
    <col min="4353" max="4353" width="14.375" style="2" customWidth="1"/>
    <col min="4354" max="4354" width="12.75" style="2" customWidth="1"/>
    <col min="4355" max="4357" width="7.375" style="2" customWidth="1"/>
    <col min="4358" max="4358" width="10.75" style="2" customWidth="1"/>
    <col min="4359" max="4591" width="9.125" style="2"/>
    <col min="4592" max="4592" width="6.625" style="2" customWidth="1"/>
    <col min="4593" max="4593" width="11.375" style="2" customWidth="1"/>
    <col min="4594" max="4594" width="6.875" style="2" customWidth="1"/>
    <col min="4595" max="4595" width="16.375" style="2" customWidth="1"/>
    <col min="4596" max="4596" width="14.125" style="2" customWidth="1"/>
    <col min="4597" max="4597" width="5.375" style="2" customWidth="1"/>
    <col min="4598" max="4598" width="44.875" style="2" customWidth="1"/>
    <col min="4599" max="4599" width="7.25" style="2" customWidth="1"/>
    <col min="4600" max="4600" width="6.375" style="2" customWidth="1"/>
    <col min="4601" max="4601" width="11.875" style="2" customWidth="1"/>
    <col min="4602" max="4602" width="14.625" style="2" customWidth="1"/>
    <col min="4603" max="4603" width="14.375" style="2" customWidth="1"/>
    <col min="4604" max="4604" width="12.75" style="2" customWidth="1"/>
    <col min="4605" max="4605" width="13.875" style="2" customWidth="1"/>
    <col min="4606" max="4606" width="14.375" style="2" customWidth="1"/>
    <col min="4607" max="4607" width="12.75" style="2" customWidth="1"/>
    <col min="4608" max="4608" width="13.875" style="2" customWidth="1"/>
    <col min="4609" max="4609" width="14.375" style="2" customWidth="1"/>
    <col min="4610" max="4610" width="12.75" style="2" customWidth="1"/>
    <col min="4611" max="4613" width="7.375" style="2" customWidth="1"/>
    <col min="4614" max="4614" width="10.75" style="2" customWidth="1"/>
    <col min="4615" max="4847" width="9.125" style="2"/>
    <col min="4848" max="4848" width="6.625" style="2" customWidth="1"/>
    <col min="4849" max="4849" width="11.375" style="2" customWidth="1"/>
    <col min="4850" max="4850" width="6.875" style="2" customWidth="1"/>
    <col min="4851" max="4851" width="16.375" style="2" customWidth="1"/>
    <col min="4852" max="4852" width="14.125" style="2" customWidth="1"/>
    <col min="4853" max="4853" width="5.375" style="2" customWidth="1"/>
    <col min="4854" max="4854" width="44.875" style="2" customWidth="1"/>
    <col min="4855" max="4855" width="7.25" style="2" customWidth="1"/>
    <col min="4856" max="4856" width="6.375" style="2" customWidth="1"/>
    <col min="4857" max="4857" width="11.875" style="2" customWidth="1"/>
    <col min="4858" max="4858" width="14.625" style="2" customWidth="1"/>
    <col min="4859" max="4859" width="14.375" style="2" customWidth="1"/>
    <col min="4860" max="4860" width="12.75" style="2" customWidth="1"/>
    <col min="4861" max="4861" width="13.875" style="2" customWidth="1"/>
    <col min="4862" max="4862" width="14.375" style="2" customWidth="1"/>
    <col min="4863" max="4863" width="12.75" style="2" customWidth="1"/>
    <col min="4864" max="4864" width="13.875" style="2" customWidth="1"/>
    <col min="4865" max="4865" width="14.375" style="2" customWidth="1"/>
    <col min="4866" max="4866" width="12.75" style="2" customWidth="1"/>
    <col min="4867" max="4869" width="7.375" style="2" customWidth="1"/>
    <col min="4870" max="4870" width="10.75" style="2" customWidth="1"/>
    <col min="4871" max="5103" width="9.125" style="2"/>
    <col min="5104" max="5104" width="6.625" style="2" customWidth="1"/>
    <col min="5105" max="5105" width="11.375" style="2" customWidth="1"/>
    <col min="5106" max="5106" width="6.875" style="2" customWidth="1"/>
    <col min="5107" max="5107" width="16.375" style="2" customWidth="1"/>
    <col min="5108" max="5108" width="14.125" style="2" customWidth="1"/>
    <col min="5109" max="5109" width="5.375" style="2" customWidth="1"/>
    <col min="5110" max="5110" width="44.875" style="2" customWidth="1"/>
    <col min="5111" max="5111" width="7.25" style="2" customWidth="1"/>
    <col min="5112" max="5112" width="6.375" style="2" customWidth="1"/>
    <col min="5113" max="5113" width="11.875" style="2" customWidth="1"/>
    <col min="5114" max="5114" width="14.625" style="2" customWidth="1"/>
    <col min="5115" max="5115" width="14.375" style="2" customWidth="1"/>
    <col min="5116" max="5116" width="12.75" style="2" customWidth="1"/>
    <col min="5117" max="5117" width="13.875" style="2" customWidth="1"/>
    <col min="5118" max="5118" width="14.375" style="2" customWidth="1"/>
    <col min="5119" max="5119" width="12.75" style="2" customWidth="1"/>
    <col min="5120" max="5120" width="13.875" style="2" customWidth="1"/>
    <col min="5121" max="5121" width="14.375" style="2" customWidth="1"/>
    <col min="5122" max="5122" width="12.75" style="2" customWidth="1"/>
    <col min="5123" max="5125" width="7.375" style="2" customWidth="1"/>
    <col min="5126" max="5126" width="10.75" style="2" customWidth="1"/>
    <col min="5127" max="5359" width="9.125" style="2"/>
    <col min="5360" max="5360" width="6.625" style="2" customWidth="1"/>
    <col min="5361" max="5361" width="11.375" style="2" customWidth="1"/>
    <col min="5362" max="5362" width="6.875" style="2" customWidth="1"/>
    <col min="5363" max="5363" width="16.375" style="2" customWidth="1"/>
    <col min="5364" max="5364" width="14.125" style="2" customWidth="1"/>
    <col min="5365" max="5365" width="5.375" style="2" customWidth="1"/>
    <col min="5366" max="5366" width="44.875" style="2" customWidth="1"/>
    <col min="5367" max="5367" width="7.25" style="2" customWidth="1"/>
    <col min="5368" max="5368" width="6.375" style="2" customWidth="1"/>
    <col min="5369" max="5369" width="11.875" style="2" customWidth="1"/>
    <col min="5370" max="5370" width="14.625" style="2" customWidth="1"/>
    <col min="5371" max="5371" width="14.375" style="2" customWidth="1"/>
    <col min="5372" max="5372" width="12.75" style="2" customWidth="1"/>
    <col min="5373" max="5373" width="13.875" style="2" customWidth="1"/>
    <col min="5374" max="5374" width="14.375" style="2" customWidth="1"/>
    <col min="5375" max="5375" width="12.75" style="2" customWidth="1"/>
    <col min="5376" max="5376" width="13.875" style="2" customWidth="1"/>
    <col min="5377" max="5377" width="14.375" style="2" customWidth="1"/>
    <col min="5378" max="5378" width="12.75" style="2" customWidth="1"/>
    <col min="5379" max="5381" width="7.375" style="2" customWidth="1"/>
    <col min="5382" max="5382" width="10.75" style="2" customWidth="1"/>
    <col min="5383" max="5615" width="9.125" style="2"/>
    <col min="5616" max="5616" width="6.625" style="2" customWidth="1"/>
    <col min="5617" max="5617" width="11.375" style="2" customWidth="1"/>
    <col min="5618" max="5618" width="6.875" style="2" customWidth="1"/>
    <col min="5619" max="5619" width="16.375" style="2" customWidth="1"/>
    <col min="5620" max="5620" width="14.125" style="2" customWidth="1"/>
    <col min="5621" max="5621" width="5.375" style="2" customWidth="1"/>
    <col min="5622" max="5622" width="44.875" style="2" customWidth="1"/>
    <col min="5623" max="5623" width="7.25" style="2" customWidth="1"/>
    <col min="5624" max="5624" width="6.375" style="2" customWidth="1"/>
    <col min="5625" max="5625" width="11.875" style="2" customWidth="1"/>
    <col min="5626" max="5626" width="14.625" style="2" customWidth="1"/>
    <col min="5627" max="5627" width="14.375" style="2" customWidth="1"/>
    <col min="5628" max="5628" width="12.75" style="2" customWidth="1"/>
    <col min="5629" max="5629" width="13.875" style="2" customWidth="1"/>
    <col min="5630" max="5630" width="14.375" style="2" customWidth="1"/>
    <col min="5631" max="5631" width="12.75" style="2" customWidth="1"/>
    <col min="5632" max="5632" width="13.875" style="2" customWidth="1"/>
    <col min="5633" max="5633" width="14.375" style="2" customWidth="1"/>
    <col min="5634" max="5634" width="12.75" style="2" customWidth="1"/>
    <col min="5635" max="5637" width="7.375" style="2" customWidth="1"/>
    <col min="5638" max="5638" width="10.75" style="2" customWidth="1"/>
    <col min="5639" max="5871" width="9.125" style="2"/>
    <col min="5872" max="5872" width="6.625" style="2" customWidth="1"/>
    <col min="5873" max="5873" width="11.375" style="2" customWidth="1"/>
    <col min="5874" max="5874" width="6.875" style="2" customWidth="1"/>
    <col min="5875" max="5875" width="16.375" style="2" customWidth="1"/>
    <col min="5876" max="5876" width="14.125" style="2" customWidth="1"/>
    <col min="5877" max="5877" width="5.375" style="2" customWidth="1"/>
    <col min="5878" max="5878" width="44.875" style="2" customWidth="1"/>
    <col min="5879" max="5879" width="7.25" style="2" customWidth="1"/>
    <col min="5880" max="5880" width="6.375" style="2" customWidth="1"/>
    <col min="5881" max="5881" width="11.875" style="2" customWidth="1"/>
    <col min="5882" max="5882" width="14.625" style="2" customWidth="1"/>
    <col min="5883" max="5883" width="14.375" style="2" customWidth="1"/>
    <col min="5884" max="5884" width="12.75" style="2" customWidth="1"/>
    <col min="5885" max="5885" width="13.875" style="2" customWidth="1"/>
    <col min="5886" max="5886" width="14.375" style="2" customWidth="1"/>
    <col min="5887" max="5887" width="12.75" style="2" customWidth="1"/>
    <col min="5888" max="5888" width="13.875" style="2" customWidth="1"/>
    <col min="5889" max="5889" width="14.375" style="2" customWidth="1"/>
    <col min="5890" max="5890" width="12.75" style="2" customWidth="1"/>
    <col min="5891" max="5893" width="7.375" style="2" customWidth="1"/>
    <col min="5894" max="5894" width="10.75" style="2" customWidth="1"/>
    <col min="5895" max="6127" width="9.125" style="2"/>
    <col min="6128" max="6128" width="6.625" style="2" customWidth="1"/>
    <col min="6129" max="6129" width="11.375" style="2" customWidth="1"/>
    <col min="6130" max="6130" width="6.875" style="2" customWidth="1"/>
    <col min="6131" max="6131" width="16.375" style="2" customWidth="1"/>
    <col min="6132" max="6132" width="14.125" style="2" customWidth="1"/>
    <col min="6133" max="6133" width="5.375" style="2" customWidth="1"/>
    <col min="6134" max="6134" width="44.875" style="2" customWidth="1"/>
    <col min="6135" max="6135" width="7.25" style="2" customWidth="1"/>
    <col min="6136" max="6136" width="6.375" style="2" customWidth="1"/>
    <col min="6137" max="6137" width="11.875" style="2" customWidth="1"/>
    <col min="6138" max="6138" width="14.625" style="2" customWidth="1"/>
    <col min="6139" max="6139" width="14.375" style="2" customWidth="1"/>
    <col min="6140" max="6140" width="12.75" style="2" customWidth="1"/>
    <col min="6141" max="6141" width="13.875" style="2" customWidth="1"/>
    <col min="6142" max="6142" width="14.375" style="2" customWidth="1"/>
    <col min="6143" max="6143" width="12.75" style="2" customWidth="1"/>
    <col min="6144" max="6144" width="13.875" style="2" customWidth="1"/>
    <col min="6145" max="6145" width="14.375" style="2" customWidth="1"/>
    <col min="6146" max="6146" width="12.75" style="2" customWidth="1"/>
    <col min="6147" max="6149" width="7.375" style="2" customWidth="1"/>
    <col min="6150" max="6150" width="10.75" style="2" customWidth="1"/>
    <col min="6151" max="6383" width="9.125" style="2"/>
    <col min="6384" max="6384" width="6.625" style="2" customWidth="1"/>
    <col min="6385" max="6385" width="11.375" style="2" customWidth="1"/>
    <col min="6386" max="6386" width="6.875" style="2" customWidth="1"/>
    <col min="6387" max="6387" width="16.375" style="2" customWidth="1"/>
    <col min="6388" max="6388" width="14.125" style="2" customWidth="1"/>
    <col min="6389" max="6389" width="5.375" style="2" customWidth="1"/>
    <col min="6390" max="6390" width="44.875" style="2" customWidth="1"/>
    <col min="6391" max="6391" width="7.25" style="2" customWidth="1"/>
    <col min="6392" max="6392" width="6.375" style="2" customWidth="1"/>
    <col min="6393" max="6393" width="11.875" style="2" customWidth="1"/>
    <col min="6394" max="6394" width="14.625" style="2" customWidth="1"/>
    <col min="6395" max="6395" width="14.375" style="2" customWidth="1"/>
    <col min="6396" max="6396" width="12.75" style="2" customWidth="1"/>
    <col min="6397" max="6397" width="13.875" style="2" customWidth="1"/>
    <col min="6398" max="6398" width="14.375" style="2" customWidth="1"/>
    <col min="6399" max="6399" width="12.75" style="2" customWidth="1"/>
    <col min="6400" max="6400" width="13.875" style="2" customWidth="1"/>
    <col min="6401" max="6401" width="14.375" style="2" customWidth="1"/>
    <col min="6402" max="6402" width="12.75" style="2" customWidth="1"/>
    <col min="6403" max="6405" width="7.375" style="2" customWidth="1"/>
    <col min="6406" max="6406" width="10.75" style="2" customWidth="1"/>
    <col min="6407" max="6639" width="9.125" style="2"/>
    <col min="6640" max="6640" width="6.625" style="2" customWidth="1"/>
    <col min="6641" max="6641" width="11.375" style="2" customWidth="1"/>
    <col min="6642" max="6642" width="6.875" style="2" customWidth="1"/>
    <col min="6643" max="6643" width="16.375" style="2" customWidth="1"/>
    <col min="6644" max="6644" width="14.125" style="2" customWidth="1"/>
    <col min="6645" max="6645" width="5.375" style="2" customWidth="1"/>
    <col min="6646" max="6646" width="44.875" style="2" customWidth="1"/>
    <col min="6647" max="6647" width="7.25" style="2" customWidth="1"/>
    <col min="6648" max="6648" width="6.375" style="2" customWidth="1"/>
    <col min="6649" max="6649" width="11.875" style="2" customWidth="1"/>
    <col min="6650" max="6650" width="14.625" style="2" customWidth="1"/>
    <col min="6651" max="6651" width="14.375" style="2" customWidth="1"/>
    <col min="6652" max="6652" width="12.75" style="2" customWidth="1"/>
    <col min="6653" max="6653" width="13.875" style="2" customWidth="1"/>
    <col min="6654" max="6654" width="14.375" style="2" customWidth="1"/>
    <col min="6655" max="6655" width="12.75" style="2" customWidth="1"/>
    <col min="6656" max="6656" width="13.875" style="2" customWidth="1"/>
    <col min="6657" max="6657" width="14.375" style="2" customWidth="1"/>
    <col min="6658" max="6658" width="12.75" style="2" customWidth="1"/>
    <col min="6659" max="6661" width="7.375" style="2" customWidth="1"/>
    <col min="6662" max="6662" width="10.75" style="2" customWidth="1"/>
    <col min="6663" max="6895" width="9.125" style="2"/>
    <col min="6896" max="6896" width="6.625" style="2" customWidth="1"/>
    <col min="6897" max="6897" width="11.375" style="2" customWidth="1"/>
    <col min="6898" max="6898" width="6.875" style="2" customWidth="1"/>
    <col min="6899" max="6899" width="16.375" style="2" customWidth="1"/>
    <col min="6900" max="6900" width="14.125" style="2" customWidth="1"/>
    <col min="6901" max="6901" width="5.375" style="2" customWidth="1"/>
    <col min="6902" max="6902" width="44.875" style="2" customWidth="1"/>
    <col min="6903" max="6903" width="7.25" style="2" customWidth="1"/>
    <col min="6904" max="6904" width="6.375" style="2" customWidth="1"/>
    <col min="6905" max="6905" width="11.875" style="2" customWidth="1"/>
    <col min="6906" max="6906" width="14.625" style="2" customWidth="1"/>
    <col min="6907" max="6907" width="14.375" style="2" customWidth="1"/>
    <col min="6908" max="6908" width="12.75" style="2" customWidth="1"/>
    <col min="6909" max="6909" width="13.875" style="2" customWidth="1"/>
    <col min="6910" max="6910" width="14.375" style="2" customWidth="1"/>
    <col min="6911" max="6911" width="12.75" style="2" customWidth="1"/>
    <col min="6912" max="6912" width="13.875" style="2" customWidth="1"/>
    <col min="6913" max="6913" width="14.375" style="2" customWidth="1"/>
    <col min="6914" max="6914" width="12.75" style="2" customWidth="1"/>
    <col min="6915" max="6917" width="7.375" style="2" customWidth="1"/>
    <col min="6918" max="6918" width="10.75" style="2" customWidth="1"/>
    <col min="6919" max="7151" width="9.125" style="2"/>
    <col min="7152" max="7152" width="6.625" style="2" customWidth="1"/>
    <col min="7153" max="7153" width="11.375" style="2" customWidth="1"/>
    <col min="7154" max="7154" width="6.875" style="2" customWidth="1"/>
    <col min="7155" max="7155" width="16.375" style="2" customWidth="1"/>
    <col min="7156" max="7156" width="14.125" style="2" customWidth="1"/>
    <col min="7157" max="7157" width="5.375" style="2" customWidth="1"/>
    <col min="7158" max="7158" width="44.875" style="2" customWidth="1"/>
    <col min="7159" max="7159" width="7.25" style="2" customWidth="1"/>
    <col min="7160" max="7160" width="6.375" style="2" customWidth="1"/>
    <col min="7161" max="7161" width="11.875" style="2" customWidth="1"/>
    <col min="7162" max="7162" width="14.625" style="2" customWidth="1"/>
    <col min="7163" max="7163" width="14.375" style="2" customWidth="1"/>
    <col min="7164" max="7164" width="12.75" style="2" customWidth="1"/>
    <col min="7165" max="7165" width="13.875" style="2" customWidth="1"/>
    <col min="7166" max="7166" width="14.375" style="2" customWidth="1"/>
    <col min="7167" max="7167" width="12.75" style="2" customWidth="1"/>
    <col min="7168" max="7168" width="13.875" style="2" customWidth="1"/>
    <col min="7169" max="7169" width="14.375" style="2" customWidth="1"/>
    <col min="7170" max="7170" width="12.75" style="2" customWidth="1"/>
    <col min="7171" max="7173" width="7.375" style="2" customWidth="1"/>
    <col min="7174" max="7174" width="10.75" style="2" customWidth="1"/>
    <col min="7175" max="7407" width="9.125" style="2"/>
    <col min="7408" max="7408" width="6.625" style="2" customWidth="1"/>
    <col min="7409" max="7409" width="11.375" style="2" customWidth="1"/>
    <col min="7410" max="7410" width="6.875" style="2" customWidth="1"/>
    <col min="7411" max="7411" width="16.375" style="2" customWidth="1"/>
    <col min="7412" max="7412" width="14.125" style="2" customWidth="1"/>
    <col min="7413" max="7413" width="5.375" style="2" customWidth="1"/>
    <col min="7414" max="7414" width="44.875" style="2" customWidth="1"/>
    <col min="7415" max="7415" width="7.25" style="2" customWidth="1"/>
    <col min="7416" max="7416" width="6.375" style="2" customWidth="1"/>
    <col min="7417" max="7417" width="11.875" style="2" customWidth="1"/>
    <col min="7418" max="7418" width="14.625" style="2" customWidth="1"/>
    <col min="7419" max="7419" width="14.375" style="2" customWidth="1"/>
    <col min="7420" max="7420" width="12.75" style="2" customWidth="1"/>
    <col min="7421" max="7421" width="13.875" style="2" customWidth="1"/>
    <col min="7422" max="7422" width="14.375" style="2" customWidth="1"/>
    <col min="7423" max="7423" width="12.75" style="2" customWidth="1"/>
    <col min="7424" max="7424" width="13.875" style="2" customWidth="1"/>
    <col min="7425" max="7425" width="14.375" style="2" customWidth="1"/>
    <col min="7426" max="7426" width="12.75" style="2" customWidth="1"/>
    <col min="7427" max="7429" width="7.375" style="2" customWidth="1"/>
    <col min="7430" max="7430" width="10.75" style="2" customWidth="1"/>
    <col min="7431" max="7663" width="9.125" style="2"/>
    <col min="7664" max="7664" width="6.625" style="2" customWidth="1"/>
    <col min="7665" max="7665" width="11.375" style="2" customWidth="1"/>
    <col min="7666" max="7666" width="6.875" style="2" customWidth="1"/>
    <col min="7667" max="7667" width="16.375" style="2" customWidth="1"/>
    <col min="7668" max="7668" width="14.125" style="2" customWidth="1"/>
    <col min="7669" max="7669" width="5.375" style="2" customWidth="1"/>
    <col min="7670" max="7670" width="44.875" style="2" customWidth="1"/>
    <col min="7671" max="7671" width="7.25" style="2" customWidth="1"/>
    <col min="7672" max="7672" width="6.375" style="2" customWidth="1"/>
    <col min="7673" max="7673" width="11.875" style="2" customWidth="1"/>
    <col min="7674" max="7674" width="14.625" style="2" customWidth="1"/>
    <col min="7675" max="7675" width="14.375" style="2" customWidth="1"/>
    <col min="7676" max="7676" width="12.75" style="2" customWidth="1"/>
    <col min="7677" max="7677" width="13.875" style="2" customWidth="1"/>
    <col min="7678" max="7678" width="14.375" style="2" customWidth="1"/>
    <col min="7679" max="7679" width="12.75" style="2" customWidth="1"/>
    <col min="7680" max="7680" width="13.875" style="2" customWidth="1"/>
    <col min="7681" max="7681" width="14.375" style="2" customWidth="1"/>
    <col min="7682" max="7682" width="12.75" style="2" customWidth="1"/>
    <col min="7683" max="7685" width="7.375" style="2" customWidth="1"/>
    <col min="7686" max="7686" width="10.75" style="2" customWidth="1"/>
    <col min="7687" max="7919" width="9.125" style="2"/>
    <col min="7920" max="7920" width="6.625" style="2" customWidth="1"/>
    <col min="7921" max="7921" width="11.375" style="2" customWidth="1"/>
    <col min="7922" max="7922" width="6.875" style="2" customWidth="1"/>
    <col min="7923" max="7923" width="16.375" style="2" customWidth="1"/>
    <col min="7924" max="7924" width="14.125" style="2" customWidth="1"/>
    <col min="7925" max="7925" width="5.375" style="2" customWidth="1"/>
    <col min="7926" max="7926" width="44.875" style="2" customWidth="1"/>
    <col min="7927" max="7927" width="7.25" style="2" customWidth="1"/>
    <col min="7928" max="7928" width="6.375" style="2" customWidth="1"/>
    <col min="7929" max="7929" width="11.875" style="2" customWidth="1"/>
    <col min="7930" max="7930" width="14.625" style="2" customWidth="1"/>
    <col min="7931" max="7931" width="14.375" style="2" customWidth="1"/>
    <col min="7932" max="7932" width="12.75" style="2" customWidth="1"/>
    <col min="7933" max="7933" width="13.875" style="2" customWidth="1"/>
    <col min="7934" max="7934" width="14.375" style="2" customWidth="1"/>
    <col min="7935" max="7935" width="12.75" style="2" customWidth="1"/>
    <col min="7936" max="7936" width="13.875" style="2" customWidth="1"/>
    <col min="7937" max="7937" width="14.375" style="2" customWidth="1"/>
    <col min="7938" max="7938" width="12.75" style="2" customWidth="1"/>
    <col min="7939" max="7941" width="7.375" style="2" customWidth="1"/>
    <col min="7942" max="7942" width="10.75" style="2" customWidth="1"/>
    <col min="7943" max="8175" width="9.125" style="2"/>
    <col min="8176" max="8176" width="6.625" style="2" customWidth="1"/>
    <col min="8177" max="8177" width="11.375" style="2" customWidth="1"/>
    <col min="8178" max="8178" width="6.875" style="2" customWidth="1"/>
    <col min="8179" max="8179" width="16.375" style="2" customWidth="1"/>
    <col min="8180" max="8180" width="14.125" style="2" customWidth="1"/>
    <col min="8181" max="8181" width="5.375" style="2" customWidth="1"/>
    <col min="8182" max="8182" width="44.875" style="2" customWidth="1"/>
    <col min="8183" max="8183" width="7.25" style="2" customWidth="1"/>
    <col min="8184" max="8184" width="6.375" style="2" customWidth="1"/>
    <col min="8185" max="8185" width="11.875" style="2" customWidth="1"/>
    <col min="8186" max="8186" width="14.625" style="2" customWidth="1"/>
    <col min="8187" max="8187" width="14.375" style="2" customWidth="1"/>
    <col min="8188" max="8188" width="12.75" style="2" customWidth="1"/>
    <col min="8189" max="8189" width="13.875" style="2" customWidth="1"/>
    <col min="8190" max="8190" width="14.375" style="2" customWidth="1"/>
    <col min="8191" max="8191" width="12.75" style="2" customWidth="1"/>
    <col min="8192" max="8192" width="13.875" style="2" customWidth="1"/>
    <col min="8193" max="8193" width="14.375" style="2" customWidth="1"/>
    <col min="8194" max="8194" width="12.75" style="2" customWidth="1"/>
    <col min="8195" max="8197" width="7.375" style="2" customWidth="1"/>
    <col min="8198" max="8198" width="10.75" style="2" customWidth="1"/>
    <col min="8199" max="8431" width="9.125" style="2"/>
    <col min="8432" max="8432" width="6.625" style="2" customWidth="1"/>
    <col min="8433" max="8433" width="11.375" style="2" customWidth="1"/>
    <col min="8434" max="8434" width="6.875" style="2" customWidth="1"/>
    <col min="8435" max="8435" width="16.375" style="2" customWidth="1"/>
    <col min="8436" max="8436" width="14.125" style="2" customWidth="1"/>
    <col min="8437" max="8437" width="5.375" style="2" customWidth="1"/>
    <col min="8438" max="8438" width="44.875" style="2" customWidth="1"/>
    <col min="8439" max="8439" width="7.25" style="2" customWidth="1"/>
    <col min="8440" max="8440" width="6.375" style="2" customWidth="1"/>
    <col min="8441" max="8441" width="11.875" style="2" customWidth="1"/>
    <col min="8442" max="8442" width="14.625" style="2" customWidth="1"/>
    <col min="8443" max="8443" width="14.375" style="2" customWidth="1"/>
    <col min="8444" max="8444" width="12.75" style="2" customWidth="1"/>
    <col min="8445" max="8445" width="13.875" style="2" customWidth="1"/>
    <col min="8446" max="8446" width="14.375" style="2" customWidth="1"/>
    <col min="8447" max="8447" width="12.75" style="2" customWidth="1"/>
    <col min="8448" max="8448" width="13.875" style="2" customWidth="1"/>
    <col min="8449" max="8449" width="14.375" style="2" customWidth="1"/>
    <col min="8450" max="8450" width="12.75" style="2" customWidth="1"/>
    <col min="8451" max="8453" width="7.375" style="2" customWidth="1"/>
    <col min="8454" max="8454" width="10.75" style="2" customWidth="1"/>
    <col min="8455" max="8687" width="9.125" style="2"/>
    <col min="8688" max="8688" width="6.625" style="2" customWidth="1"/>
    <col min="8689" max="8689" width="11.375" style="2" customWidth="1"/>
    <col min="8690" max="8690" width="6.875" style="2" customWidth="1"/>
    <col min="8691" max="8691" width="16.375" style="2" customWidth="1"/>
    <col min="8692" max="8692" width="14.125" style="2" customWidth="1"/>
    <col min="8693" max="8693" width="5.375" style="2" customWidth="1"/>
    <col min="8694" max="8694" width="44.875" style="2" customWidth="1"/>
    <col min="8695" max="8695" width="7.25" style="2" customWidth="1"/>
    <col min="8696" max="8696" width="6.375" style="2" customWidth="1"/>
    <col min="8697" max="8697" width="11.875" style="2" customWidth="1"/>
    <col min="8698" max="8698" width="14.625" style="2" customWidth="1"/>
    <col min="8699" max="8699" width="14.375" style="2" customWidth="1"/>
    <col min="8700" max="8700" width="12.75" style="2" customWidth="1"/>
    <col min="8701" max="8701" width="13.875" style="2" customWidth="1"/>
    <col min="8702" max="8702" width="14.375" style="2" customWidth="1"/>
    <col min="8703" max="8703" width="12.75" style="2" customWidth="1"/>
    <col min="8704" max="8704" width="13.875" style="2" customWidth="1"/>
    <col min="8705" max="8705" width="14.375" style="2" customWidth="1"/>
    <col min="8706" max="8706" width="12.75" style="2" customWidth="1"/>
    <col min="8707" max="8709" width="7.375" style="2" customWidth="1"/>
    <col min="8710" max="8710" width="10.75" style="2" customWidth="1"/>
    <col min="8711" max="8943" width="9.125" style="2"/>
    <col min="8944" max="8944" width="6.625" style="2" customWidth="1"/>
    <col min="8945" max="8945" width="11.375" style="2" customWidth="1"/>
    <col min="8946" max="8946" width="6.875" style="2" customWidth="1"/>
    <col min="8947" max="8947" width="16.375" style="2" customWidth="1"/>
    <col min="8948" max="8948" width="14.125" style="2" customWidth="1"/>
    <col min="8949" max="8949" width="5.375" style="2" customWidth="1"/>
    <col min="8950" max="8950" width="44.875" style="2" customWidth="1"/>
    <col min="8951" max="8951" width="7.25" style="2" customWidth="1"/>
    <col min="8952" max="8952" width="6.375" style="2" customWidth="1"/>
    <col min="8953" max="8953" width="11.875" style="2" customWidth="1"/>
    <col min="8954" max="8954" width="14.625" style="2" customWidth="1"/>
    <col min="8955" max="8955" width="14.375" style="2" customWidth="1"/>
    <col min="8956" max="8956" width="12.75" style="2" customWidth="1"/>
    <col min="8957" max="8957" width="13.875" style="2" customWidth="1"/>
    <col min="8958" max="8958" width="14.375" style="2" customWidth="1"/>
    <col min="8959" max="8959" width="12.75" style="2" customWidth="1"/>
    <col min="8960" max="8960" width="13.875" style="2" customWidth="1"/>
    <col min="8961" max="8961" width="14.375" style="2" customWidth="1"/>
    <col min="8962" max="8962" width="12.75" style="2" customWidth="1"/>
    <col min="8963" max="8965" width="7.375" style="2" customWidth="1"/>
    <col min="8966" max="8966" width="10.75" style="2" customWidth="1"/>
    <col min="8967" max="9199" width="9.125" style="2"/>
    <col min="9200" max="9200" width="6.625" style="2" customWidth="1"/>
    <col min="9201" max="9201" width="11.375" style="2" customWidth="1"/>
    <col min="9202" max="9202" width="6.875" style="2" customWidth="1"/>
    <col min="9203" max="9203" width="16.375" style="2" customWidth="1"/>
    <col min="9204" max="9204" width="14.125" style="2" customWidth="1"/>
    <col min="9205" max="9205" width="5.375" style="2" customWidth="1"/>
    <col min="9206" max="9206" width="44.875" style="2" customWidth="1"/>
    <col min="9207" max="9207" width="7.25" style="2" customWidth="1"/>
    <col min="9208" max="9208" width="6.375" style="2" customWidth="1"/>
    <col min="9209" max="9209" width="11.875" style="2" customWidth="1"/>
    <col min="9210" max="9210" width="14.625" style="2" customWidth="1"/>
    <col min="9211" max="9211" width="14.375" style="2" customWidth="1"/>
    <col min="9212" max="9212" width="12.75" style="2" customWidth="1"/>
    <col min="9213" max="9213" width="13.875" style="2" customWidth="1"/>
    <col min="9214" max="9214" width="14.375" style="2" customWidth="1"/>
    <col min="9215" max="9215" width="12.75" style="2" customWidth="1"/>
    <col min="9216" max="9216" width="13.875" style="2" customWidth="1"/>
    <col min="9217" max="9217" width="14.375" style="2" customWidth="1"/>
    <col min="9218" max="9218" width="12.75" style="2" customWidth="1"/>
    <col min="9219" max="9221" width="7.375" style="2" customWidth="1"/>
    <col min="9222" max="9222" width="10.75" style="2" customWidth="1"/>
    <col min="9223" max="9455" width="9.125" style="2"/>
    <col min="9456" max="9456" width="6.625" style="2" customWidth="1"/>
    <col min="9457" max="9457" width="11.375" style="2" customWidth="1"/>
    <col min="9458" max="9458" width="6.875" style="2" customWidth="1"/>
    <col min="9459" max="9459" width="16.375" style="2" customWidth="1"/>
    <col min="9460" max="9460" width="14.125" style="2" customWidth="1"/>
    <col min="9461" max="9461" width="5.375" style="2" customWidth="1"/>
    <col min="9462" max="9462" width="44.875" style="2" customWidth="1"/>
    <col min="9463" max="9463" width="7.25" style="2" customWidth="1"/>
    <col min="9464" max="9464" width="6.375" style="2" customWidth="1"/>
    <col min="9465" max="9465" width="11.875" style="2" customWidth="1"/>
    <col min="9466" max="9466" width="14.625" style="2" customWidth="1"/>
    <col min="9467" max="9467" width="14.375" style="2" customWidth="1"/>
    <col min="9468" max="9468" width="12.75" style="2" customWidth="1"/>
    <col min="9469" max="9469" width="13.875" style="2" customWidth="1"/>
    <col min="9470" max="9470" width="14.375" style="2" customWidth="1"/>
    <col min="9471" max="9471" width="12.75" style="2" customWidth="1"/>
    <col min="9472" max="9472" width="13.875" style="2" customWidth="1"/>
    <col min="9473" max="9473" width="14.375" style="2" customWidth="1"/>
    <col min="9474" max="9474" width="12.75" style="2" customWidth="1"/>
    <col min="9475" max="9477" width="7.375" style="2" customWidth="1"/>
    <col min="9478" max="9478" width="10.75" style="2" customWidth="1"/>
    <col min="9479" max="9711" width="9.125" style="2"/>
    <col min="9712" max="9712" width="6.625" style="2" customWidth="1"/>
    <col min="9713" max="9713" width="11.375" style="2" customWidth="1"/>
    <col min="9714" max="9714" width="6.875" style="2" customWidth="1"/>
    <col min="9715" max="9715" width="16.375" style="2" customWidth="1"/>
    <col min="9716" max="9716" width="14.125" style="2" customWidth="1"/>
    <col min="9717" max="9717" width="5.375" style="2" customWidth="1"/>
    <col min="9718" max="9718" width="44.875" style="2" customWidth="1"/>
    <col min="9719" max="9719" width="7.25" style="2" customWidth="1"/>
    <col min="9720" max="9720" width="6.375" style="2" customWidth="1"/>
    <col min="9721" max="9721" width="11.875" style="2" customWidth="1"/>
    <col min="9722" max="9722" width="14.625" style="2" customWidth="1"/>
    <col min="9723" max="9723" width="14.375" style="2" customWidth="1"/>
    <col min="9724" max="9724" width="12.75" style="2" customWidth="1"/>
    <col min="9725" max="9725" width="13.875" style="2" customWidth="1"/>
    <col min="9726" max="9726" width="14.375" style="2" customWidth="1"/>
    <col min="9727" max="9727" width="12.75" style="2" customWidth="1"/>
    <col min="9728" max="9728" width="13.875" style="2" customWidth="1"/>
    <col min="9729" max="9729" width="14.375" style="2" customWidth="1"/>
    <col min="9730" max="9730" width="12.75" style="2" customWidth="1"/>
    <col min="9731" max="9733" width="7.375" style="2" customWidth="1"/>
    <col min="9734" max="9734" width="10.75" style="2" customWidth="1"/>
    <col min="9735" max="9967" width="9.125" style="2"/>
    <col min="9968" max="9968" width="6.625" style="2" customWidth="1"/>
    <col min="9969" max="9969" width="11.375" style="2" customWidth="1"/>
    <col min="9970" max="9970" width="6.875" style="2" customWidth="1"/>
    <col min="9971" max="9971" width="16.375" style="2" customWidth="1"/>
    <col min="9972" max="9972" width="14.125" style="2" customWidth="1"/>
    <col min="9973" max="9973" width="5.375" style="2" customWidth="1"/>
    <col min="9974" max="9974" width="44.875" style="2" customWidth="1"/>
    <col min="9975" max="9975" width="7.25" style="2" customWidth="1"/>
    <col min="9976" max="9976" width="6.375" style="2" customWidth="1"/>
    <col min="9977" max="9977" width="11.875" style="2" customWidth="1"/>
    <col min="9978" max="9978" width="14.625" style="2" customWidth="1"/>
    <col min="9979" max="9979" width="14.375" style="2" customWidth="1"/>
    <col min="9980" max="9980" width="12.75" style="2" customWidth="1"/>
    <col min="9981" max="9981" width="13.875" style="2" customWidth="1"/>
    <col min="9982" max="9982" width="14.375" style="2" customWidth="1"/>
    <col min="9983" max="9983" width="12.75" style="2" customWidth="1"/>
    <col min="9984" max="9984" width="13.875" style="2" customWidth="1"/>
    <col min="9985" max="9985" width="14.375" style="2" customWidth="1"/>
    <col min="9986" max="9986" width="12.75" style="2" customWidth="1"/>
    <col min="9987" max="9989" width="7.375" style="2" customWidth="1"/>
    <col min="9990" max="9990" width="10.75" style="2" customWidth="1"/>
    <col min="9991" max="10223" width="9.125" style="2"/>
    <col min="10224" max="10224" width="6.625" style="2" customWidth="1"/>
    <col min="10225" max="10225" width="11.375" style="2" customWidth="1"/>
    <col min="10226" max="10226" width="6.875" style="2" customWidth="1"/>
    <col min="10227" max="10227" width="16.375" style="2" customWidth="1"/>
    <col min="10228" max="10228" width="14.125" style="2" customWidth="1"/>
    <col min="10229" max="10229" width="5.375" style="2" customWidth="1"/>
    <col min="10230" max="10230" width="44.875" style="2" customWidth="1"/>
    <col min="10231" max="10231" width="7.25" style="2" customWidth="1"/>
    <col min="10232" max="10232" width="6.375" style="2" customWidth="1"/>
    <col min="10233" max="10233" width="11.875" style="2" customWidth="1"/>
    <col min="10234" max="10234" width="14.625" style="2" customWidth="1"/>
    <col min="10235" max="10235" width="14.375" style="2" customWidth="1"/>
    <col min="10236" max="10236" width="12.75" style="2" customWidth="1"/>
    <col min="10237" max="10237" width="13.875" style="2" customWidth="1"/>
    <col min="10238" max="10238" width="14.375" style="2" customWidth="1"/>
    <col min="10239" max="10239" width="12.75" style="2" customWidth="1"/>
    <col min="10240" max="10240" width="13.875" style="2" customWidth="1"/>
    <col min="10241" max="10241" width="14.375" style="2" customWidth="1"/>
    <col min="10242" max="10242" width="12.75" style="2" customWidth="1"/>
    <col min="10243" max="10245" width="7.375" style="2" customWidth="1"/>
    <col min="10246" max="10246" width="10.75" style="2" customWidth="1"/>
    <col min="10247" max="10479" width="9.125" style="2"/>
    <col min="10480" max="10480" width="6.625" style="2" customWidth="1"/>
    <col min="10481" max="10481" width="11.375" style="2" customWidth="1"/>
    <col min="10482" max="10482" width="6.875" style="2" customWidth="1"/>
    <col min="10483" max="10483" width="16.375" style="2" customWidth="1"/>
    <col min="10484" max="10484" width="14.125" style="2" customWidth="1"/>
    <col min="10485" max="10485" width="5.375" style="2" customWidth="1"/>
    <col min="10486" max="10486" width="44.875" style="2" customWidth="1"/>
    <col min="10487" max="10487" width="7.25" style="2" customWidth="1"/>
    <col min="10488" max="10488" width="6.375" style="2" customWidth="1"/>
    <col min="10489" max="10489" width="11.875" style="2" customWidth="1"/>
    <col min="10490" max="10490" width="14.625" style="2" customWidth="1"/>
    <col min="10491" max="10491" width="14.375" style="2" customWidth="1"/>
    <col min="10492" max="10492" width="12.75" style="2" customWidth="1"/>
    <col min="10493" max="10493" width="13.875" style="2" customWidth="1"/>
    <col min="10494" max="10494" width="14.375" style="2" customWidth="1"/>
    <col min="10495" max="10495" width="12.75" style="2" customWidth="1"/>
    <col min="10496" max="10496" width="13.875" style="2" customWidth="1"/>
    <col min="10497" max="10497" width="14.375" style="2" customWidth="1"/>
    <col min="10498" max="10498" width="12.75" style="2" customWidth="1"/>
    <col min="10499" max="10501" width="7.375" style="2" customWidth="1"/>
    <col min="10502" max="10502" width="10.75" style="2" customWidth="1"/>
    <col min="10503" max="10735" width="9.125" style="2"/>
    <col min="10736" max="10736" width="6.625" style="2" customWidth="1"/>
    <col min="10737" max="10737" width="11.375" style="2" customWidth="1"/>
    <col min="10738" max="10738" width="6.875" style="2" customWidth="1"/>
    <col min="10739" max="10739" width="16.375" style="2" customWidth="1"/>
    <col min="10740" max="10740" width="14.125" style="2" customWidth="1"/>
    <col min="10741" max="10741" width="5.375" style="2" customWidth="1"/>
    <col min="10742" max="10742" width="44.875" style="2" customWidth="1"/>
    <col min="10743" max="10743" width="7.25" style="2" customWidth="1"/>
    <col min="10744" max="10744" width="6.375" style="2" customWidth="1"/>
    <col min="10745" max="10745" width="11.875" style="2" customWidth="1"/>
    <col min="10746" max="10746" width="14.625" style="2" customWidth="1"/>
    <col min="10747" max="10747" width="14.375" style="2" customWidth="1"/>
    <col min="10748" max="10748" width="12.75" style="2" customWidth="1"/>
    <col min="10749" max="10749" width="13.875" style="2" customWidth="1"/>
    <col min="10750" max="10750" width="14.375" style="2" customWidth="1"/>
    <col min="10751" max="10751" width="12.75" style="2" customWidth="1"/>
    <col min="10752" max="10752" width="13.875" style="2" customWidth="1"/>
    <col min="10753" max="10753" width="14.375" style="2" customWidth="1"/>
    <col min="10754" max="10754" width="12.75" style="2" customWidth="1"/>
    <col min="10755" max="10757" width="7.375" style="2" customWidth="1"/>
    <col min="10758" max="10758" width="10.75" style="2" customWidth="1"/>
    <col min="10759" max="10991" width="9.125" style="2"/>
    <col min="10992" max="10992" width="6.625" style="2" customWidth="1"/>
    <col min="10993" max="10993" width="11.375" style="2" customWidth="1"/>
    <col min="10994" max="10994" width="6.875" style="2" customWidth="1"/>
    <col min="10995" max="10995" width="16.375" style="2" customWidth="1"/>
    <col min="10996" max="10996" width="14.125" style="2" customWidth="1"/>
    <col min="10997" max="10997" width="5.375" style="2" customWidth="1"/>
    <col min="10998" max="10998" width="44.875" style="2" customWidth="1"/>
    <col min="10999" max="10999" width="7.25" style="2" customWidth="1"/>
    <col min="11000" max="11000" width="6.375" style="2" customWidth="1"/>
    <col min="11001" max="11001" width="11.875" style="2" customWidth="1"/>
    <col min="11002" max="11002" width="14.625" style="2" customWidth="1"/>
    <col min="11003" max="11003" width="14.375" style="2" customWidth="1"/>
    <col min="11004" max="11004" width="12.75" style="2" customWidth="1"/>
    <col min="11005" max="11005" width="13.875" style="2" customWidth="1"/>
    <col min="11006" max="11006" width="14.375" style="2" customWidth="1"/>
    <col min="11007" max="11007" width="12.75" style="2" customWidth="1"/>
    <col min="11008" max="11008" width="13.875" style="2" customWidth="1"/>
    <col min="11009" max="11009" width="14.375" style="2" customWidth="1"/>
    <col min="11010" max="11010" width="12.75" style="2" customWidth="1"/>
    <col min="11011" max="11013" width="7.375" style="2" customWidth="1"/>
    <col min="11014" max="11014" width="10.75" style="2" customWidth="1"/>
    <col min="11015" max="11247" width="9.125" style="2"/>
    <col min="11248" max="11248" width="6.625" style="2" customWidth="1"/>
    <col min="11249" max="11249" width="11.375" style="2" customWidth="1"/>
    <col min="11250" max="11250" width="6.875" style="2" customWidth="1"/>
    <col min="11251" max="11251" width="16.375" style="2" customWidth="1"/>
    <col min="11252" max="11252" width="14.125" style="2" customWidth="1"/>
    <col min="11253" max="11253" width="5.375" style="2" customWidth="1"/>
    <col min="11254" max="11254" width="44.875" style="2" customWidth="1"/>
    <col min="11255" max="11255" width="7.25" style="2" customWidth="1"/>
    <col min="11256" max="11256" width="6.375" style="2" customWidth="1"/>
    <col min="11257" max="11257" width="11.875" style="2" customWidth="1"/>
    <col min="11258" max="11258" width="14.625" style="2" customWidth="1"/>
    <col min="11259" max="11259" width="14.375" style="2" customWidth="1"/>
    <col min="11260" max="11260" width="12.75" style="2" customWidth="1"/>
    <col min="11261" max="11261" width="13.875" style="2" customWidth="1"/>
    <col min="11262" max="11262" width="14.375" style="2" customWidth="1"/>
    <col min="11263" max="11263" width="12.75" style="2" customWidth="1"/>
    <col min="11264" max="11264" width="13.875" style="2" customWidth="1"/>
    <col min="11265" max="11265" width="14.375" style="2" customWidth="1"/>
    <col min="11266" max="11266" width="12.75" style="2" customWidth="1"/>
    <col min="11267" max="11269" width="7.375" style="2" customWidth="1"/>
    <col min="11270" max="11270" width="10.75" style="2" customWidth="1"/>
    <col min="11271" max="11503" width="9.125" style="2"/>
    <col min="11504" max="11504" width="6.625" style="2" customWidth="1"/>
    <col min="11505" max="11505" width="11.375" style="2" customWidth="1"/>
    <col min="11506" max="11506" width="6.875" style="2" customWidth="1"/>
    <col min="11507" max="11507" width="16.375" style="2" customWidth="1"/>
    <col min="11508" max="11508" width="14.125" style="2" customWidth="1"/>
    <col min="11509" max="11509" width="5.375" style="2" customWidth="1"/>
    <col min="11510" max="11510" width="44.875" style="2" customWidth="1"/>
    <col min="11511" max="11511" width="7.25" style="2" customWidth="1"/>
    <col min="11512" max="11512" width="6.375" style="2" customWidth="1"/>
    <col min="11513" max="11513" width="11.875" style="2" customWidth="1"/>
    <col min="11514" max="11514" width="14.625" style="2" customWidth="1"/>
    <col min="11515" max="11515" width="14.375" style="2" customWidth="1"/>
    <col min="11516" max="11516" width="12.75" style="2" customWidth="1"/>
    <col min="11517" max="11517" width="13.875" style="2" customWidth="1"/>
    <col min="11518" max="11518" width="14.375" style="2" customWidth="1"/>
    <col min="11519" max="11519" width="12.75" style="2" customWidth="1"/>
    <col min="11520" max="11520" width="13.875" style="2" customWidth="1"/>
    <col min="11521" max="11521" width="14.375" style="2" customWidth="1"/>
    <col min="11522" max="11522" width="12.75" style="2" customWidth="1"/>
    <col min="11523" max="11525" width="7.375" style="2" customWidth="1"/>
    <col min="11526" max="11526" width="10.75" style="2" customWidth="1"/>
    <col min="11527" max="11759" width="9.125" style="2"/>
    <col min="11760" max="11760" width="6.625" style="2" customWidth="1"/>
    <col min="11761" max="11761" width="11.375" style="2" customWidth="1"/>
    <col min="11762" max="11762" width="6.875" style="2" customWidth="1"/>
    <col min="11763" max="11763" width="16.375" style="2" customWidth="1"/>
    <col min="11764" max="11764" width="14.125" style="2" customWidth="1"/>
    <col min="11765" max="11765" width="5.375" style="2" customWidth="1"/>
    <col min="11766" max="11766" width="44.875" style="2" customWidth="1"/>
    <col min="11767" max="11767" width="7.25" style="2" customWidth="1"/>
    <col min="11768" max="11768" width="6.375" style="2" customWidth="1"/>
    <col min="11769" max="11769" width="11.875" style="2" customWidth="1"/>
    <col min="11770" max="11770" width="14.625" style="2" customWidth="1"/>
    <col min="11771" max="11771" width="14.375" style="2" customWidth="1"/>
    <col min="11772" max="11772" width="12.75" style="2" customWidth="1"/>
    <col min="11773" max="11773" width="13.875" style="2" customWidth="1"/>
    <col min="11774" max="11774" width="14.375" style="2" customWidth="1"/>
    <col min="11775" max="11775" width="12.75" style="2" customWidth="1"/>
    <col min="11776" max="11776" width="13.875" style="2" customWidth="1"/>
    <col min="11777" max="11777" width="14.375" style="2" customWidth="1"/>
    <col min="11778" max="11778" width="12.75" style="2" customWidth="1"/>
    <col min="11779" max="11781" width="7.375" style="2" customWidth="1"/>
    <col min="11782" max="11782" width="10.75" style="2" customWidth="1"/>
    <col min="11783" max="12015" width="9.125" style="2"/>
    <col min="12016" max="12016" width="6.625" style="2" customWidth="1"/>
    <col min="12017" max="12017" width="11.375" style="2" customWidth="1"/>
    <col min="12018" max="12018" width="6.875" style="2" customWidth="1"/>
    <col min="12019" max="12019" width="16.375" style="2" customWidth="1"/>
    <col min="12020" max="12020" width="14.125" style="2" customWidth="1"/>
    <col min="12021" max="12021" width="5.375" style="2" customWidth="1"/>
    <col min="12022" max="12022" width="44.875" style="2" customWidth="1"/>
    <col min="12023" max="12023" width="7.25" style="2" customWidth="1"/>
    <col min="12024" max="12024" width="6.375" style="2" customWidth="1"/>
    <col min="12025" max="12025" width="11.875" style="2" customWidth="1"/>
    <col min="12026" max="12026" width="14.625" style="2" customWidth="1"/>
    <col min="12027" max="12027" width="14.375" style="2" customWidth="1"/>
    <col min="12028" max="12028" width="12.75" style="2" customWidth="1"/>
    <col min="12029" max="12029" width="13.875" style="2" customWidth="1"/>
    <col min="12030" max="12030" width="14.375" style="2" customWidth="1"/>
    <col min="12031" max="12031" width="12.75" style="2" customWidth="1"/>
    <col min="12032" max="12032" width="13.875" style="2" customWidth="1"/>
    <col min="12033" max="12033" width="14.375" style="2" customWidth="1"/>
    <col min="12034" max="12034" width="12.75" style="2" customWidth="1"/>
    <col min="12035" max="12037" width="7.375" style="2" customWidth="1"/>
    <col min="12038" max="12038" width="10.75" style="2" customWidth="1"/>
    <col min="12039" max="12271" width="9.125" style="2"/>
    <col min="12272" max="12272" width="6.625" style="2" customWidth="1"/>
    <col min="12273" max="12273" width="11.375" style="2" customWidth="1"/>
    <col min="12274" max="12274" width="6.875" style="2" customWidth="1"/>
    <col min="12275" max="12275" width="16.375" style="2" customWidth="1"/>
    <col min="12276" max="12276" width="14.125" style="2" customWidth="1"/>
    <col min="12277" max="12277" width="5.375" style="2" customWidth="1"/>
    <col min="12278" max="12278" width="44.875" style="2" customWidth="1"/>
    <col min="12279" max="12279" width="7.25" style="2" customWidth="1"/>
    <col min="12280" max="12280" width="6.375" style="2" customWidth="1"/>
    <col min="12281" max="12281" width="11.875" style="2" customWidth="1"/>
    <col min="12282" max="12282" width="14.625" style="2" customWidth="1"/>
    <col min="12283" max="12283" width="14.375" style="2" customWidth="1"/>
    <col min="12284" max="12284" width="12.75" style="2" customWidth="1"/>
    <col min="12285" max="12285" width="13.875" style="2" customWidth="1"/>
    <col min="12286" max="12286" width="14.375" style="2" customWidth="1"/>
    <col min="12287" max="12287" width="12.75" style="2" customWidth="1"/>
    <col min="12288" max="12288" width="13.875" style="2" customWidth="1"/>
    <col min="12289" max="12289" width="14.375" style="2" customWidth="1"/>
    <col min="12290" max="12290" width="12.75" style="2" customWidth="1"/>
    <col min="12291" max="12293" width="7.375" style="2" customWidth="1"/>
    <col min="12294" max="12294" width="10.75" style="2" customWidth="1"/>
    <col min="12295" max="12527" width="9.125" style="2"/>
    <col min="12528" max="12528" width="6.625" style="2" customWidth="1"/>
    <col min="12529" max="12529" width="11.375" style="2" customWidth="1"/>
    <col min="12530" max="12530" width="6.875" style="2" customWidth="1"/>
    <col min="12531" max="12531" width="16.375" style="2" customWidth="1"/>
    <col min="12532" max="12532" width="14.125" style="2" customWidth="1"/>
    <col min="12533" max="12533" width="5.375" style="2" customWidth="1"/>
    <col min="12534" max="12534" width="44.875" style="2" customWidth="1"/>
    <col min="12535" max="12535" width="7.25" style="2" customWidth="1"/>
    <col min="12536" max="12536" width="6.375" style="2" customWidth="1"/>
    <col min="12537" max="12537" width="11.875" style="2" customWidth="1"/>
    <col min="12538" max="12538" width="14.625" style="2" customWidth="1"/>
    <col min="12539" max="12539" width="14.375" style="2" customWidth="1"/>
    <col min="12540" max="12540" width="12.75" style="2" customWidth="1"/>
    <col min="12541" max="12541" width="13.875" style="2" customWidth="1"/>
    <col min="12542" max="12542" width="14.375" style="2" customWidth="1"/>
    <col min="12543" max="12543" width="12.75" style="2" customWidth="1"/>
    <col min="12544" max="12544" width="13.875" style="2" customWidth="1"/>
    <col min="12545" max="12545" width="14.375" style="2" customWidth="1"/>
    <col min="12546" max="12546" width="12.75" style="2" customWidth="1"/>
    <col min="12547" max="12549" width="7.375" style="2" customWidth="1"/>
    <col min="12550" max="12550" width="10.75" style="2" customWidth="1"/>
    <col min="12551" max="12783" width="9.125" style="2"/>
    <col min="12784" max="12784" width="6.625" style="2" customWidth="1"/>
    <col min="12785" max="12785" width="11.375" style="2" customWidth="1"/>
    <col min="12786" max="12786" width="6.875" style="2" customWidth="1"/>
    <col min="12787" max="12787" width="16.375" style="2" customWidth="1"/>
    <col min="12788" max="12788" width="14.125" style="2" customWidth="1"/>
    <col min="12789" max="12789" width="5.375" style="2" customWidth="1"/>
    <col min="12790" max="12790" width="44.875" style="2" customWidth="1"/>
    <col min="12791" max="12791" width="7.25" style="2" customWidth="1"/>
    <col min="12792" max="12792" width="6.375" style="2" customWidth="1"/>
    <col min="12793" max="12793" width="11.875" style="2" customWidth="1"/>
    <col min="12794" max="12794" width="14.625" style="2" customWidth="1"/>
    <col min="12795" max="12795" width="14.375" style="2" customWidth="1"/>
    <col min="12796" max="12796" width="12.75" style="2" customWidth="1"/>
    <col min="12797" max="12797" width="13.875" style="2" customWidth="1"/>
    <col min="12798" max="12798" width="14.375" style="2" customWidth="1"/>
    <col min="12799" max="12799" width="12.75" style="2" customWidth="1"/>
    <col min="12800" max="12800" width="13.875" style="2" customWidth="1"/>
    <col min="12801" max="12801" width="14.375" style="2" customWidth="1"/>
    <col min="12802" max="12802" width="12.75" style="2" customWidth="1"/>
    <col min="12803" max="12805" width="7.375" style="2" customWidth="1"/>
    <col min="12806" max="12806" width="10.75" style="2" customWidth="1"/>
    <col min="12807" max="13039" width="9.125" style="2"/>
    <col min="13040" max="13040" width="6.625" style="2" customWidth="1"/>
    <col min="13041" max="13041" width="11.375" style="2" customWidth="1"/>
    <col min="13042" max="13042" width="6.875" style="2" customWidth="1"/>
    <col min="13043" max="13043" width="16.375" style="2" customWidth="1"/>
    <col min="13044" max="13044" width="14.125" style="2" customWidth="1"/>
    <col min="13045" max="13045" width="5.375" style="2" customWidth="1"/>
    <col min="13046" max="13046" width="44.875" style="2" customWidth="1"/>
    <col min="13047" max="13047" width="7.25" style="2" customWidth="1"/>
    <col min="13048" max="13048" width="6.375" style="2" customWidth="1"/>
    <col min="13049" max="13049" width="11.875" style="2" customWidth="1"/>
    <col min="13050" max="13050" width="14.625" style="2" customWidth="1"/>
    <col min="13051" max="13051" width="14.375" style="2" customWidth="1"/>
    <col min="13052" max="13052" width="12.75" style="2" customWidth="1"/>
    <col min="13053" max="13053" width="13.875" style="2" customWidth="1"/>
    <col min="13054" max="13054" width="14.375" style="2" customWidth="1"/>
    <col min="13055" max="13055" width="12.75" style="2" customWidth="1"/>
    <col min="13056" max="13056" width="13.875" style="2" customWidth="1"/>
    <col min="13057" max="13057" width="14.375" style="2" customWidth="1"/>
    <col min="13058" max="13058" width="12.75" style="2" customWidth="1"/>
    <col min="13059" max="13061" width="7.375" style="2" customWidth="1"/>
    <col min="13062" max="13062" width="10.75" style="2" customWidth="1"/>
    <col min="13063" max="13295" width="9.125" style="2"/>
    <col min="13296" max="13296" width="6.625" style="2" customWidth="1"/>
    <col min="13297" max="13297" width="11.375" style="2" customWidth="1"/>
    <col min="13298" max="13298" width="6.875" style="2" customWidth="1"/>
    <col min="13299" max="13299" width="16.375" style="2" customWidth="1"/>
    <col min="13300" max="13300" width="14.125" style="2" customWidth="1"/>
    <col min="13301" max="13301" width="5.375" style="2" customWidth="1"/>
    <col min="13302" max="13302" width="44.875" style="2" customWidth="1"/>
    <col min="13303" max="13303" width="7.25" style="2" customWidth="1"/>
    <col min="13304" max="13304" width="6.375" style="2" customWidth="1"/>
    <col min="13305" max="13305" width="11.875" style="2" customWidth="1"/>
    <col min="13306" max="13306" width="14.625" style="2" customWidth="1"/>
    <col min="13307" max="13307" width="14.375" style="2" customWidth="1"/>
    <col min="13308" max="13308" width="12.75" style="2" customWidth="1"/>
    <col min="13309" max="13309" width="13.875" style="2" customWidth="1"/>
    <col min="13310" max="13310" width="14.375" style="2" customWidth="1"/>
    <col min="13311" max="13311" width="12.75" style="2" customWidth="1"/>
    <col min="13312" max="13312" width="13.875" style="2" customWidth="1"/>
    <col min="13313" max="13313" width="14.375" style="2" customWidth="1"/>
    <col min="13314" max="13314" width="12.75" style="2" customWidth="1"/>
    <col min="13315" max="13317" width="7.375" style="2" customWidth="1"/>
    <col min="13318" max="13318" width="10.75" style="2" customWidth="1"/>
    <col min="13319" max="13551" width="9.125" style="2"/>
    <col min="13552" max="13552" width="6.625" style="2" customWidth="1"/>
    <col min="13553" max="13553" width="11.375" style="2" customWidth="1"/>
    <col min="13554" max="13554" width="6.875" style="2" customWidth="1"/>
    <col min="13555" max="13555" width="16.375" style="2" customWidth="1"/>
    <col min="13556" max="13556" width="14.125" style="2" customWidth="1"/>
    <col min="13557" max="13557" width="5.375" style="2" customWidth="1"/>
    <col min="13558" max="13558" width="44.875" style="2" customWidth="1"/>
    <col min="13559" max="13559" width="7.25" style="2" customWidth="1"/>
    <col min="13560" max="13560" width="6.375" style="2" customWidth="1"/>
    <col min="13561" max="13561" width="11.875" style="2" customWidth="1"/>
    <col min="13562" max="13562" width="14.625" style="2" customWidth="1"/>
    <col min="13563" max="13563" width="14.375" style="2" customWidth="1"/>
    <col min="13564" max="13564" width="12.75" style="2" customWidth="1"/>
    <col min="13565" max="13565" width="13.875" style="2" customWidth="1"/>
    <col min="13566" max="13566" width="14.375" style="2" customWidth="1"/>
    <col min="13567" max="13567" width="12.75" style="2" customWidth="1"/>
    <col min="13568" max="13568" width="13.875" style="2" customWidth="1"/>
    <col min="13569" max="13569" width="14.375" style="2" customWidth="1"/>
    <col min="13570" max="13570" width="12.75" style="2" customWidth="1"/>
    <col min="13571" max="13573" width="7.375" style="2" customWidth="1"/>
    <col min="13574" max="13574" width="10.75" style="2" customWidth="1"/>
    <col min="13575" max="13807" width="9.125" style="2"/>
    <col min="13808" max="13808" width="6.625" style="2" customWidth="1"/>
    <col min="13809" max="13809" width="11.375" style="2" customWidth="1"/>
    <col min="13810" max="13810" width="6.875" style="2" customWidth="1"/>
    <col min="13811" max="13811" width="16.375" style="2" customWidth="1"/>
    <col min="13812" max="13812" width="14.125" style="2" customWidth="1"/>
    <col min="13813" max="13813" width="5.375" style="2" customWidth="1"/>
    <col min="13814" max="13814" width="44.875" style="2" customWidth="1"/>
    <col min="13815" max="13815" width="7.25" style="2" customWidth="1"/>
    <col min="13816" max="13816" width="6.375" style="2" customWidth="1"/>
    <col min="13817" max="13817" width="11.875" style="2" customWidth="1"/>
    <col min="13818" max="13818" width="14.625" style="2" customWidth="1"/>
    <col min="13819" max="13819" width="14.375" style="2" customWidth="1"/>
    <col min="13820" max="13820" width="12.75" style="2" customWidth="1"/>
    <col min="13821" max="13821" width="13.875" style="2" customWidth="1"/>
    <col min="13822" max="13822" width="14.375" style="2" customWidth="1"/>
    <col min="13823" max="13823" width="12.75" style="2" customWidth="1"/>
    <col min="13824" max="13824" width="13.875" style="2" customWidth="1"/>
    <col min="13825" max="13825" width="14.375" style="2" customWidth="1"/>
    <col min="13826" max="13826" width="12.75" style="2" customWidth="1"/>
    <col min="13827" max="13829" width="7.375" style="2" customWidth="1"/>
    <col min="13830" max="13830" width="10.75" style="2" customWidth="1"/>
    <col min="13831" max="14063" width="9.125" style="2"/>
    <col min="14064" max="14064" width="6.625" style="2" customWidth="1"/>
    <col min="14065" max="14065" width="11.375" style="2" customWidth="1"/>
    <col min="14066" max="14066" width="6.875" style="2" customWidth="1"/>
    <col min="14067" max="14067" width="16.375" style="2" customWidth="1"/>
    <col min="14068" max="14068" width="14.125" style="2" customWidth="1"/>
    <col min="14069" max="14069" width="5.375" style="2" customWidth="1"/>
    <col min="14070" max="14070" width="44.875" style="2" customWidth="1"/>
    <col min="14071" max="14071" width="7.25" style="2" customWidth="1"/>
    <col min="14072" max="14072" width="6.375" style="2" customWidth="1"/>
    <col min="14073" max="14073" width="11.875" style="2" customWidth="1"/>
    <col min="14074" max="14074" width="14.625" style="2" customWidth="1"/>
    <col min="14075" max="14075" width="14.375" style="2" customWidth="1"/>
    <col min="14076" max="14076" width="12.75" style="2" customWidth="1"/>
    <col min="14077" max="14077" width="13.875" style="2" customWidth="1"/>
    <col min="14078" max="14078" width="14.375" style="2" customWidth="1"/>
    <col min="14079" max="14079" width="12.75" style="2" customWidth="1"/>
    <col min="14080" max="14080" width="13.875" style="2" customWidth="1"/>
    <col min="14081" max="14081" width="14.375" style="2" customWidth="1"/>
    <col min="14082" max="14082" width="12.75" style="2" customWidth="1"/>
    <col min="14083" max="14085" width="7.375" style="2" customWidth="1"/>
    <col min="14086" max="14086" width="10.75" style="2" customWidth="1"/>
    <col min="14087" max="14319" width="9.125" style="2"/>
    <col min="14320" max="14320" width="6.625" style="2" customWidth="1"/>
    <col min="14321" max="14321" width="11.375" style="2" customWidth="1"/>
    <col min="14322" max="14322" width="6.875" style="2" customWidth="1"/>
    <col min="14323" max="14323" width="16.375" style="2" customWidth="1"/>
    <col min="14324" max="14324" width="14.125" style="2" customWidth="1"/>
    <col min="14325" max="14325" width="5.375" style="2" customWidth="1"/>
    <col min="14326" max="14326" width="44.875" style="2" customWidth="1"/>
    <col min="14327" max="14327" width="7.25" style="2" customWidth="1"/>
    <col min="14328" max="14328" width="6.375" style="2" customWidth="1"/>
    <col min="14329" max="14329" width="11.875" style="2" customWidth="1"/>
    <col min="14330" max="14330" width="14.625" style="2" customWidth="1"/>
    <col min="14331" max="14331" width="14.375" style="2" customWidth="1"/>
    <col min="14332" max="14332" width="12.75" style="2" customWidth="1"/>
    <col min="14333" max="14333" width="13.875" style="2" customWidth="1"/>
    <col min="14334" max="14334" width="14.375" style="2" customWidth="1"/>
    <col min="14335" max="14335" width="12.75" style="2" customWidth="1"/>
    <col min="14336" max="14336" width="13.875" style="2" customWidth="1"/>
    <col min="14337" max="14337" width="14.375" style="2" customWidth="1"/>
    <col min="14338" max="14338" width="12.75" style="2" customWidth="1"/>
    <col min="14339" max="14341" width="7.375" style="2" customWidth="1"/>
    <col min="14342" max="14342" width="10.75" style="2" customWidth="1"/>
    <col min="14343" max="14575" width="9.125" style="2"/>
    <col min="14576" max="14576" width="6.625" style="2" customWidth="1"/>
    <col min="14577" max="14577" width="11.375" style="2" customWidth="1"/>
    <col min="14578" max="14578" width="6.875" style="2" customWidth="1"/>
    <col min="14579" max="14579" width="16.375" style="2" customWidth="1"/>
    <col min="14580" max="14580" width="14.125" style="2" customWidth="1"/>
    <col min="14581" max="14581" width="5.375" style="2" customWidth="1"/>
    <col min="14582" max="14582" width="44.875" style="2" customWidth="1"/>
    <col min="14583" max="14583" width="7.25" style="2" customWidth="1"/>
    <col min="14584" max="14584" width="6.375" style="2" customWidth="1"/>
    <col min="14585" max="14585" width="11.875" style="2" customWidth="1"/>
    <col min="14586" max="14586" width="14.625" style="2" customWidth="1"/>
    <col min="14587" max="14587" width="14.375" style="2" customWidth="1"/>
    <col min="14588" max="14588" width="12.75" style="2" customWidth="1"/>
    <col min="14589" max="14589" width="13.875" style="2" customWidth="1"/>
    <col min="14590" max="14590" width="14.375" style="2" customWidth="1"/>
    <col min="14591" max="14591" width="12.75" style="2" customWidth="1"/>
    <col min="14592" max="14592" width="13.875" style="2" customWidth="1"/>
    <col min="14593" max="14593" width="14.375" style="2" customWidth="1"/>
    <col min="14594" max="14594" width="12.75" style="2" customWidth="1"/>
    <col min="14595" max="14597" width="7.375" style="2" customWidth="1"/>
    <col min="14598" max="14598" width="10.75" style="2" customWidth="1"/>
    <col min="14599" max="14831" width="9.125" style="2"/>
    <col min="14832" max="14832" width="6.625" style="2" customWidth="1"/>
    <col min="14833" max="14833" width="11.375" style="2" customWidth="1"/>
    <col min="14834" max="14834" width="6.875" style="2" customWidth="1"/>
    <col min="14835" max="14835" width="16.375" style="2" customWidth="1"/>
    <col min="14836" max="14836" width="14.125" style="2" customWidth="1"/>
    <col min="14837" max="14837" width="5.375" style="2" customWidth="1"/>
    <col min="14838" max="14838" width="44.875" style="2" customWidth="1"/>
    <col min="14839" max="14839" width="7.25" style="2" customWidth="1"/>
    <col min="14840" max="14840" width="6.375" style="2" customWidth="1"/>
    <col min="14841" max="14841" width="11.875" style="2" customWidth="1"/>
    <col min="14842" max="14842" width="14.625" style="2" customWidth="1"/>
    <col min="14843" max="14843" width="14.375" style="2" customWidth="1"/>
    <col min="14844" max="14844" width="12.75" style="2" customWidth="1"/>
    <col min="14845" max="14845" width="13.875" style="2" customWidth="1"/>
    <col min="14846" max="14846" width="14.375" style="2" customWidth="1"/>
    <col min="14847" max="14847" width="12.75" style="2" customWidth="1"/>
    <col min="14848" max="14848" width="13.875" style="2" customWidth="1"/>
    <col min="14849" max="14849" width="14.375" style="2" customWidth="1"/>
    <col min="14850" max="14850" width="12.75" style="2" customWidth="1"/>
    <col min="14851" max="14853" width="7.375" style="2" customWidth="1"/>
    <col min="14854" max="14854" width="10.75" style="2" customWidth="1"/>
    <col min="14855" max="15087" width="9.125" style="2"/>
    <col min="15088" max="15088" width="6.625" style="2" customWidth="1"/>
    <col min="15089" max="15089" width="11.375" style="2" customWidth="1"/>
    <col min="15090" max="15090" width="6.875" style="2" customWidth="1"/>
    <col min="15091" max="15091" width="16.375" style="2" customWidth="1"/>
    <col min="15092" max="15092" width="14.125" style="2" customWidth="1"/>
    <col min="15093" max="15093" width="5.375" style="2" customWidth="1"/>
    <col min="15094" max="15094" width="44.875" style="2" customWidth="1"/>
    <col min="15095" max="15095" width="7.25" style="2" customWidth="1"/>
    <col min="15096" max="15096" width="6.375" style="2" customWidth="1"/>
    <col min="15097" max="15097" width="11.875" style="2" customWidth="1"/>
    <col min="15098" max="15098" width="14.625" style="2" customWidth="1"/>
    <col min="15099" max="15099" width="14.375" style="2" customWidth="1"/>
    <col min="15100" max="15100" width="12.75" style="2" customWidth="1"/>
    <col min="15101" max="15101" width="13.875" style="2" customWidth="1"/>
    <col min="15102" max="15102" width="14.375" style="2" customWidth="1"/>
    <col min="15103" max="15103" width="12.75" style="2" customWidth="1"/>
    <col min="15104" max="15104" width="13.875" style="2" customWidth="1"/>
    <col min="15105" max="15105" width="14.375" style="2" customWidth="1"/>
    <col min="15106" max="15106" width="12.75" style="2" customWidth="1"/>
    <col min="15107" max="15109" width="7.375" style="2" customWidth="1"/>
    <col min="15110" max="15110" width="10.75" style="2" customWidth="1"/>
    <col min="15111" max="15343" width="9.125" style="2"/>
    <col min="15344" max="15344" width="6.625" style="2" customWidth="1"/>
    <col min="15345" max="15345" width="11.375" style="2" customWidth="1"/>
    <col min="15346" max="15346" width="6.875" style="2" customWidth="1"/>
    <col min="15347" max="15347" width="16.375" style="2" customWidth="1"/>
    <col min="15348" max="15348" width="14.125" style="2" customWidth="1"/>
    <col min="15349" max="15349" width="5.375" style="2" customWidth="1"/>
    <col min="15350" max="15350" width="44.875" style="2" customWidth="1"/>
    <col min="15351" max="15351" width="7.25" style="2" customWidth="1"/>
    <col min="15352" max="15352" width="6.375" style="2" customWidth="1"/>
    <col min="15353" max="15353" width="11.875" style="2" customWidth="1"/>
    <col min="15354" max="15354" width="14.625" style="2" customWidth="1"/>
    <col min="15355" max="15355" width="14.375" style="2" customWidth="1"/>
    <col min="15356" max="15356" width="12.75" style="2" customWidth="1"/>
    <col min="15357" max="15357" width="13.875" style="2" customWidth="1"/>
    <col min="15358" max="15358" width="14.375" style="2" customWidth="1"/>
    <col min="15359" max="15359" width="12.75" style="2" customWidth="1"/>
    <col min="15360" max="15360" width="13.875" style="2" customWidth="1"/>
    <col min="15361" max="15361" width="14.375" style="2" customWidth="1"/>
    <col min="15362" max="15362" width="12.75" style="2" customWidth="1"/>
    <col min="15363" max="15365" width="7.375" style="2" customWidth="1"/>
    <col min="15366" max="15366" width="10.75" style="2" customWidth="1"/>
    <col min="15367" max="15599" width="9.125" style="2"/>
    <col min="15600" max="15600" width="6.625" style="2" customWidth="1"/>
    <col min="15601" max="15601" width="11.375" style="2" customWidth="1"/>
    <col min="15602" max="15602" width="6.875" style="2" customWidth="1"/>
    <col min="15603" max="15603" width="16.375" style="2" customWidth="1"/>
    <col min="15604" max="15604" width="14.125" style="2" customWidth="1"/>
    <col min="15605" max="15605" width="5.375" style="2" customWidth="1"/>
    <col min="15606" max="15606" width="44.875" style="2" customWidth="1"/>
    <col min="15607" max="15607" width="7.25" style="2" customWidth="1"/>
    <col min="15608" max="15608" width="6.375" style="2" customWidth="1"/>
    <col min="15609" max="15609" width="11.875" style="2" customWidth="1"/>
    <col min="15610" max="15610" width="14.625" style="2" customWidth="1"/>
    <col min="15611" max="15611" width="14.375" style="2" customWidth="1"/>
    <col min="15612" max="15612" width="12.75" style="2" customWidth="1"/>
    <col min="15613" max="15613" width="13.875" style="2" customWidth="1"/>
    <col min="15614" max="15614" width="14.375" style="2" customWidth="1"/>
    <col min="15615" max="15615" width="12.75" style="2" customWidth="1"/>
    <col min="15616" max="15616" width="13.875" style="2" customWidth="1"/>
    <col min="15617" max="15617" width="14.375" style="2" customWidth="1"/>
    <col min="15618" max="15618" width="12.75" style="2" customWidth="1"/>
    <col min="15619" max="15621" width="7.375" style="2" customWidth="1"/>
    <col min="15622" max="15622" width="10.75" style="2" customWidth="1"/>
    <col min="15623" max="15855" width="9.125" style="2"/>
    <col min="15856" max="15856" width="6.625" style="2" customWidth="1"/>
    <col min="15857" max="15857" width="11.375" style="2" customWidth="1"/>
    <col min="15858" max="15858" width="6.875" style="2" customWidth="1"/>
    <col min="15859" max="15859" width="16.375" style="2" customWidth="1"/>
    <col min="15860" max="15860" width="14.125" style="2" customWidth="1"/>
    <col min="15861" max="15861" width="5.375" style="2" customWidth="1"/>
    <col min="15862" max="15862" width="44.875" style="2" customWidth="1"/>
    <col min="15863" max="15863" width="7.25" style="2" customWidth="1"/>
    <col min="15864" max="15864" width="6.375" style="2" customWidth="1"/>
    <col min="15865" max="15865" width="11.875" style="2" customWidth="1"/>
    <col min="15866" max="15866" width="14.625" style="2" customWidth="1"/>
    <col min="15867" max="15867" width="14.375" style="2" customWidth="1"/>
    <col min="15868" max="15868" width="12.75" style="2" customWidth="1"/>
    <col min="15869" max="15869" width="13.875" style="2" customWidth="1"/>
    <col min="15870" max="15870" width="14.375" style="2" customWidth="1"/>
    <col min="15871" max="15871" width="12.75" style="2" customWidth="1"/>
    <col min="15872" max="15872" width="13.875" style="2" customWidth="1"/>
    <col min="15873" max="15873" width="14.375" style="2" customWidth="1"/>
    <col min="15874" max="15874" width="12.75" style="2" customWidth="1"/>
    <col min="15875" max="15877" width="7.375" style="2" customWidth="1"/>
    <col min="15878" max="15878" width="10.75" style="2" customWidth="1"/>
    <col min="15879" max="16111" width="9.125" style="2"/>
    <col min="16112" max="16112" width="6.625" style="2" customWidth="1"/>
    <col min="16113" max="16113" width="11.375" style="2" customWidth="1"/>
    <col min="16114" max="16114" width="6.875" style="2" customWidth="1"/>
    <col min="16115" max="16115" width="16.375" style="2" customWidth="1"/>
    <col min="16116" max="16116" width="14.125" style="2" customWidth="1"/>
    <col min="16117" max="16117" width="5.375" style="2" customWidth="1"/>
    <col min="16118" max="16118" width="44.875" style="2" customWidth="1"/>
    <col min="16119" max="16119" width="7.25" style="2" customWidth="1"/>
    <col min="16120" max="16120" width="6.375" style="2" customWidth="1"/>
    <col min="16121" max="16121" width="11.875" style="2" customWidth="1"/>
    <col min="16122" max="16122" width="14.625" style="2" customWidth="1"/>
    <col min="16123" max="16123" width="14.375" style="2" customWidth="1"/>
    <col min="16124" max="16124" width="12.75" style="2" customWidth="1"/>
    <col min="16125" max="16125" width="13.875" style="2" customWidth="1"/>
    <col min="16126" max="16126" width="14.375" style="2" customWidth="1"/>
    <col min="16127" max="16127" width="12.75" style="2" customWidth="1"/>
    <col min="16128" max="16128" width="13.875" style="2" customWidth="1"/>
    <col min="16129" max="16129" width="14.375" style="2" customWidth="1"/>
    <col min="16130" max="16130" width="12.75" style="2" customWidth="1"/>
    <col min="16131" max="16133" width="7.375" style="2" customWidth="1"/>
    <col min="16134" max="16134" width="10.75" style="2" customWidth="1"/>
    <col min="16135" max="16384" width="9.125" style="2"/>
  </cols>
  <sheetData>
    <row r="1" spans="1:20" ht="21" x14ac:dyDescent="0.3">
      <c r="A1" s="340" t="s">
        <v>1601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158" t="s">
        <v>1603</v>
      </c>
      <c r="N1" s="93"/>
      <c r="O1" s="93"/>
      <c r="P1" s="93"/>
    </row>
    <row r="2" spans="1:20" ht="24" customHeight="1" x14ac:dyDescent="0.3">
      <c r="A2" s="341" t="s">
        <v>1905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170"/>
      <c r="N2" s="92"/>
      <c r="O2" s="92"/>
      <c r="P2" s="92"/>
    </row>
    <row r="3" spans="1:20" s="79" customFormat="1" ht="36.75" customHeight="1" x14ac:dyDescent="0.2">
      <c r="A3" s="348" t="s">
        <v>354</v>
      </c>
      <c r="B3" s="348" t="s">
        <v>460</v>
      </c>
      <c r="C3" s="348" t="s">
        <v>461</v>
      </c>
      <c r="D3" s="348" t="s">
        <v>462</v>
      </c>
      <c r="E3" s="348" t="s">
        <v>374</v>
      </c>
      <c r="F3" s="348" t="s">
        <v>463</v>
      </c>
      <c r="G3" s="348" t="s">
        <v>464</v>
      </c>
      <c r="H3" s="348" t="s">
        <v>465</v>
      </c>
      <c r="I3" s="348" t="s">
        <v>466</v>
      </c>
      <c r="J3" s="357" t="s">
        <v>467</v>
      </c>
      <c r="K3" s="358" t="s">
        <v>468</v>
      </c>
      <c r="L3" s="350" t="s">
        <v>1455</v>
      </c>
      <c r="M3" s="350" t="s">
        <v>93</v>
      </c>
      <c r="N3" s="353" t="s">
        <v>469</v>
      </c>
      <c r="O3" s="354"/>
      <c r="P3" s="355"/>
      <c r="Q3" s="356" t="s">
        <v>94</v>
      </c>
      <c r="R3" s="352" t="s">
        <v>1584</v>
      </c>
      <c r="S3" s="339"/>
      <c r="T3" s="267"/>
    </row>
    <row r="4" spans="1:20" s="79" customFormat="1" ht="37.5" x14ac:dyDescent="0.2">
      <c r="A4" s="349"/>
      <c r="B4" s="349"/>
      <c r="C4" s="349"/>
      <c r="D4" s="349"/>
      <c r="E4" s="349"/>
      <c r="F4" s="349"/>
      <c r="G4" s="349"/>
      <c r="H4" s="349"/>
      <c r="I4" s="349"/>
      <c r="J4" s="357"/>
      <c r="K4" s="359"/>
      <c r="L4" s="351"/>
      <c r="M4" s="351"/>
      <c r="N4" s="149" t="s">
        <v>470</v>
      </c>
      <c r="O4" s="149" t="s">
        <v>471</v>
      </c>
      <c r="P4" s="149" t="s">
        <v>358</v>
      </c>
      <c r="Q4" s="356"/>
      <c r="R4" s="352"/>
      <c r="S4" s="339"/>
      <c r="T4" s="267"/>
    </row>
    <row r="5" spans="1:20" x14ac:dyDescent="0.3">
      <c r="A5" s="76">
        <v>1</v>
      </c>
      <c r="B5" s="75" t="s">
        <v>346</v>
      </c>
      <c r="C5" s="75" t="s">
        <v>472</v>
      </c>
      <c r="D5" s="111" t="s">
        <v>473</v>
      </c>
      <c r="E5" s="75" t="s">
        <v>474</v>
      </c>
      <c r="F5" s="75" t="s">
        <v>475</v>
      </c>
      <c r="G5" s="75" t="s">
        <v>476</v>
      </c>
      <c r="H5" s="80"/>
      <c r="I5" s="76"/>
      <c r="J5" s="153"/>
      <c r="K5" s="159"/>
      <c r="L5" s="81"/>
      <c r="M5" s="81"/>
      <c r="N5" s="75"/>
      <c r="O5" s="75"/>
      <c r="P5" s="75"/>
      <c r="T5" s="2"/>
    </row>
    <row r="6" spans="1:20" x14ac:dyDescent="0.3">
      <c r="A6" s="76">
        <v>2</v>
      </c>
      <c r="B6" s="75" t="s">
        <v>346</v>
      </c>
      <c r="C6" s="75" t="s">
        <v>477</v>
      </c>
      <c r="D6" s="111" t="s">
        <v>473</v>
      </c>
      <c r="E6" s="75" t="s">
        <v>474</v>
      </c>
      <c r="F6" s="75" t="s">
        <v>478</v>
      </c>
      <c r="G6" s="75" t="s">
        <v>479</v>
      </c>
      <c r="H6" s="80">
        <v>9017</v>
      </c>
      <c r="I6" s="76">
        <v>5</v>
      </c>
      <c r="J6" s="153">
        <f>บึงกาฬ!F10</f>
        <v>354414.48</v>
      </c>
      <c r="K6" s="159">
        <f>บึงกาฬ!AP10</f>
        <v>361620.34</v>
      </c>
      <c r="L6" s="81">
        <f>บึงกาฬ!AQ10</f>
        <v>4763104.26</v>
      </c>
      <c r="M6" s="81">
        <f>บึงกาฬ!AR10</f>
        <v>5170024.59</v>
      </c>
      <c r="N6" s="75"/>
      <c r="O6" s="75"/>
      <c r="P6" s="75"/>
      <c r="Q6" s="151">
        <f>L6-M6</f>
        <v>-406920.33000000007</v>
      </c>
      <c r="R6" s="78">
        <f>L6/H6</f>
        <v>528.2360275036043</v>
      </c>
      <c r="T6" s="2"/>
    </row>
    <row r="7" spans="1:20" x14ac:dyDescent="0.3">
      <c r="A7" s="76">
        <v>3</v>
      </c>
      <c r="B7" s="75" t="s">
        <v>346</v>
      </c>
      <c r="C7" s="75" t="s">
        <v>480</v>
      </c>
      <c r="D7" s="111" t="s">
        <v>473</v>
      </c>
      <c r="E7" s="75" t="s">
        <v>474</v>
      </c>
      <c r="F7" s="75" t="s">
        <v>478</v>
      </c>
      <c r="G7" s="75" t="s">
        <v>481</v>
      </c>
      <c r="H7" s="80">
        <v>4386</v>
      </c>
      <c r="I7" s="76">
        <v>3</v>
      </c>
      <c r="J7" s="153">
        <f>บึงกาฬ!F11</f>
        <v>645807.16</v>
      </c>
      <c r="K7" s="159">
        <f>บึงกาฬ!AP11</f>
        <v>859050.31</v>
      </c>
      <c r="L7" s="81">
        <f>บึงกาฬ!AQ11</f>
        <v>2696356.31</v>
      </c>
      <c r="M7" s="81">
        <f>บึงกาฬ!AR11</f>
        <v>2920296.3699999996</v>
      </c>
      <c r="N7" s="75"/>
      <c r="O7" s="75"/>
      <c r="P7" s="75"/>
      <c r="Q7" s="151">
        <f t="shared" ref="Q7:Q70" si="0">L7-M7</f>
        <v>-223940.05999999959</v>
      </c>
      <c r="R7" s="78">
        <f t="shared" ref="R7:R70" si="1">L7/H7</f>
        <v>614.76432056543547</v>
      </c>
      <c r="T7" s="2"/>
    </row>
    <row r="8" spans="1:20" x14ac:dyDescent="0.3">
      <c r="A8" s="76">
        <v>4</v>
      </c>
      <c r="B8" s="75" t="s">
        <v>346</v>
      </c>
      <c r="C8" s="75" t="s">
        <v>482</v>
      </c>
      <c r="D8" s="111" t="s">
        <v>473</v>
      </c>
      <c r="E8" s="75" t="s">
        <v>474</v>
      </c>
      <c r="F8" s="75" t="s">
        <v>478</v>
      </c>
      <c r="G8" s="75" t="s">
        <v>483</v>
      </c>
      <c r="H8" s="80">
        <v>3088</v>
      </c>
      <c r="I8" s="76">
        <v>3</v>
      </c>
      <c r="J8" s="153">
        <f>บึงกาฬ!F12</f>
        <v>573754.15</v>
      </c>
      <c r="K8" s="159">
        <f>บึงกาฬ!AP12</f>
        <v>1243974.72</v>
      </c>
      <c r="L8" s="81">
        <f>บึงกาฬ!AQ12</f>
        <v>5592776.6799999997</v>
      </c>
      <c r="M8" s="81">
        <f>บึงกาฬ!AR12</f>
        <v>5289052.0000000009</v>
      </c>
      <c r="N8" s="75"/>
      <c r="O8" s="75"/>
      <c r="P8" s="75"/>
      <c r="Q8" s="151">
        <f t="shared" si="0"/>
        <v>303724.67999999877</v>
      </c>
      <c r="R8" s="78">
        <f t="shared" si="1"/>
        <v>1811.1323445595854</v>
      </c>
      <c r="T8" s="2"/>
    </row>
    <row r="9" spans="1:20" x14ac:dyDescent="0.3">
      <c r="A9" s="76">
        <v>5</v>
      </c>
      <c r="B9" s="75" t="s">
        <v>346</v>
      </c>
      <c r="C9" s="75" t="s">
        <v>484</v>
      </c>
      <c r="D9" s="111" t="s">
        <v>473</v>
      </c>
      <c r="E9" s="75" t="s">
        <v>474</v>
      </c>
      <c r="F9" s="75" t="s">
        <v>478</v>
      </c>
      <c r="G9" s="75" t="s">
        <v>485</v>
      </c>
      <c r="H9" s="80">
        <v>2345</v>
      </c>
      <c r="I9" s="76">
        <v>2</v>
      </c>
      <c r="J9" s="153">
        <f>บึงกาฬ!F13</f>
        <v>456986.74</v>
      </c>
      <c r="K9" s="159">
        <f>บึงกาฬ!AP13</f>
        <v>241866.93999999994</v>
      </c>
      <c r="L9" s="81">
        <f>บึงกาฬ!AQ13</f>
        <v>3964206.16</v>
      </c>
      <c r="M9" s="81">
        <f>บึงกาฬ!AR13</f>
        <v>4405578.9400000004</v>
      </c>
      <c r="N9" s="75"/>
      <c r="O9" s="75"/>
      <c r="P9" s="75"/>
      <c r="Q9" s="151">
        <f t="shared" si="0"/>
        <v>-441372.78000000026</v>
      </c>
      <c r="R9" s="78">
        <f t="shared" si="1"/>
        <v>1690.4930319829425</v>
      </c>
      <c r="T9" s="2"/>
    </row>
    <row r="10" spans="1:20" x14ac:dyDescent="0.3">
      <c r="A10" s="76">
        <v>6</v>
      </c>
      <c r="B10" s="75" t="s">
        <v>346</v>
      </c>
      <c r="C10" s="75" t="s">
        <v>486</v>
      </c>
      <c r="D10" s="111" t="s">
        <v>473</v>
      </c>
      <c r="E10" s="75" t="s">
        <v>474</v>
      </c>
      <c r="F10" s="75" t="s">
        <v>478</v>
      </c>
      <c r="G10" s="75" t="s">
        <v>487</v>
      </c>
      <c r="H10" s="80">
        <v>6935</v>
      </c>
      <c r="I10" s="76">
        <v>5</v>
      </c>
      <c r="J10" s="153">
        <f>บึงกาฬ!F14</f>
        <v>601284.56000000006</v>
      </c>
      <c r="K10" s="159">
        <f>บึงกาฬ!AP14</f>
        <v>149743.47999999998</v>
      </c>
      <c r="L10" s="81">
        <f>บึงกาฬ!AQ14</f>
        <v>2941804.5</v>
      </c>
      <c r="M10" s="81">
        <f>บึงกาฬ!AR14</f>
        <v>3372177.7100000004</v>
      </c>
      <c r="N10" s="75"/>
      <c r="O10" s="75"/>
      <c r="P10" s="75"/>
      <c r="Q10" s="151">
        <f t="shared" si="0"/>
        <v>-430373.21000000043</v>
      </c>
      <c r="R10" s="78">
        <f t="shared" si="1"/>
        <v>424.19675558759911</v>
      </c>
      <c r="T10" s="2"/>
    </row>
    <row r="11" spans="1:20" x14ac:dyDescent="0.3">
      <c r="A11" s="76">
        <v>7</v>
      </c>
      <c r="B11" s="75" t="s">
        <v>346</v>
      </c>
      <c r="C11" s="75" t="s">
        <v>488</v>
      </c>
      <c r="D11" s="111" t="s">
        <v>473</v>
      </c>
      <c r="E11" s="75" t="s">
        <v>474</v>
      </c>
      <c r="F11" s="75" t="s">
        <v>478</v>
      </c>
      <c r="G11" s="75" t="s">
        <v>489</v>
      </c>
      <c r="H11" s="80">
        <v>5524</v>
      </c>
      <c r="I11" s="76">
        <v>4</v>
      </c>
      <c r="J11" s="153">
        <f>บึงกาฬ!F15</f>
        <v>237126.33</v>
      </c>
      <c r="K11" s="159">
        <f>บึงกาฬ!AP15</f>
        <v>-203466.52000000002</v>
      </c>
      <c r="L11" s="81">
        <f>บึงกาฬ!AQ15</f>
        <v>3102414.04</v>
      </c>
      <c r="M11" s="81">
        <f>บึงกาฬ!AR15</f>
        <v>3794962.46</v>
      </c>
      <c r="N11" s="75"/>
      <c r="O11" s="75"/>
      <c r="P11" s="75"/>
      <c r="Q11" s="151">
        <f t="shared" si="0"/>
        <v>-692548.41999999993</v>
      </c>
      <c r="R11" s="78">
        <f t="shared" si="1"/>
        <v>561.6245546705286</v>
      </c>
      <c r="T11" s="2"/>
    </row>
    <row r="12" spans="1:20" x14ac:dyDescent="0.3">
      <c r="A12" s="76">
        <v>8</v>
      </c>
      <c r="B12" s="75" t="s">
        <v>346</v>
      </c>
      <c r="C12" s="75" t="s">
        <v>490</v>
      </c>
      <c r="D12" s="111" t="s">
        <v>473</v>
      </c>
      <c r="E12" s="75" t="s">
        <v>474</v>
      </c>
      <c r="F12" s="75" t="s">
        <v>478</v>
      </c>
      <c r="G12" s="75" t="s">
        <v>491</v>
      </c>
      <c r="H12" s="80">
        <v>5657</v>
      </c>
      <c r="I12" s="76">
        <v>4</v>
      </c>
      <c r="J12" s="153">
        <f>บึงกาฬ!F16</f>
        <v>87708.83</v>
      </c>
      <c r="K12" s="159">
        <f>บึงกาฬ!AP16</f>
        <v>277192.07</v>
      </c>
      <c r="L12" s="81">
        <f>บึงกาฬ!AQ16</f>
        <v>3227320.52</v>
      </c>
      <c r="M12" s="81">
        <f>บึงกาฬ!AR16</f>
        <v>3259036.2600000002</v>
      </c>
      <c r="N12" s="75"/>
      <c r="O12" s="75"/>
      <c r="P12" s="75"/>
      <c r="Q12" s="151">
        <f t="shared" si="0"/>
        <v>-31715.740000000224</v>
      </c>
      <c r="R12" s="78">
        <f t="shared" si="1"/>
        <v>570.50035707972427</v>
      </c>
      <c r="T12" s="2"/>
    </row>
    <row r="13" spans="1:20" x14ac:dyDescent="0.3">
      <c r="A13" s="76">
        <v>9</v>
      </c>
      <c r="B13" s="75" t="s">
        <v>346</v>
      </c>
      <c r="C13" s="75" t="s">
        <v>492</v>
      </c>
      <c r="D13" s="111" t="s">
        <v>473</v>
      </c>
      <c r="E13" s="75" t="s">
        <v>474</v>
      </c>
      <c r="F13" s="75" t="s">
        <v>478</v>
      </c>
      <c r="G13" s="75" t="s">
        <v>493</v>
      </c>
      <c r="H13" s="80">
        <v>4057</v>
      </c>
      <c r="I13" s="76">
        <v>3</v>
      </c>
      <c r="J13" s="153">
        <f>บึงกาฬ!F17</f>
        <v>163631.78</v>
      </c>
      <c r="K13" s="159">
        <f>บึงกาฬ!AP17</f>
        <v>-269185.37000000005</v>
      </c>
      <c r="L13" s="81">
        <f>บึงกาฬ!AQ17</f>
        <v>2413704.0099999998</v>
      </c>
      <c r="M13" s="81">
        <f>บึงกาฬ!AR17</f>
        <v>3025358.33</v>
      </c>
      <c r="N13" s="75"/>
      <c r="O13" s="75"/>
      <c r="P13" s="75"/>
      <c r="Q13" s="151">
        <f t="shared" si="0"/>
        <v>-611654.3200000003</v>
      </c>
      <c r="R13" s="78">
        <f t="shared" si="1"/>
        <v>594.94799359132355</v>
      </c>
      <c r="T13" s="2"/>
    </row>
    <row r="14" spans="1:20" x14ac:dyDescent="0.3">
      <c r="A14" s="76">
        <v>10</v>
      </c>
      <c r="B14" s="75" t="s">
        <v>346</v>
      </c>
      <c r="C14" s="75" t="s">
        <v>494</v>
      </c>
      <c r="D14" s="111" t="s">
        <v>473</v>
      </c>
      <c r="E14" s="75" t="s">
        <v>474</v>
      </c>
      <c r="F14" s="75" t="s">
        <v>478</v>
      </c>
      <c r="G14" s="75" t="s">
        <v>495</v>
      </c>
      <c r="H14" s="80">
        <v>2737</v>
      </c>
      <c r="I14" s="76">
        <v>2</v>
      </c>
      <c r="J14" s="153">
        <f>บึงกาฬ!F18</f>
        <v>259443.42</v>
      </c>
      <c r="K14" s="159">
        <f>บึงกาฬ!AP18</f>
        <v>317636.52</v>
      </c>
      <c r="L14" s="81">
        <f>บึงกาฬ!AQ18</f>
        <v>2313483.9500000002</v>
      </c>
      <c r="M14" s="81">
        <f>บึงกาฬ!AR18</f>
        <v>2520866.58</v>
      </c>
      <c r="N14" s="75"/>
      <c r="O14" s="75"/>
      <c r="P14" s="75"/>
      <c r="Q14" s="151">
        <f t="shared" si="0"/>
        <v>-207382.62999999989</v>
      </c>
      <c r="R14" s="78">
        <f t="shared" si="1"/>
        <v>845.26267811472417</v>
      </c>
      <c r="T14" s="2"/>
    </row>
    <row r="15" spans="1:20" x14ac:dyDescent="0.3">
      <c r="A15" s="76">
        <v>11</v>
      </c>
      <c r="B15" s="75" t="s">
        <v>346</v>
      </c>
      <c r="C15" s="75" t="s">
        <v>496</v>
      </c>
      <c r="D15" s="111" t="s">
        <v>473</v>
      </c>
      <c r="E15" s="75" t="s">
        <v>474</v>
      </c>
      <c r="F15" s="75" t="s">
        <v>478</v>
      </c>
      <c r="G15" s="75" t="s">
        <v>497</v>
      </c>
      <c r="H15" s="80">
        <v>4167</v>
      </c>
      <c r="I15" s="76">
        <v>3</v>
      </c>
      <c r="J15" s="153">
        <f>บึงกาฬ!F19</f>
        <v>423856.57</v>
      </c>
      <c r="K15" s="159">
        <f>บึงกาฬ!AP19</f>
        <v>260533.71999999997</v>
      </c>
      <c r="L15" s="81">
        <f>บึงกาฬ!AQ19</f>
        <v>2699069.33</v>
      </c>
      <c r="M15" s="81">
        <f>บึงกาฬ!AR19</f>
        <v>3367737.6799999997</v>
      </c>
      <c r="N15" s="75"/>
      <c r="O15" s="75"/>
      <c r="P15" s="75"/>
      <c r="Q15" s="151">
        <f t="shared" si="0"/>
        <v>-668668.34999999963</v>
      </c>
      <c r="R15" s="78">
        <f t="shared" si="1"/>
        <v>647.72482121430289</v>
      </c>
      <c r="T15" s="2"/>
    </row>
    <row r="16" spans="1:20" x14ac:dyDescent="0.3">
      <c r="A16" s="76">
        <v>12</v>
      </c>
      <c r="B16" s="75" t="s">
        <v>346</v>
      </c>
      <c r="C16" s="75" t="s">
        <v>498</v>
      </c>
      <c r="D16" s="111" t="s">
        <v>473</v>
      </c>
      <c r="E16" s="75" t="s">
        <v>474</v>
      </c>
      <c r="F16" s="75" t="s">
        <v>478</v>
      </c>
      <c r="G16" s="75" t="s">
        <v>499</v>
      </c>
      <c r="H16" s="80">
        <v>7036</v>
      </c>
      <c r="I16" s="76">
        <v>5</v>
      </c>
      <c r="J16" s="153">
        <f>บึงกาฬ!F20</f>
        <v>522575.49</v>
      </c>
      <c r="K16" s="159">
        <f>บึงกาฬ!AP20</f>
        <v>213061.56</v>
      </c>
      <c r="L16" s="81">
        <f>บึงกาฬ!AQ20</f>
        <v>5033373.1300000008</v>
      </c>
      <c r="M16" s="81">
        <f>บึงกาฬ!AR20</f>
        <v>5425261.3799999999</v>
      </c>
      <c r="N16" s="75"/>
      <c r="O16" s="75"/>
      <c r="P16" s="75"/>
      <c r="Q16" s="151">
        <f t="shared" si="0"/>
        <v>-391888.24999999907</v>
      </c>
      <c r="R16" s="78">
        <f t="shared" si="1"/>
        <v>715.37423678226276</v>
      </c>
      <c r="T16" s="2"/>
    </row>
    <row r="17" spans="1:18" s="2" customFormat="1" x14ac:dyDescent="0.3">
      <c r="A17" s="76">
        <v>13</v>
      </c>
      <c r="B17" s="75" t="s">
        <v>346</v>
      </c>
      <c r="C17" s="75" t="s">
        <v>500</v>
      </c>
      <c r="D17" s="75" t="s">
        <v>473</v>
      </c>
      <c r="E17" s="75" t="s">
        <v>474</v>
      </c>
      <c r="F17" s="75" t="s">
        <v>478</v>
      </c>
      <c r="G17" s="75" t="s">
        <v>501</v>
      </c>
      <c r="H17" s="80">
        <v>4248</v>
      </c>
      <c r="I17" s="76">
        <v>3</v>
      </c>
      <c r="J17" s="153">
        <f>บึงกาฬ!F21</f>
        <v>343554.66</v>
      </c>
      <c r="K17" s="159">
        <f>บึงกาฬ!AP21</f>
        <v>560974.60000000009</v>
      </c>
      <c r="L17" s="81">
        <f>บึงกาฬ!AQ21</f>
        <v>2537698.25</v>
      </c>
      <c r="M17" s="81">
        <f>บึงกาฬ!AR21</f>
        <v>2566986.7399999998</v>
      </c>
      <c r="N17" s="75"/>
      <c r="O17" s="75"/>
      <c r="P17" s="75"/>
      <c r="Q17" s="151">
        <f t="shared" si="0"/>
        <v>-29288.489999999758</v>
      </c>
      <c r="R17" s="78">
        <f t="shared" si="1"/>
        <v>597.38659369114873</v>
      </c>
    </row>
    <row r="18" spans="1:18" s="2" customFormat="1" x14ac:dyDescent="0.3">
      <c r="A18" s="76">
        <v>14</v>
      </c>
      <c r="B18" s="75" t="s">
        <v>346</v>
      </c>
      <c r="C18" s="75" t="s">
        <v>502</v>
      </c>
      <c r="D18" s="75" t="s">
        <v>473</v>
      </c>
      <c r="E18" s="75" t="s">
        <v>474</v>
      </c>
      <c r="F18" s="75" t="s">
        <v>478</v>
      </c>
      <c r="G18" s="75" t="s">
        <v>503</v>
      </c>
      <c r="H18" s="80">
        <v>4016</v>
      </c>
      <c r="I18" s="76">
        <v>3</v>
      </c>
      <c r="J18" s="153">
        <f>บึงกาฬ!F22</f>
        <v>1079534.68</v>
      </c>
      <c r="K18" s="159">
        <f>บึงกาฬ!AP22</f>
        <v>1301714.5499999998</v>
      </c>
      <c r="L18" s="81">
        <f>บึงกาฬ!AQ22</f>
        <v>2807139.15</v>
      </c>
      <c r="M18" s="81">
        <f>บึงกาฬ!AR22</f>
        <v>2290222.61</v>
      </c>
      <c r="N18" s="75"/>
      <c r="O18" s="75"/>
      <c r="P18" s="75"/>
      <c r="Q18" s="151">
        <f t="shared" si="0"/>
        <v>516916.54000000004</v>
      </c>
      <c r="R18" s="78">
        <f t="shared" si="1"/>
        <v>698.9888321713147</v>
      </c>
    </row>
    <row r="19" spans="1:18" s="2" customFormat="1" x14ac:dyDescent="0.3">
      <c r="A19" s="76">
        <v>15</v>
      </c>
      <c r="B19" s="75" t="s">
        <v>346</v>
      </c>
      <c r="C19" s="75" t="s">
        <v>504</v>
      </c>
      <c r="D19" s="75" t="s">
        <v>473</v>
      </c>
      <c r="E19" s="75" t="s">
        <v>474</v>
      </c>
      <c r="F19" s="75" t="s">
        <v>478</v>
      </c>
      <c r="G19" s="75" t="s">
        <v>505</v>
      </c>
      <c r="H19" s="80">
        <v>1202</v>
      </c>
      <c r="I19" s="76">
        <v>1</v>
      </c>
      <c r="J19" s="153">
        <f>บึงกาฬ!F23</f>
        <v>212494.16</v>
      </c>
      <c r="K19" s="159">
        <f>บึงกาฬ!AP23</f>
        <v>281067.67</v>
      </c>
      <c r="L19" s="81">
        <f>บึงกาฬ!AQ23</f>
        <v>2115244.3200000003</v>
      </c>
      <c r="M19" s="81">
        <f>บึงกาฬ!AR23</f>
        <v>2393980.92</v>
      </c>
      <c r="N19" s="75"/>
      <c r="O19" s="75"/>
      <c r="P19" s="75"/>
      <c r="Q19" s="151">
        <f t="shared" si="0"/>
        <v>-278736.59999999963</v>
      </c>
      <c r="R19" s="78">
        <f t="shared" si="1"/>
        <v>1759.7706489184695</v>
      </c>
    </row>
    <row r="20" spans="1:18" s="21" customFormat="1" x14ac:dyDescent="0.3">
      <c r="A20" s="139">
        <v>1</v>
      </c>
      <c r="B20" s="140" t="s">
        <v>346</v>
      </c>
      <c r="C20" s="140"/>
      <c r="D20" s="140"/>
      <c r="E20" s="140" t="s">
        <v>374</v>
      </c>
      <c r="F20" s="140"/>
      <c r="G20" s="140" t="s">
        <v>506</v>
      </c>
      <c r="H20" s="142">
        <f>SUM(H5:H19)</f>
        <v>64415</v>
      </c>
      <c r="I20" s="139"/>
      <c r="J20" s="142">
        <f>SUM(J5:J19)</f>
        <v>5962173.0099999998</v>
      </c>
      <c r="K20" s="160">
        <f>SUM(K5:K19)</f>
        <v>5595784.5899999999</v>
      </c>
      <c r="L20" s="142">
        <f t="shared" ref="L20:M20" si="2">SUM(L5:L19)</f>
        <v>46207694.609999999</v>
      </c>
      <c r="M20" s="142">
        <f t="shared" si="2"/>
        <v>49801542.570000008</v>
      </c>
      <c r="N20" s="140">
        <v>14</v>
      </c>
      <c r="O20" s="140">
        <v>14</v>
      </c>
      <c r="P20" s="140">
        <f>N20-O20</f>
        <v>0</v>
      </c>
      <c r="Q20" s="152">
        <f t="shared" si="0"/>
        <v>-3593847.9600000083</v>
      </c>
      <c r="R20" s="150">
        <f>L20/H20</f>
        <v>717.34370270899637</v>
      </c>
    </row>
    <row r="21" spans="1:18" s="2" customFormat="1" x14ac:dyDescent="0.3">
      <c r="A21" s="76">
        <v>1</v>
      </c>
      <c r="B21" s="75" t="s">
        <v>346</v>
      </c>
      <c r="C21" s="75" t="s">
        <v>477</v>
      </c>
      <c r="D21" s="75" t="s">
        <v>391</v>
      </c>
      <c r="E21" s="75" t="s">
        <v>507</v>
      </c>
      <c r="F21" s="75" t="s">
        <v>508</v>
      </c>
      <c r="G21" s="75" t="s">
        <v>509</v>
      </c>
      <c r="H21" s="80"/>
      <c r="I21" s="76"/>
      <c r="J21" s="153"/>
      <c r="K21" s="159"/>
      <c r="L21" s="81"/>
      <c r="M21" s="81"/>
      <c r="N21" s="75"/>
      <c r="O21" s="75"/>
      <c r="P21" s="75"/>
      <c r="Q21" s="151"/>
      <c r="R21" s="78"/>
    </row>
    <row r="22" spans="1:18" s="2" customFormat="1" x14ac:dyDescent="0.3">
      <c r="A22" s="76">
        <v>2</v>
      </c>
      <c r="B22" s="75" t="s">
        <v>346</v>
      </c>
      <c r="C22" s="75" t="s">
        <v>480</v>
      </c>
      <c r="D22" s="75" t="s">
        <v>391</v>
      </c>
      <c r="E22" s="75" t="s">
        <v>507</v>
      </c>
      <c r="F22" s="75" t="s">
        <v>478</v>
      </c>
      <c r="G22" s="75" t="s">
        <v>510</v>
      </c>
      <c r="H22" s="80">
        <v>6244</v>
      </c>
      <c r="I22" s="76">
        <v>5</v>
      </c>
      <c r="J22" s="153">
        <f>บึงกาฬ!F24</f>
        <v>382854.53</v>
      </c>
      <c r="K22" s="159">
        <f>บึงกาฬ!AP24</f>
        <v>-2867226.42</v>
      </c>
      <c r="L22" s="81">
        <f>บึงกาฬ!AQ24</f>
        <v>3550730.9</v>
      </c>
      <c r="M22" s="81">
        <f>บึงกาฬ!AR24</f>
        <v>5499498.9699999997</v>
      </c>
      <c r="N22" s="75"/>
      <c r="O22" s="75"/>
      <c r="P22" s="75"/>
      <c r="Q22" s="151">
        <f t="shared" si="0"/>
        <v>-1948768.0699999998</v>
      </c>
      <c r="R22" s="78">
        <f t="shared" si="1"/>
        <v>568.66286034593213</v>
      </c>
    </row>
    <row r="23" spans="1:18" s="2" customFormat="1" x14ac:dyDescent="0.3">
      <c r="A23" s="76">
        <v>3</v>
      </c>
      <c r="B23" s="75" t="s">
        <v>346</v>
      </c>
      <c r="C23" s="75" t="s">
        <v>482</v>
      </c>
      <c r="D23" s="75" t="s">
        <v>391</v>
      </c>
      <c r="E23" s="75" t="s">
        <v>507</v>
      </c>
      <c r="F23" s="75" t="s">
        <v>478</v>
      </c>
      <c r="G23" s="75" t="s">
        <v>511</v>
      </c>
      <c r="H23" s="80">
        <v>4760</v>
      </c>
      <c r="I23" s="76">
        <v>4</v>
      </c>
      <c r="J23" s="153">
        <f>บึงกาฬ!F25</f>
        <v>99964.09</v>
      </c>
      <c r="K23" s="159">
        <f>บึงกาฬ!AP25</f>
        <v>112228.81999999999</v>
      </c>
      <c r="L23" s="81">
        <f>บึงกาฬ!AQ25</f>
        <v>3372696.79</v>
      </c>
      <c r="M23" s="81">
        <f>บึงกาฬ!AR25</f>
        <v>3797129.86</v>
      </c>
      <c r="N23" s="75"/>
      <c r="O23" s="75"/>
      <c r="P23" s="75"/>
      <c r="Q23" s="151">
        <f t="shared" si="0"/>
        <v>-424433.06999999983</v>
      </c>
      <c r="R23" s="78">
        <f t="shared" si="1"/>
        <v>708.54974579831935</v>
      </c>
    </row>
    <row r="24" spans="1:18" s="2" customFormat="1" x14ac:dyDescent="0.3">
      <c r="A24" s="76">
        <v>4</v>
      </c>
      <c r="B24" s="75" t="s">
        <v>346</v>
      </c>
      <c r="C24" s="75" t="s">
        <v>484</v>
      </c>
      <c r="D24" s="75" t="s">
        <v>391</v>
      </c>
      <c r="E24" s="75" t="s">
        <v>507</v>
      </c>
      <c r="F24" s="75" t="s">
        <v>478</v>
      </c>
      <c r="G24" s="75" t="s">
        <v>1817</v>
      </c>
      <c r="H24" s="80">
        <v>3665</v>
      </c>
      <c r="I24" s="76">
        <v>3</v>
      </c>
      <c r="J24" s="153">
        <f>บึงกาฬ!F26</f>
        <v>5654.8</v>
      </c>
      <c r="K24" s="159">
        <f>บึงกาฬ!AP26</f>
        <v>-18973.900000000023</v>
      </c>
      <c r="L24" s="81">
        <f>บึงกาฬ!AQ26</f>
        <v>1575296.02</v>
      </c>
      <c r="M24" s="81">
        <f>บึงกาฬ!AR26</f>
        <v>2046237.5</v>
      </c>
      <c r="N24" s="75"/>
      <c r="O24" s="75"/>
      <c r="P24" s="75"/>
      <c r="Q24" s="151">
        <f t="shared" si="0"/>
        <v>-470941.48</v>
      </c>
      <c r="R24" s="78">
        <f t="shared" si="1"/>
        <v>429.82156070941335</v>
      </c>
    </row>
    <row r="25" spans="1:18" s="2" customFormat="1" x14ac:dyDescent="0.3">
      <c r="A25" s="76">
        <v>5</v>
      </c>
      <c r="B25" s="75" t="s">
        <v>346</v>
      </c>
      <c r="C25" s="75" t="s">
        <v>486</v>
      </c>
      <c r="D25" s="75" t="s">
        <v>391</v>
      </c>
      <c r="E25" s="75" t="s">
        <v>507</v>
      </c>
      <c r="F25" s="75" t="s">
        <v>478</v>
      </c>
      <c r="G25" s="75" t="s">
        <v>513</v>
      </c>
      <c r="H25" s="80">
        <v>4355</v>
      </c>
      <c r="I25" s="76">
        <v>3</v>
      </c>
      <c r="J25" s="153">
        <f>บึงกาฬ!F27</f>
        <v>355112.74</v>
      </c>
      <c r="K25" s="159">
        <f>บึงกาฬ!AP27</f>
        <v>298476.42999999993</v>
      </c>
      <c r="L25" s="81">
        <f>บึงกาฬ!AQ27</f>
        <v>3249104</v>
      </c>
      <c r="M25" s="81">
        <f>บึงกาฬ!AR27</f>
        <v>3602563.8400000003</v>
      </c>
      <c r="N25" s="75"/>
      <c r="O25" s="75"/>
      <c r="P25" s="75"/>
      <c r="Q25" s="151">
        <f t="shared" si="0"/>
        <v>-353459.84000000032</v>
      </c>
      <c r="R25" s="78">
        <f t="shared" si="1"/>
        <v>746.06291618828936</v>
      </c>
    </row>
    <row r="26" spans="1:18" s="2" customFormat="1" x14ac:dyDescent="0.3">
      <c r="A26" s="76">
        <v>6</v>
      </c>
      <c r="B26" s="75" t="s">
        <v>346</v>
      </c>
      <c r="C26" s="75" t="s">
        <v>488</v>
      </c>
      <c r="D26" s="75" t="s">
        <v>391</v>
      </c>
      <c r="E26" s="75" t="s">
        <v>507</v>
      </c>
      <c r="F26" s="75" t="s">
        <v>478</v>
      </c>
      <c r="G26" s="75" t="s">
        <v>514</v>
      </c>
      <c r="H26" s="80">
        <v>2703</v>
      </c>
      <c r="I26" s="76">
        <v>2</v>
      </c>
      <c r="J26" s="153">
        <f>บึงกาฬ!F28</f>
        <v>21651.93</v>
      </c>
      <c r="K26" s="159">
        <f>บึงกาฬ!AP28</f>
        <v>176080.55</v>
      </c>
      <c r="L26" s="81">
        <f>บึงกาฬ!AQ28</f>
        <v>1664461.64</v>
      </c>
      <c r="M26" s="81">
        <f>บึงกาฬ!AR28</f>
        <v>2385048.77</v>
      </c>
      <c r="N26" s="75"/>
      <c r="O26" s="75"/>
      <c r="P26" s="75"/>
      <c r="Q26" s="151">
        <f t="shared" si="0"/>
        <v>-720587.13000000012</v>
      </c>
      <c r="R26" s="78">
        <f t="shared" si="1"/>
        <v>615.78307066222715</v>
      </c>
    </row>
    <row r="27" spans="1:18" s="2" customFormat="1" x14ac:dyDescent="0.3">
      <c r="A27" s="76">
        <v>7</v>
      </c>
      <c r="B27" s="75" t="s">
        <v>346</v>
      </c>
      <c r="C27" s="75" t="s">
        <v>490</v>
      </c>
      <c r="D27" s="75" t="s">
        <v>391</v>
      </c>
      <c r="E27" s="75" t="s">
        <v>507</v>
      </c>
      <c r="F27" s="75" t="s">
        <v>478</v>
      </c>
      <c r="G27" s="75" t="s">
        <v>515</v>
      </c>
      <c r="H27" s="80">
        <v>3283</v>
      </c>
      <c r="I27" s="76">
        <v>3</v>
      </c>
      <c r="J27" s="153">
        <f>บึงกาฬ!F29</f>
        <v>135403.03</v>
      </c>
      <c r="K27" s="159">
        <f>บึงกาฬ!AP29</f>
        <v>-949364.67999999993</v>
      </c>
      <c r="L27" s="81">
        <f>บึงกาฬ!AQ29</f>
        <v>3898308.3200000003</v>
      </c>
      <c r="M27" s="81">
        <f>บึงกาฬ!AR29</f>
        <v>4122887.0700000003</v>
      </c>
      <c r="N27" s="75"/>
      <c r="O27" s="75"/>
      <c r="P27" s="75"/>
      <c r="Q27" s="151">
        <f t="shared" si="0"/>
        <v>-224578.75</v>
      </c>
      <c r="R27" s="78">
        <f t="shared" si="1"/>
        <v>1187.4225769113616</v>
      </c>
    </row>
    <row r="28" spans="1:18" s="2" customFormat="1" x14ac:dyDescent="0.3">
      <c r="A28" s="76">
        <v>8</v>
      </c>
      <c r="B28" s="75" t="s">
        <v>346</v>
      </c>
      <c r="C28" s="75" t="s">
        <v>492</v>
      </c>
      <c r="D28" s="75" t="s">
        <v>391</v>
      </c>
      <c r="E28" s="75" t="s">
        <v>507</v>
      </c>
      <c r="F28" s="75" t="s">
        <v>478</v>
      </c>
      <c r="G28" s="75" t="s">
        <v>516</v>
      </c>
      <c r="H28" s="80">
        <v>1804</v>
      </c>
      <c r="I28" s="76">
        <v>2</v>
      </c>
      <c r="J28" s="153">
        <f>บึงกาฬ!F30</f>
        <v>62692.34</v>
      </c>
      <c r="K28" s="159">
        <f>บึงกาฬ!AP30</f>
        <v>68427.099999999991</v>
      </c>
      <c r="L28" s="81">
        <f>บึงกาฬ!AQ30</f>
        <v>1554282.64</v>
      </c>
      <c r="M28" s="81">
        <f>บึงกาฬ!AR30</f>
        <v>2117079.67</v>
      </c>
      <c r="N28" s="75"/>
      <c r="O28" s="75"/>
      <c r="P28" s="75"/>
      <c r="Q28" s="151">
        <f t="shared" si="0"/>
        <v>-562797.03</v>
      </c>
      <c r="R28" s="78">
        <f t="shared" si="1"/>
        <v>861.57574279379151</v>
      </c>
    </row>
    <row r="29" spans="1:18" s="2" customFormat="1" x14ac:dyDescent="0.3">
      <c r="A29" s="76">
        <v>9</v>
      </c>
      <c r="B29" s="75" t="s">
        <v>346</v>
      </c>
      <c r="C29" s="75" t="s">
        <v>494</v>
      </c>
      <c r="D29" s="75" t="s">
        <v>391</v>
      </c>
      <c r="E29" s="75" t="s">
        <v>507</v>
      </c>
      <c r="F29" s="75" t="s">
        <v>478</v>
      </c>
      <c r="G29" s="75" t="s">
        <v>517</v>
      </c>
      <c r="H29" s="80">
        <v>2904</v>
      </c>
      <c r="I29" s="76">
        <v>2</v>
      </c>
      <c r="J29" s="153">
        <f>บึงกาฬ!F31</f>
        <v>265901.90999999997</v>
      </c>
      <c r="K29" s="159">
        <f>บึงกาฬ!AP31</f>
        <v>-310674.86000000004</v>
      </c>
      <c r="L29" s="81">
        <f>บึงกาฬ!AQ31</f>
        <v>2915874.2800000003</v>
      </c>
      <c r="M29" s="81">
        <f>บึงกาฬ!AR31</f>
        <v>3066316.5</v>
      </c>
      <c r="N29" s="75"/>
      <c r="O29" s="75"/>
      <c r="P29" s="75"/>
      <c r="Q29" s="151">
        <f t="shared" si="0"/>
        <v>-150442.21999999974</v>
      </c>
      <c r="R29" s="78">
        <f t="shared" si="1"/>
        <v>1004.0889393939395</v>
      </c>
    </row>
    <row r="30" spans="1:18" s="2" customFormat="1" x14ac:dyDescent="0.3">
      <c r="A30" s="76">
        <v>10</v>
      </c>
      <c r="B30" s="75" t="s">
        <v>346</v>
      </c>
      <c r="C30" s="75" t="s">
        <v>477</v>
      </c>
      <c r="D30" s="75" t="s">
        <v>391</v>
      </c>
      <c r="E30" s="75" t="s">
        <v>507</v>
      </c>
      <c r="F30" s="75" t="s">
        <v>478</v>
      </c>
      <c r="G30" s="75" t="s">
        <v>518</v>
      </c>
      <c r="H30" s="80">
        <v>6953</v>
      </c>
      <c r="I30" s="76">
        <v>5</v>
      </c>
      <c r="J30" s="153">
        <f>บึงกาฬ!F32</f>
        <v>233302.33</v>
      </c>
      <c r="K30" s="159">
        <f>บึงกาฬ!AP32</f>
        <v>-27335.579999999987</v>
      </c>
      <c r="L30" s="81">
        <f>บึงกาฬ!AQ32</f>
        <v>4650705.37</v>
      </c>
      <c r="M30" s="81">
        <f>บึงกาฬ!AR32</f>
        <v>5130618.97</v>
      </c>
      <c r="N30" s="75"/>
      <c r="O30" s="75"/>
      <c r="P30" s="75"/>
      <c r="Q30" s="151">
        <f t="shared" si="0"/>
        <v>-479913.59999999963</v>
      </c>
      <c r="R30" s="78">
        <f t="shared" si="1"/>
        <v>668.87751618006621</v>
      </c>
    </row>
    <row r="31" spans="1:18" s="2" customFormat="1" x14ac:dyDescent="0.3">
      <c r="A31" s="76">
        <v>11</v>
      </c>
      <c r="B31" s="75" t="s">
        <v>346</v>
      </c>
      <c r="C31" s="75" t="s">
        <v>477</v>
      </c>
      <c r="D31" s="75" t="s">
        <v>391</v>
      </c>
      <c r="E31" s="75" t="s">
        <v>507</v>
      </c>
      <c r="F31" s="75" t="s">
        <v>478</v>
      </c>
      <c r="G31" s="75" t="s">
        <v>519</v>
      </c>
      <c r="H31" s="80">
        <v>5358</v>
      </c>
      <c r="I31" s="76">
        <v>4</v>
      </c>
      <c r="J31" s="169">
        <f>บึงกาฬ!F33</f>
        <v>44585.94</v>
      </c>
      <c r="K31" s="159">
        <f>บึงกาฬ!AP33</f>
        <v>58541.19</v>
      </c>
      <c r="L31" s="81">
        <f>บึงกาฬ!AQ33</f>
        <v>3857593.05</v>
      </c>
      <c r="M31" s="81">
        <f>บึงกาฬ!AR33</f>
        <v>3896915.9</v>
      </c>
      <c r="N31" s="75"/>
      <c r="O31" s="75"/>
      <c r="P31" s="75"/>
      <c r="Q31" s="151">
        <f t="shared" si="0"/>
        <v>-39322.850000000093</v>
      </c>
      <c r="R31" s="78">
        <f t="shared" si="1"/>
        <v>719.96884098544228</v>
      </c>
    </row>
    <row r="32" spans="1:18" s="2" customFormat="1" x14ac:dyDescent="0.3">
      <c r="A32" s="76">
        <v>12</v>
      </c>
      <c r="B32" s="75" t="s">
        <v>346</v>
      </c>
      <c r="C32" s="75" t="s">
        <v>477</v>
      </c>
      <c r="D32" s="75" t="s">
        <v>391</v>
      </c>
      <c r="E32" s="75" t="s">
        <v>507</v>
      </c>
      <c r="F32" s="75" t="s">
        <v>478</v>
      </c>
      <c r="G32" s="75" t="s">
        <v>520</v>
      </c>
      <c r="H32" s="80">
        <v>1450</v>
      </c>
      <c r="I32" s="76">
        <v>1</v>
      </c>
      <c r="J32" s="153">
        <f>บึงกาฬ!F34</f>
        <v>186209.73</v>
      </c>
      <c r="K32" s="159">
        <f>บึงกาฬ!AP34</f>
        <v>-5949.4999999999418</v>
      </c>
      <c r="L32" s="81">
        <f>บึงกาฬ!AQ34</f>
        <v>2940898.5700000003</v>
      </c>
      <c r="M32" s="81">
        <f>บึงกาฬ!AR34</f>
        <v>3466626.8899999997</v>
      </c>
      <c r="N32" s="75"/>
      <c r="O32" s="75"/>
      <c r="P32" s="75"/>
      <c r="Q32" s="151">
        <f t="shared" si="0"/>
        <v>-525728.31999999937</v>
      </c>
      <c r="R32" s="78">
        <f t="shared" si="1"/>
        <v>2028.2059103448278</v>
      </c>
    </row>
    <row r="33" spans="1:18" s="2" customFormat="1" x14ac:dyDescent="0.3">
      <c r="A33" s="76">
        <v>13</v>
      </c>
      <c r="B33" s="75" t="s">
        <v>346</v>
      </c>
      <c r="C33" s="75" t="s">
        <v>477</v>
      </c>
      <c r="D33" s="75" t="s">
        <v>391</v>
      </c>
      <c r="E33" s="75" t="s">
        <v>507</v>
      </c>
      <c r="F33" s="75" t="s">
        <v>478</v>
      </c>
      <c r="G33" s="75" t="s">
        <v>521</v>
      </c>
      <c r="H33" s="80">
        <v>1590</v>
      </c>
      <c r="I33" s="76">
        <v>2</v>
      </c>
      <c r="J33" s="153">
        <f>บึงกาฬ!F35</f>
        <v>16136.92</v>
      </c>
      <c r="K33" s="159">
        <f>บึงกาฬ!AP35</f>
        <v>42707.75</v>
      </c>
      <c r="L33" s="81">
        <f>บึงกาฬ!AQ35</f>
        <v>1673925.6800000002</v>
      </c>
      <c r="M33" s="81">
        <f>บึงกาฬ!AR35</f>
        <v>1857307.02</v>
      </c>
      <c r="N33" s="75"/>
      <c r="O33" s="75"/>
      <c r="P33" s="75"/>
      <c r="Q33" s="151">
        <f t="shared" si="0"/>
        <v>-183381.33999999985</v>
      </c>
      <c r="R33" s="78">
        <f t="shared" si="1"/>
        <v>1052.7834465408805</v>
      </c>
    </row>
    <row r="34" spans="1:18" s="21" customFormat="1" x14ac:dyDescent="0.3">
      <c r="A34" s="139">
        <v>2</v>
      </c>
      <c r="B34" s="140" t="s">
        <v>346</v>
      </c>
      <c r="C34" s="140"/>
      <c r="D34" s="140"/>
      <c r="E34" s="140" t="s">
        <v>374</v>
      </c>
      <c r="F34" s="140"/>
      <c r="G34" s="140" t="s">
        <v>522</v>
      </c>
      <c r="H34" s="141">
        <f>SUM(H22:H33)</f>
        <v>45069</v>
      </c>
      <c r="I34" s="139"/>
      <c r="J34" s="142">
        <f>SUM(J21:J33)</f>
        <v>1809470.2899999998</v>
      </c>
      <c r="K34" s="160">
        <f>SUM(K21:K33)</f>
        <v>-3423063.1</v>
      </c>
      <c r="L34" s="142">
        <f t="shared" ref="L34:M34" si="3">SUM(L21:L33)</f>
        <v>34903877.260000005</v>
      </c>
      <c r="M34" s="142">
        <f t="shared" si="3"/>
        <v>40988230.960000001</v>
      </c>
      <c r="N34" s="140">
        <v>12</v>
      </c>
      <c r="O34" s="140">
        <v>12</v>
      </c>
      <c r="P34" s="140">
        <f>N34-O34</f>
        <v>0</v>
      </c>
      <c r="Q34" s="152">
        <f t="shared" si="0"/>
        <v>-6084353.6999999955</v>
      </c>
      <c r="R34" s="150">
        <f>L34/H34</f>
        <v>774.45422041758206</v>
      </c>
    </row>
    <row r="35" spans="1:18" s="2" customFormat="1" x14ac:dyDescent="0.3">
      <c r="A35" s="76">
        <v>1</v>
      </c>
      <c r="B35" s="75" t="s">
        <v>346</v>
      </c>
      <c r="C35" s="75" t="s">
        <v>480</v>
      </c>
      <c r="D35" s="75" t="s">
        <v>384</v>
      </c>
      <c r="E35" s="75" t="s">
        <v>523</v>
      </c>
      <c r="F35" s="75" t="s">
        <v>508</v>
      </c>
      <c r="G35" s="75" t="s">
        <v>524</v>
      </c>
      <c r="H35" s="80"/>
      <c r="I35" s="76"/>
      <c r="J35" s="153"/>
      <c r="K35" s="159"/>
      <c r="L35" s="81"/>
      <c r="M35" s="81"/>
      <c r="N35" s="75"/>
      <c r="O35" s="75"/>
      <c r="P35" s="75"/>
      <c r="Q35" s="151"/>
      <c r="R35" s="78"/>
    </row>
    <row r="36" spans="1:18" s="2" customFormat="1" x14ac:dyDescent="0.3">
      <c r="A36" s="76">
        <v>2</v>
      </c>
      <c r="B36" s="75" t="s">
        <v>346</v>
      </c>
      <c r="C36" s="75" t="s">
        <v>480</v>
      </c>
      <c r="D36" s="75" t="s">
        <v>384</v>
      </c>
      <c r="E36" s="75" t="s">
        <v>523</v>
      </c>
      <c r="F36" s="75" t="s">
        <v>478</v>
      </c>
      <c r="G36" s="75" t="s">
        <v>525</v>
      </c>
      <c r="H36" s="80">
        <v>6255</v>
      </c>
      <c r="I36" s="76">
        <v>5</v>
      </c>
      <c r="J36" s="153">
        <f>บึงกาฬ!F36</f>
        <v>1046797.86</v>
      </c>
      <c r="K36" s="159">
        <f>บึงกาฬ!AP36</f>
        <v>867731.49999999977</v>
      </c>
      <c r="L36" s="81">
        <f>บึงกาฬ!AQ36</f>
        <v>4197319.62</v>
      </c>
      <c r="M36" s="81">
        <f>บึงกาฬ!AR36</f>
        <v>4858372.76</v>
      </c>
      <c r="N36" s="75"/>
      <c r="O36" s="75"/>
      <c r="P36" s="75"/>
      <c r="Q36" s="151">
        <f t="shared" si="0"/>
        <v>-661053.13999999966</v>
      </c>
      <c r="R36" s="78">
        <f t="shared" si="1"/>
        <v>671.0343117505995</v>
      </c>
    </row>
    <row r="37" spans="1:18" s="2" customFormat="1" x14ac:dyDescent="0.3">
      <c r="A37" s="76">
        <v>3</v>
      </c>
      <c r="B37" s="75" t="s">
        <v>346</v>
      </c>
      <c r="C37" s="75" t="s">
        <v>480</v>
      </c>
      <c r="D37" s="75" t="s">
        <v>384</v>
      </c>
      <c r="E37" s="75" t="s">
        <v>523</v>
      </c>
      <c r="F37" s="75" t="s">
        <v>478</v>
      </c>
      <c r="G37" s="75" t="s">
        <v>526</v>
      </c>
      <c r="H37" s="80">
        <v>4295</v>
      </c>
      <c r="I37" s="76">
        <v>3</v>
      </c>
      <c r="J37" s="153">
        <f>บึงกาฬ!F37</f>
        <v>701719.92</v>
      </c>
      <c r="K37" s="159">
        <f>บึงกาฬ!AP37</f>
        <v>401559.17999999993</v>
      </c>
      <c r="L37" s="81">
        <f>บึงกาฬ!AQ37</f>
        <v>2073096.61</v>
      </c>
      <c r="M37" s="81">
        <f>บึงกาฬ!AR37</f>
        <v>2353963.34</v>
      </c>
      <c r="N37" s="75"/>
      <c r="O37" s="75"/>
      <c r="P37" s="75"/>
      <c r="Q37" s="151">
        <f t="shared" si="0"/>
        <v>-280866.72999999975</v>
      </c>
      <c r="R37" s="78">
        <f t="shared" si="1"/>
        <v>482.67674272409783</v>
      </c>
    </row>
    <row r="38" spans="1:18" s="2" customFormat="1" x14ac:dyDescent="0.3">
      <c r="A38" s="76">
        <v>4</v>
      </c>
      <c r="B38" s="75" t="s">
        <v>346</v>
      </c>
      <c r="C38" s="75" t="s">
        <v>480</v>
      </c>
      <c r="D38" s="75" t="s">
        <v>384</v>
      </c>
      <c r="E38" s="75" t="s">
        <v>523</v>
      </c>
      <c r="F38" s="75" t="s">
        <v>478</v>
      </c>
      <c r="G38" s="75" t="s">
        <v>527</v>
      </c>
      <c r="H38" s="80">
        <v>5791</v>
      </c>
      <c r="I38" s="76">
        <v>4</v>
      </c>
      <c r="J38" s="153">
        <f>บึงกาฬ!F38</f>
        <v>163968.72</v>
      </c>
      <c r="K38" s="159">
        <f>บึงกาฬ!AP38</f>
        <v>-101880.19999999998</v>
      </c>
      <c r="L38" s="81">
        <f>บึงกาฬ!AQ38</f>
        <v>2164423.5700000003</v>
      </c>
      <c r="M38" s="81">
        <f>บึงกาฬ!AR38</f>
        <v>3018568.38</v>
      </c>
      <c r="N38" s="75"/>
      <c r="O38" s="75"/>
      <c r="P38" s="75"/>
      <c r="Q38" s="151">
        <f t="shared" si="0"/>
        <v>-854144.80999999959</v>
      </c>
      <c r="R38" s="78">
        <f t="shared" si="1"/>
        <v>373.75644448281821</v>
      </c>
    </row>
    <row r="39" spans="1:18" s="2" customFormat="1" x14ac:dyDescent="0.3">
      <c r="A39" s="76">
        <v>5</v>
      </c>
      <c r="B39" s="75" t="s">
        <v>346</v>
      </c>
      <c r="C39" s="75" t="s">
        <v>480</v>
      </c>
      <c r="D39" s="75" t="s">
        <v>384</v>
      </c>
      <c r="E39" s="75" t="s">
        <v>523</v>
      </c>
      <c r="F39" s="75" t="s">
        <v>478</v>
      </c>
      <c r="G39" s="75" t="s">
        <v>528</v>
      </c>
      <c r="H39" s="80">
        <v>2483</v>
      </c>
      <c r="I39" s="76">
        <v>2</v>
      </c>
      <c r="J39" s="153">
        <f>บึงกาฬ!F39</f>
        <v>535981.47</v>
      </c>
      <c r="K39" s="159">
        <f>บึงกาฬ!AP39</f>
        <v>307416.87000000005</v>
      </c>
      <c r="L39" s="81">
        <f>บึงกาฬ!AQ39</f>
        <v>1781522.97</v>
      </c>
      <c r="M39" s="81">
        <f>บึงกาฬ!AR39</f>
        <v>2185978.25</v>
      </c>
      <c r="N39" s="75"/>
      <c r="O39" s="75"/>
      <c r="P39" s="75"/>
      <c r="Q39" s="151">
        <f t="shared" si="0"/>
        <v>-404455.28</v>
      </c>
      <c r="R39" s="78">
        <f t="shared" si="1"/>
        <v>717.48810712847364</v>
      </c>
    </row>
    <row r="40" spans="1:18" s="2" customFormat="1" x14ac:dyDescent="0.3">
      <c r="A40" s="76">
        <v>6</v>
      </c>
      <c r="B40" s="75" t="s">
        <v>346</v>
      </c>
      <c r="C40" s="75" t="s">
        <v>480</v>
      </c>
      <c r="D40" s="75" t="s">
        <v>384</v>
      </c>
      <c r="E40" s="75" t="s">
        <v>523</v>
      </c>
      <c r="F40" s="75" t="s">
        <v>478</v>
      </c>
      <c r="G40" s="75" t="s">
        <v>529</v>
      </c>
      <c r="H40" s="80">
        <v>2151</v>
      </c>
      <c r="I40" s="76">
        <v>2</v>
      </c>
      <c r="J40" s="153">
        <f>บึงกาฬ!F40</f>
        <v>441912.93</v>
      </c>
      <c r="K40" s="159">
        <f>บึงกาฬ!AP40</f>
        <v>241436.64</v>
      </c>
      <c r="L40" s="81">
        <f>บึงกาฬ!AQ40</f>
        <v>2202854.83</v>
      </c>
      <c r="M40" s="81">
        <f>บึงกาฬ!AR40</f>
        <v>2367571.09</v>
      </c>
      <c r="N40" s="75"/>
      <c r="O40" s="75"/>
      <c r="P40" s="75"/>
      <c r="Q40" s="151">
        <f t="shared" si="0"/>
        <v>-164716.25999999978</v>
      </c>
      <c r="R40" s="78">
        <f t="shared" si="1"/>
        <v>1024.1073128777314</v>
      </c>
    </row>
    <row r="41" spans="1:18" s="2" customFormat="1" x14ac:dyDescent="0.3">
      <c r="A41" s="76">
        <v>7</v>
      </c>
      <c r="B41" s="75" t="s">
        <v>346</v>
      </c>
      <c r="C41" s="75" t="s">
        <v>480</v>
      </c>
      <c r="D41" s="75" t="s">
        <v>384</v>
      </c>
      <c r="E41" s="75" t="s">
        <v>523</v>
      </c>
      <c r="F41" s="75" t="s">
        <v>478</v>
      </c>
      <c r="G41" s="75" t="s">
        <v>530</v>
      </c>
      <c r="H41" s="80">
        <v>2636</v>
      </c>
      <c r="I41" s="76">
        <v>2</v>
      </c>
      <c r="J41" s="153">
        <f>บึงกาฬ!F41</f>
        <v>358799.74</v>
      </c>
      <c r="K41" s="159">
        <f>บึงกาฬ!AP41</f>
        <v>221060.86000000002</v>
      </c>
      <c r="L41" s="81">
        <f>บึงกาฬ!AQ41</f>
        <v>2158360.6100000003</v>
      </c>
      <c r="M41" s="81">
        <f>บึงกาฬ!AR41</f>
        <v>2386132.04</v>
      </c>
      <c r="N41" s="75"/>
      <c r="O41" s="75"/>
      <c r="P41" s="75"/>
      <c r="Q41" s="151">
        <f t="shared" si="0"/>
        <v>-227771.4299999997</v>
      </c>
      <c r="R41" s="78">
        <f t="shared" si="1"/>
        <v>818.80144537177557</v>
      </c>
    </row>
    <row r="42" spans="1:18" s="2" customFormat="1" x14ac:dyDescent="0.3">
      <c r="A42" s="76">
        <v>8</v>
      </c>
      <c r="B42" s="75" t="s">
        <v>346</v>
      </c>
      <c r="C42" s="75" t="s">
        <v>480</v>
      </c>
      <c r="D42" s="75" t="s">
        <v>384</v>
      </c>
      <c r="E42" s="75" t="s">
        <v>523</v>
      </c>
      <c r="F42" s="75" t="s">
        <v>478</v>
      </c>
      <c r="G42" s="75" t="s">
        <v>531</v>
      </c>
      <c r="H42" s="80">
        <v>4545</v>
      </c>
      <c r="I42" s="76">
        <v>4</v>
      </c>
      <c r="J42" s="153">
        <f>บึงกาฬ!F42</f>
        <v>995093.78</v>
      </c>
      <c r="K42" s="159">
        <f>บึงกาฬ!AP42</f>
        <v>750468.23</v>
      </c>
      <c r="L42" s="81">
        <f>บึงกาฬ!AQ42</f>
        <v>2492006.73</v>
      </c>
      <c r="M42" s="81">
        <f>บึงกาฬ!AR42</f>
        <v>3442054.43</v>
      </c>
      <c r="N42" s="75"/>
      <c r="O42" s="75"/>
      <c r="P42" s="75"/>
      <c r="Q42" s="151">
        <f t="shared" si="0"/>
        <v>-950047.70000000019</v>
      </c>
      <c r="R42" s="78">
        <f t="shared" si="1"/>
        <v>548.29631023102309</v>
      </c>
    </row>
    <row r="43" spans="1:18" s="2" customFormat="1" x14ac:dyDescent="0.3">
      <c r="A43" s="76">
        <v>9</v>
      </c>
      <c r="B43" s="75" t="s">
        <v>346</v>
      </c>
      <c r="C43" s="75" t="s">
        <v>480</v>
      </c>
      <c r="D43" s="75" t="s">
        <v>384</v>
      </c>
      <c r="E43" s="75" t="s">
        <v>523</v>
      </c>
      <c r="F43" s="75" t="s">
        <v>478</v>
      </c>
      <c r="G43" s="75" t="s">
        <v>532</v>
      </c>
      <c r="H43" s="80">
        <v>2870</v>
      </c>
      <c r="I43" s="76">
        <v>2</v>
      </c>
      <c r="J43" s="153">
        <f>บึงกาฬ!F43</f>
        <v>749556.25</v>
      </c>
      <c r="K43" s="159">
        <f>บึงกาฬ!AP43</f>
        <v>843654.27</v>
      </c>
      <c r="L43" s="81">
        <f>บึงกาฬ!AQ43</f>
        <v>1887130.94</v>
      </c>
      <c r="M43" s="81">
        <f>บึงกาฬ!AR43</f>
        <v>2124190.67</v>
      </c>
      <c r="N43" s="75"/>
      <c r="O43" s="75"/>
      <c r="P43" s="75"/>
      <c r="Q43" s="151">
        <f t="shared" si="0"/>
        <v>-237059.72999999998</v>
      </c>
      <c r="R43" s="78">
        <f t="shared" si="1"/>
        <v>657.53691289198605</v>
      </c>
    </row>
    <row r="44" spans="1:18" s="2" customFormat="1" x14ac:dyDescent="0.3">
      <c r="A44" s="76">
        <v>10</v>
      </c>
      <c r="B44" s="75" t="s">
        <v>346</v>
      </c>
      <c r="C44" s="75" t="s">
        <v>480</v>
      </c>
      <c r="D44" s="75" t="s">
        <v>384</v>
      </c>
      <c r="E44" s="75" t="s">
        <v>523</v>
      </c>
      <c r="F44" s="75" t="s">
        <v>478</v>
      </c>
      <c r="G44" s="75" t="s">
        <v>533</v>
      </c>
      <c r="H44" s="80">
        <v>3482</v>
      </c>
      <c r="I44" s="76">
        <v>3</v>
      </c>
      <c r="J44" s="153">
        <f>บึงกาฬ!F44</f>
        <v>505641.93</v>
      </c>
      <c r="K44" s="159">
        <f>บึงกาฬ!AP44</f>
        <v>494610.24</v>
      </c>
      <c r="L44" s="81">
        <f>บึงกาฬ!AQ44</f>
        <v>2595054.5299999998</v>
      </c>
      <c r="M44" s="81">
        <f>บึงกาฬ!AR44</f>
        <v>2681677.4300000002</v>
      </c>
      <c r="N44" s="75"/>
      <c r="O44" s="75"/>
      <c r="P44" s="75"/>
      <c r="Q44" s="151">
        <f t="shared" si="0"/>
        <v>-86622.900000000373</v>
      </c>
      <c r="R44" s="78">
        <f t="shared" si="1"/>
        <v>745.27700459506025</v>
      </c>
    </row>
    <row r="45" spans="1:18" s="2" customFormat="1" x14ac:dyDescent="0.3">
      <c r="A45" s="76">
        <v>11</v>
      </c>
      <c r="B45" s="75" t="s">
        <v>346</v>
      </c>
      <c r="C45" s="75" t="s">
        <v>480</v>
      </c>
      <c r="D45" s="75" t="s">
        <v>384</v>
      </c>
      <c r="E45" s="75" t="s">
        <v>523</v>
      </c>
      <c r="F45" s="75" t="s">
        <v>478</v>
      </c>
      <c r="G45" s="75" t="s">
        <v>534</v>
      </c>
      <c r="H45" s="80">
        <v>4225</v>
      </c>
      <c r="I45" s="76">
        <v>3</v>
      </c>
      <c r="J45" s="153">
        <f>บึงกาฬ!F45</f>
        <v>251670.31</v>
      </c>
      <c r="K45" s="159">
        <f>บึงกาฬ!AP45</f>
        <v>361266.32</v>
      </c>
      <c r="L45" s="81">
        <f>บึงกาฬ!AQ45</f>
        <v>2970935.8</v>
      </c>
      <c r="M45" s="81">
        <f>บึงกาฬ!AR45</f>
        <v>3165948.96</v>
      </c>
      <c r="N45" s="75" t="s">
        <v>535</v>
      </c>
      <c r="O45" s="75"/>
      <c r="P45" s="75"/>
      <c r="Q45" s="151">
        <f t="shared" si="0"/>
        <v>-195013.16000000015</v>
      </c>
      <c r="R45" s="78">
        <f t="shared" si="1"/>
        <v>703.18007100591717</v>
      </c>
    </row>
    <row r="46" spans="1:18" s="2" customFormat="1" x14ac:dyDescent="0.3">
      <c r="A46" s="76">
        <v>12</v>
      </c>
      <c r="B46" s="75" t="s">
        <v>346</v>
      </c>
      <c r="C46" s="75" t="s">
        <v>480</v>
      </c>
      <c r="D46" s="75" t="s">
        <v>384</v>
      </c>
      <c r="E46" s="75" t="s">
        <v>523</v>
      </c>
      <c r="F46" s="75" t="s">
        <v>478</v>
      </c>
      <c r="G46" s="75" t="s">
        <v>536</v>
      </c>
      <c r="H46" s="80">
        <v>3058</v>
      </c>
      <c r="I46" s="76">
        <v>3</v>
      </c>
      <c r="J46" s="153">
        <f>บึงกาฬ!F46</f>
        <v>239455.81</v>
      </c>
      <c r="K46" s="159">
        <f>บึงกาฬ!AP46</f>
        <v>259191.42</v>
      </c>
      <c r="L46" s="81">
        <f>บึงกาฬ!AQ46</f>
        <v>2274645.21</v>
      </c>
      <c r="M46" s="81">
        <f>บึงกาฬ!AR46</f>
        <v>2551636.9699999997</v>
      </c>
      <c r="N46" s="75"/>
      <c r="O46" s="75"/>
      <c r="P46" s="75"/>
      <c r="Q46" s="151">
        <f t="shared" si="0"/>
        <v>-276991.75999999978</v>
      </c>
      <c r="R46" s="78">
        <f t="shared" si="1"/>
        <v>743.83427403531721</v>
      </c>
    </row>
    <row r="47" spans="1:18" s="21" customFormat="1" x14ac:dyDescent="0.3">
      <c r="A47" s="139">
        <v>3</v>
      </c>
      <c r="B47" s="140" t="s">
        <v>346</v>
      </c>
      <c r="C47" s="140"/>
      <c r="D47" s="140"/>
      <c r="E47" s="140" t="s">
        <v>374</v>
      </c>
      <c r="F47" s="140"/>
      <c r="G47" s="140" t="s">
        <v>537</v>
      </c>
      <c r="H47" s="141">
        <f>SUM(H36:H46)</f>
        <v>41791</v>
      </c>
      <c r="I47" s="139"/>
      <c r="J47" s="142">
        <f>SUM(J35:J46)</f>
        <v>5990598.7199999988</v>
      </c>
      <c r="K47" s="160">
        <f>SUM(K35:K46)</f>
        <v>4646515.33</v>
      </c>
      <c r="L47" s="142">
        <f t="shared" ref="L47:M47" si="4">SUM(L35:L46)</f>
        <v>26797351.420000006</v>
      </c>
      <c r="M47" s="142">
        <f t="shared" si="4"/>
        <v>31136094.32</v>
      </c>
      <c r="N47" s="140">
        <v>11</v>
      </c>
      <c r="O47" s="140">
        <v>11</v>
      </c>
      <c r="P47" s="140">
        <f>N47-O47</f>
        <v>0</v>
      </c>
      <c r="Q47" s="152">
        <f t="shared" si="0"/>
        <v>-4338742.8999999948</v>
      </c>
      <c r="R47" s="150">
        <f>L47/H47</f>
        <v>641.22302457466935</v>
      </c>
    </row>
    <row r="48" spans="1:18" s="2" customFormat="1" x14ac:dyDescent="0.3">
      <c r="A48" s="76">
        <v>1</v>
      </c>
      <c r="B48" s="75" t="s">
        <v>346</v>
      </c>
      <c r="C48" s="75" t="s">
        <v>482</v>
      </c>
      <c r="D48" s="75" t="s">
        <v>419</v>
      </c>
      <c r="E48" s="75" t="s">
        <v>538</v>
      </c>
      <c r="F48" s="75" t="s">
        <v>508</v>
      </c>
      <c r="G48" s="75" t="s">
        <v>539</v>
      </c>
      <c r="H48" s="80"/>
      <c r="I48" s="76"/>
      <c r="J48" s="153"/>
      <c r="K48" s="159"/>
      <c r="L48" s="81"/>
      <c r="M48" s="81"/>
      <c r="N48" s="75"/>
      <c r="O48" s="75"/>
      <c r="P48" s="75"/>
      <c r="Q48" s="151"/>
      <c r="R48" s="78"/>
    </row>
    <row r="49" spans="1:18" s="2" customFormat="1" x14ac:dyDescent="0.3">
      <c r="A49" s="76">
        <v>2</v>
      </c>
      <c r="B49" s="75" t="s">
        <v>346</v>
      </c>
      <c r="C49" s="75" t="s">
        <v>482</v>
      </c>
      <c r="D49" s="75" t="s">
        <v>419</v>
      </c>
      <c r="E49" s="75" t="s">
        <v>538</v>
      </c>
      <c r="F49" s="75" t="s">
        <v>478</v>
      </c>
      <c r="G49" s="75" t="s">
        <v>540</v>
      </c>
      <c r="H49" s="80">
        <v>2820</v>
      </c>
      <c r="I49" s="76">
        <v>2</v>
      </c>
      <c r="J49" s="153">
        <f>บึงกาฬ!F47</f>
        <v>553112.02</v>
      </c>
      <c r="K49" s="159">
        <f>บึงกาฬ!AP47</f>
        <v>369917.01000000007</v>
      </c>
      <c r="L49" s="81">
        <f>บึงกาฬ!AQ47</f>
        <v>1379755.99</v>
      </c>
      <c r="M49" s="81">
        <f>บึงกาฬ!AR47</f>
        <v>1920102.95</v>
      </c>
      <c r="N49" s="75"/>
      <c r="O49" s="75"/>
      <c r="P49" s="75"/>
      <c r="Q49" s="151">
        <f t="shared" si="0"/>
        <v>-540346.96</v>
      </c>
      <c r="R49" s="78">
        <f t="shared" si="1"/>
        <v>489.27517375886526</v>
      </c>
    </row>
    <row r="50" spans="1:18" s="2" customFormat="1" x14ac:dyDescent="0.3">
      <c r="A50" s="76">
        <v>3</v>
      </c>
      <c r="B50" s="75" t="s">
        <v>346</v>
      </c>
      <c r="C50" s="75" t="s">
        <v>482</v>
      </c>
      <c r="D50" s="75" t="s">
        <v>419</v>
      </c>
      <c r="E50" s="75" t="s">
        <v>538</v>
      </c>
      <c r="F50" s="75" t="s">
        <v>478</v>
      </c>
      <c r="G50" s="75" t="s">
        <v>541</v>
      </c>
      <c r="H50" s="80">
        <v>3895</v>
      </c>
      <c r="I50" s="76">
        <v>3</v>
      </c>
      <c r="J50" s="153">
        <f>บึงกาฬ!F48</f>
        <v>533196.02</v>
      </c>
      <c r="K50" s="159">
        <f>บึงกาฬ!AP48</f>
        <v>87453.229999999981</v>
      </c>
      <c r="L50" s="81">
        <f>บึงกาฬ!AQ48</f>
        <v>1397246.79</v>
      </c>
      <c r="M50" s="81">
        <f>บึงกาฬ!AR48</f>
        <v>4187648.48</v>
      </c>
      <c r="N50" s="75"/>
      <c r="O50" s="75"/>
      <c r="P50" s="75"/>
      <c r="Q50" s="151">
        <f t="shared" si="0"/>
        <v>-2790401.69</v>
      </c>
      <c r="R50" s="78">
        <f t="shared" si="1"/>
        <v>358.7283157894737</v>
      </c>
    </row>
    <row r="51" spans="1:18" s="2" customFormat="1" x14ac:dyDescent="0.3">
      <c r="A51" s="76">
        <v>4</v>
      </c>
      <c r="B51" s="75" t="s">
        <v>346</v>
      </c>
      <c r="C51" s="75" t="s">
        <v>482</v>
      </c>
      <c r="D51" s="75" t="s">
        <v>419</v>
      </c>
      <c r="E51" s="75" t="s">
        <v>538</v>
      </c>
      <c r="F51" s="75" t="s">
        <v>478</v>
      </c>
      <c r="G51" s="75" t="s">
        <v>542</v>
      </c>
      <c r="H51" s="80">
        <v>2041</v>
      </c>
      <c r="I51" s="76">
        <v>2</v>
      </c>
      <c r="J51" s="153">
        <f>บึงกาฬ!F49</f>
        <v>977050.32</v>
      </c>
      <c r="K51" s="159">
        <f>บึงกาฬ!AP49</f>
        <v>603303.55000000005</v>
      </c>
      <c r="L51" s="81">
        <f>บึงกาฬ!AQ49</f>
        <v>1191098.6800000002</v>
      </c>
      <c r="M51" s="81">
        <f>บึงกาฬ!AR49</f>
        <v>5773597.4500000002</v>
      </c>
      <c r="N51" s="75"/>
      <c r="O51" s="75"/>
      <c r="P51" s="75"/>
      <c r="Q51" s="151">
        <f t="shared" si="0"/>
        <v>-4582498.7699999996</v>
      </c>
      <c r="R51" s="78">
        <f t="shared" si="1"/>
        <v>583.58583047525735</v>
      </c>
    </row>
    <row r="52" spans="1:18" s="21" customFormat="1" x14ac:dyDescent="0.3">
      <c r="A52" s="139">
        <v>4</v>
      </c>
      <c r="B52" s="140" t="s">
        <v>346</v>
      </c>
      <c r="C52" s="140"/>
      <c r="D52" s="140"/>
      <c r="E52" s="140" t="s">
        <v>374</v>
      </c>
      <c r="F52" s="140"/>
      <c r="G52" s="140" t="s">
        <v>543</v>
      </c>
      <c r="H52" s="141">
        <f>SUM(H49:H51)</f>
        <v>8756</v>
      </c>
      <c r="I52" s="139"/>
      <c r="J52" s="142">
        <f>SUM(J48:J51)</f>
        <v>2063358.3599999999</v>
      </c>
      <c r="K52" s="160">
        <f>SUM(K48:K51)</f>
        <v>1060673.79</v>
      </c>
      <c r="L52" s="142">
        <f t="shared" ref="L52:M52" si="5">SUM(L48:L51)</f>
        <v>3968101.4600000004</v>
      </c>
      <c r="M52" s="142">
        <f t="shared" si="5"/>
        <v>11881348.879999999</v>
      </c>
      <c r="N52" s="140">
        <v>3</v>
      </c>
      <c r="O52" s="140">
        <v>3</v>
      </c>
      <c r="P52" s="140">
        <f>N52-O52</f>
        <v>0</v>
      </c>
      <c r="Q52" s="152">
        <f t="shared" si="0"/>
        <v>-7913247.4199999981</v>
      </c>
      <c r="R52" s="150">
        <f>L52/H52</f>
        <v>453.18655322064876</v>
      </c>
    </row>
    <row r="53" spans="1:18" s="2" customFormat="1" x14ac:dyDescent="0.3">
      <c r="A53" s="76">
        <v>1</v>
      </c>
      <c r="B53" s="75" t="s">
        <v>346</v>
      </c>
      <c r="C53" s="75" t="s">
        <v>484</v>
      </c>
      <c r="D53" s="75" t="s">
        <v>405</v>
      </c>
      <c r="E53" s="75" t="s">
        <v>544</v>
      </c>
      <c r="F53" s="75" t="s">
        <v>508</v>
      </c>
      <c r="G53" s="75" t="s">
        <v>545</v>
      </c>
      <c r="H53" s="80"/>
      <c r="I53" s="76"/>
      <c r="J53" s="153"/>
      <c r="K53" s="159"/>
      <c r="L53" s="81"/>
      <c r="M53" s="81"/>
      <c r="N53" s="75"/>
      <c r="O53" s="75"/>
      <c r="P53" s="75"/>
      <c r="Q53" s="151"/>
      <c r="R53" s="78"/>
    </row>
    <row r="54" spans="1:18" s="2" customFormat="1" x14ac:dyDescent="0.3">
      <c r="A54" s="76">
        <v>2</v>
      </c>
      <c r="B54" s="75" t="s">
        <v>346</v>
      </c>
      <c r="C54" s="75" t="s">
        <v>484</v>
      </c>
      <c r="D54" s="75" t="s">
        <v>405</v>
      </c>
      <c r="E54" s="75" t="s">
        <v>544</v>
      </c>
      <c r="F54" s="75" t="s">
        <v>478</v>
      </c>
      <c r="G54" s="75" t="s">
        <v>546</v>
      </c>
      <c r="H54" s="80">
        <v>2880</v>
      </c>
      <c r="I54" s="76">
        <v>2</v>
      </c>
      <c r="J54" s="153">
        <f>บึงกาฬ!F50</f>
        <v>634956.92000000004</v>
      </c>
      <c r="K54" s="159">
        <f>บึงกาฬ!AP50</f>
        <v>646300.52</v>
      </c>
      <c r="L54" s="81">
        <f>บึงกาฬ!AQ50</f>
        <v>3624719.5</v>
      </c>
      <c r="M54" s="81">
        <f>บึงกาฬ!AR50</f>
        <v>3423047.32</v>
      </c>
      <c r="N54" s="75"/>
      <c r="O54" s="75"/>
      <c r="P54" s="75"/>
      <c r="Q54" s="151">
        <f t="shared" si="0"/>
        <v>201672.18000000017</v>
      </c>
      <c r="R54" s="78">
        <f t="shared" si="1"/>
        <v>1258.5831597222223</v>
      </c>
    </row>
    <row r="55" spans="1:18" s="2" customFormat="1" x14ac:dyDescent="0.3">
      <c r="A55" s="76">
        <v>3</v>
      </c>
      <c r="B55" s="75" t="s">
        <v>346</v>
      </c>
      <c r="C55" s="75" t="s">
        <v>484</v>
      </c>
      <c r="D55" s="75" t="s">
        <v>405</v>
      </c>
      <c r="E55" s="75" t="s">
        <v>544</v>
      </c>
      <c r="F55" s="75" t="s">
        <v>478</v>
      </c>
      <c r="G55" s="75" t="s">
        <v>547</v>
      </c>
      <c r="H55" s="80">
        <v>9821</v>
      </c>
      <c r="I55" s="76">
        <v>5</v>
      </c>
      <c r="J55" s="153">
        <f>บึงกาฬ!F51</f>
        <v>1617583.34</v>
      </c>
      <c r="K55" s="159">
        <f>บึงกาฬ!AP51</f>
        <v>1667266.95</v>
      </c>
      <c r="L55" s="81">
        <f>บึงกาฬ!AQ51</f>
        <v>5493556.8799999999</v>
      </c>
      <c r="M55" s="81">
        <f>บึงกาฬ!AR51</f>
        <v>5320738.5000000009</v>
      </c>
      <c r="N55" s="75"/>
      <c r="O55" s="75"/>
      <c r="P55" s="75"/>
      <c r="Q55" s="151">
        <f t="shared" si="0"/>
        <v>172818.37999999896</v>
      </c>
      <c r="R55" s="78">
        <f t="shared" si="1"/>
        <v>559.3683820384889</v>
      </c>
    </row>
    <row r="56" spans="1:18" s="2" customFormat="1" x14ac:dyDescent="0.3">
      <c r="A56" s="76">
        <v>4</v>
      </c>
      <c r="B56" s="75" t="s">
        <v>346</v>
      </c>
      <c r="C56" s="75" t="s">
        <v>484</v>
      </c>
      <c r="D56" s="75" t="s">
        <v>405</v>
      </c>
      <c r="E56" s="75" t="s">
        <v>544</v>
      </c>
      <c r="F56" s="75" t="s">
        <v>478</v>
      </c>
      <c r="G56" s="75" t="s">
        <v>548</v>
      </c>
      <c r="H56" s="80">
        <v>4858</v>
      </c>
      <c r="I56" s="76">
        <v>4</v>
      </c>
      <c r="J56" s="153">
        <f>บึงกาฬ!F52</f>
        <v>707078.13</v>
      </c>
      <c r="K56" s="159">
        <f>บึงกาฬ!AP52</f>
        <v>794807.61</v>
      </c>
      <c r="L56" s="81">
        <f>บึงกาฬ!AQ52</f>
        <v>4417192.2499999991</v>
      </c>
      <c r="M56" s="81">
        <f>บึงกาฬ!AR52</f>
        <v>4141610.83</v>
      </c>
      <c r="N56" s="75"/>
      <c r="O56" s="75"/>
      <c r="P56" s="75"/>
      <c r="Q56" s="151">
        <f t="shared" si="0"/>
        <v>275581.41999999899</v>
      </c>
      <c r="R56" s="78">
        <f t="shared" si="1"/>
        <v>909.26147591601466</v>
      </c>
    </row>
    <row r="57" spans="1:18" s="2" customFormat="1" x14ac:dyDescent="0.3">
      <c r="A57" s="76">
        <v>5</v>
      </c>
      <c r="B57" s="75" t="s">
        <v>346</v>
      </c>
      <c r="C57" s="75" t="s">
        <v>484</v>
      </c>
      <c r="D57" s="75" t="s">
        <v>405</v>
      </c>
      <c r="E57" s="75" t="s">
        <v>544</v>
      </c>
      <c r="F57" s="75" t="s">
        <v>478</v>
      </c>
      <c r="G57" s="75" t="s">
        <v>549</v>
      </c>
      <c r="H57" s="80">
        <v>5652</v>
      </c>
      <c r="I57" s="76">
        <v>4</v>
      </c>
      <c r="J57" s="153">
        <f>บึงกาฬ!F53</f>
        <v>802872.64</v>
      </c>
      <c r="K57" s="159">
        <f>บึงกาฬ!AP53</f>
        <v>583383.93999999994</v>
      </c>
      <c r="L57" s="81">
        <f>บึงกาฬ!AQ53</f>
        <v>3809150.0300000003</v>
      </c>
      <c r="M57" s="81">
        <f>บึงกาฬ!AR53</f>
        <v>3925260.21</v>
      </c>
      <c r="N57" s="75"/>
      <c r="O57" s="75"/>
      <c r="P57" s="75"/>
      <c r="Q57" s="151">
        <f t="shared" si="0"/>
        <v>-116110.1799999997</v>
      </c>
      <c r="R57" s="78">
        <f t="shared" si="1"/>
        <v>673.94728060863417</v>
      </c>
    </row>
    <row r="58" spans="1:18" s="21" customFormat="1" x14ac:dyDescent="0.3">
      <c r="A58" s="139">
        <v>5</v>
      </c>
      <c r="B58" s="140" t="s">
        <v>346</v>
      </c>
      <c r="C58" s="140"/>
      <c r="D58" s="140"/>
      <c r="E58" s="140" t="s">
        <v>374</v>
      </c>
      <c r="F58" s="140"/>
      <c r="G58" s="140" t="s">
        <v>550</v>
      </c>
      <c r="H58" s="141">
        <f>SUM(H54:H57)</f>
        <v>23211</v>
      </c>
      <c r="I58" s="139"/>
      <c r="J58" s="142">
        <f>SUM(J53:J57)</f>
        <v>3762491.0300000003</v>
      </c>
      <c r="K58" s="160">
        <f>SUM(K53:K57)</f>
        <v>3691759.0199999996</v>
      </c>
      <c r="L58" s="142">
        <f t="shared" ref="L58:M58" si="6">SUM(L53:L57)</f>
        <v>17344618.66</v>
      </c>
      <c r="M58" s="142">
        <f t="shared" si="6"/>
        <v>16810656.859999999</v>
      </c>
      <c r="N58" s="140">
        <v>4</v>
      </c>
      <c r="O58" s="140">
        <v>4</v>
      </c>
      <c r="P58" s="140">
        <f>N58-O58</f>
        <v>0</v>
      </c>
      <c r="Q58" s="152">
        <f t="shared" si="0"/>
        <v>533961.80000000075</v>
      </c>
      <c r="R58" s="150">
        <f>L58/H58</f>
        <v>747.25856964370337</v>
      </c>
    </row>
    <row r="59" spans="1:18" s="2" customFormat="1" x14ac:dyDescent="0.3">
      <c r="A59" s="76">
        <v>1</v>
      </c>
      <c r="B59" s="75" t="s">
        <v>346</v>
      </c>
      <c r="C59" s="75" t="s">
        <v>486</v>
      </c>
      <c r="D59" s="75" t="s">
        <v>398</v>
      </c>
      <c r="E59" s="75" t="s">
        <v>551</v>
      </c>
      <c r="F59" s="75" t="s">
        <v>508</v>
      </c>
      <c r="G59" s="75" t="s">
        <v>552</v>
      </c>
      <c r="H59" s="80"/>
      <c r="I59" s="76"/>
      <c r="J59" s="153"/>
      <c r="K59" s="159"/>
      <c r="L59" s="81"/>
      <c r="M59" s="81"/>
      <c r="N59" s="75"/>
      <c r="O59" s="75"/>
      <c r="P59" s="75"/>
      <c r="Q59" s="151"/>
      <c r="R59" s="78"/>
    </row>
    <row r="60" spans="1:18" s="257" customFormat="1" x14ac:dyDescent="0.3">
      <c r="A60" s="252">
        <v>2</v>
      </c>
      <c r="B60" s="253" t="s">
        <v>346</v>
      </c>
      <c r="C60" s="253" t="s">
        <v>486</v>
      </c>
      <c r="D60" s="253" t="s">
        <v>398</v>
      </c>
      <c r="E60" s="253" t="s">
        <v>551</v>
      </c>
      <c r="F60" s="253" t="s">
        <v>478</v>
      </c>
      <c r="G60" s="253" t="s">
        <v>553</v>
      </c>
      <c r="H60" s="254">
        <v>2823</v>
      </c>
      <c r="I60" s="252">
        <v>2</v>
      </c>
      <c r="J60" s="258">
        <f>บึงกาฬ!F54</f>
        <v>332307.11</v>
      </c>
      <c r="K60" s="258">
        <f>บึงกาฬ!AP54</f>
        <v>366691.02</v>
      </c>
      <c r="L60" s="258">
        <f>บึงกาฬ!AQ54</f>
        <v>3742087.6500000004</v>
      </c>
      <c r="M60" s="258">
        <f>บึงกาฬ!AR54</f>
        <v>3681444.9299999997</v>
      </c>
      <c r="N60" s="253"/>
      <c r="O60" s="253"/>
      <c r="P60" s="253"/>
      <c r="Q60" s="255">
        <f t="shared" si="0"/>
        <v>60642.720000000671</v>
      </c>
      <c r="R60" s="256">
        <f t="shared" si="1"/>
        <v>1325.5712539851224</v>
      </c>
    </row>
    <row r="61" spans="1:18" s="2" customFormat="1" x14ac:dyDescent="0.3">
      <c r="A61" s="76">
        <v>3</v>
      </c>
      <c r="B61" s="75" t="s">
        <v>346</v>
      </c>
      <c r="C61" s="75" t="s">
        <v>486</v>
      </c>
      <c r="D61" s="75" t="s">
        <v>398</v>
      </c>
      <c r="E61" s="75" t="s">
        <v>551</v>
      </c>
      <c r="F61" s="75" t="s">
        <v>478</v>
      </c>
      <c r="G61" s="75" t="s">
        <v>554</v>
      </c>
      <c r="H61" s="80">
        <v>4818</v>
      </c>
      <c r="I61" s="76">
        <v>4</v>
      </c>
      <c r="J61" s="153">
        <f>บึงกาฬ!F55</f>
        <v>2122201.79</v>
      </c>
      <c r="K61" s="159">
        <f>บึงกาฬ!AP55</f>
        <v>2084241.3699999999</v>
      </c>
      <c r="L61" s="81">
        <f>บึงกาฬ!AQ55</f>
        <v>6197459.3199999994</v>
      </c>
      <c r="M61" s="81">
        <f>บึงกาฬ!AR55</f>
        <v>5948487.9199999999</v>
      </c>
      <c r="N61" s="75"/>
      <c r="O61" s="75"/>
      <c r="P61" s="75"/>
      <c r="Q61" s="151">
        <f t="shared" si="0"/>
        <v>248971.39999999944</v>
      </c>
      <c r="R61" s="78">
        <f t="shared" si="1"/>
        <v>1286.3136820257366</v>
      </c>
    </row>
    <row r="62" spans="1:18" s="2" customFormat="1" x14ac:dyDescent="0.3">
      <c r="A62" s="76">
        <v>4</v>
      </c>
      <c r="B62" s="75" t="s">
        <v>346</v>
      </c>
      <c r="C62" s="75" t="s">
        <v>486</v>
      </c>
      <c r="D62" s="75" t="s">
        <v>398</v>
      </c>
      <c r="E62" s="75" t="s">
        <v>551</v>
      </c>
      <c r="F62" s="75" t="s">
        <v>478</v>
      </c>
      <c r="G62" s="75" t="s">
        <v>555</v>
      </c>
      <c r="H62" s="80">
        <v>2500</v>
      </c>
      <c r="I62" s="76">
        <v>2</v>
      </c>
      <c r="J62" s="153">
        <f>บึงกาฬ!F56</f>
        <v>340566.48</v>
      </c>
      <c r="K62" s="159">
        <f>บึงกาฬ!AP56</f>
        <v>359044.61</v>
      </c>
      <c r="L62" s="81">
        <f>บึงกาฬ!AQ56</f>
        <v>2371368.7800000003</v>
      </c>
      <c r="M62" s="81">
        <f>บึงกาฬ!AR56</f>
        <v>2502309.4700000002</v>
      </c>
      <c r="N62" s="75"/>
      <c r="O62" s="75"/>
      <c r="P62" s="75"/>
      <c r="Q62" s="151">
        <f t="shared" si="0"/>
        <v>-130940.68999999994</v>
      </c>
      <c r="R62" s="78">
        <f t="shared" si="1"/>
        <v>948.5475120000001</v>
      </c>
    </row>
    <row r="63" spans="1:18" s="2" customFormat="1" x14ac:dyDescent="0.3">
      <c r="A63" s="76">
        <v>5</v>
      </c>
      <c r="B63" s="75" t="s">
        <v>346</v>
      </c>
      <c r="C63" s="75" t="s">
        <v>486</v>
      </c>
      <c r="D63" s="75" t="s">
        <v>398</v>
      </c>
      <c r="E63" s="75" t="s">
        <v>551</v>
      </c>
      <c r="F63" s="75" t="s">
        <v>478</v>
      </c>
      <c r="G63" s="75" t="s">
        <v>556</v>
      </c>
      <c r="H63" s="80">
        <v>4429</v>
      </c>
      <c r="I63" s="76">
        <v>3</v>
      </c>
      <c r="J63" s="153">
        <f>บึงกาฬ!F57</f>
        <v>490605.61</v>
      </c>
      <c r="K63" s="159">
        <f>บึงกาฬ!AP57</f>
        <v>536668</v>
      </c>
      <c r="L63" s="81">
        <f>บึงกาฬ!AQ57</f>
        <v>3061190.66</v>
      </c>
      <c r="M63" s="81">
        <f>บึงกาฬ!AR57</f>
        <v>3125681.2</v>
      </c>
      <c r="N63" s="75"/>
      <c r="O63" s="75"/>
      <c r="P63" s="75"/>
      <c r="Q63" s="151">
        <f t="shared" si="0"/>
        <v>-64490.540000000037</v>
      </c>
      <c r="R63" s="78">
        <f t="shared" si="1"/>
        <v>691.1697132535561</v>
      </c>
    </row>
    <row r="64" spans="1:18" s="2" customFormat="1" x14ac:dyDescent="0.3">
      <c r="A64" s="76">
        <v>6</v>
      </c>
      <c r="B64" s="75" t="s">
        <v>346</v>
      </c>
      <c r="C64" s="75" t="s">
        <v>486</v>
      </c>
      <c r="D64" s="75" t="s">
        <v>398</v>
      </c>
      <c r="E64" s="75" t="s">
        <v>551</v>
      </c>
      <c r="F64" s="75" t="s">
        <v>478</v>
      </c>
      <c r="G64" s="75" t="s">
        <v>557</v>
      </c>
      <c r="H64" s="80">
        <v>3247</v>
      </c>
      <c r="I64" s="76">
        <v>3</v>
      </c>
      <c r="J64" s="153">
        <f>บึงกาฬ!F58</f>
        <v>411687.03</v>
      </c>
      <c r="K64" s="159">
        <f>บึงกาฬ!AP58</f>
        <v>415195.89</v>
      </c>
      <c r="L64" s="81">
        <f>บึงกาฬ!AQ58</f>
        <v>2222813.56</v>
      </c>
      <c r="M64" s="81">
        <f>บึงกาฬ!AR58</f>
        <v>2265148.08</v>
      </c>
      <c r="N64" s="75"/>
      <c r="O64" s="75"/>
      <c r="P64" s="75"/>
      <c r="Q64" s="151">
        <f t="shared" si="0"/>
        <v>-42334.520000000019</v>
      </c>
      <c r="R64" s="78">
        <f t="shared" si="1"/>
        <v>684.5745488142901</v>
      </c>
    </row>
    <row r="65" spans="1:18" s="2" customFormat="1" x14ac:dyDescent="0.3">
      <c r="A65" s="120">
        <v>7</v>
      </c>
      <c r="B65" s="121" t="s">
        <v>346</v>
      </c>
      <c r="C65" s="121" t="s">
        <v>486</v>
      </c>
      <c r="D65" s="121" t="s">
        <v>398</v>
      </c>
      <c r="E65" s="121" t="s">
        <v>551</v>
      </c>
      <c r="F65" s="121" t="s">
        <v>478</v>
      </c>
      <c r="G65" s="121" t="s">
        <v>558</v>
      </c>
      <c r="H65" s="122">
        <v>1126</v>
      </c>
      <c r="I65" s="120">
        <v>1</v>
      </c>
      <c r="J65" s="235">
        <f>บึงกาฬ!F59</f>
        <v>216968.27</v>
      </c>
      <c r="K65" s="235">
        <f>บึงกาฬ!AP59</f>
        <v>222729.83</v>
      </c>
      <c r="L65" s="235">
        <f>บึงกาฬ!AQ59</f>
        <v>1861688.5699999998</v>
      </c>
      <c r="M65" s="235">
        <f>บึงกาฬ!AR59</f>
        <v>1933173.47</v>
      </c>
      <c r="N65" s="121"/>
      <c r="O65" s="121"/>
      <c r="P65" s="121"/>
      <c r="Q65" s="151">
        <f t="shared" si="0"/>
        <v>-71484.90000000014</v>
      </c>
      <c r="R65" s="78">
        <f t="shared" si="1"/>
        <v>1653.3646269982237</v>
      </c>
    </row>
    <row r="66" spans="1:18" s="21" customFormat="1" x14ac:dyDescent="0.3">
      <c r="A66" s="139">
        <v>6</v>
      </c>
      <c r="B66" s="140" t="s">
        <v>346</v>
      </c>
      <c r="C66" s="140"/>
      <c r="D66" s="140"/>
      <c r="E66" s="140" t="s">
        <v>374</v>
      </c>
      <c r="F66" s="140"/>
      <c r="G66" s="140" t="s">
        <v>559</v>
      </c>
      <c r="H66" s="142">
        <f>SUM(H59:H65)</f>
        <v>18943</v>
      </c>
      <c r="I66" s="139"/>
      <c r="J66" s="142">
        <f>SUM(J59:J65)</f>
        <v>3914336.2899999996</v>
      </c>
      <c r="K66" s="160">
        <f>SUM(K59:K65)</f>
        <v>3984570.7199999997</v>
      </c>
      <c r="L66" s="142">
        <f t="shared" ref="L66:M66" si="7">SUM(L59:L65)</f>
        <v>19456608.539999999</v>
      </c>
      <c r="M66" s="142">
        <f t="shared" si="7"/>
        <v>19456245.07</v>
      </c>
      <c r="N66" s="140">
        <v>6</v>
      </c>
      <c r="O66" s="140">
        <v>6</v>
      </c>
      <c r="P66" s="140">
        <f>N66-O66</f>
        <v>0</v>
      </c>
      <c r="Q66" s="152">
        <f t="shared" si="0"/>
        <v>363.46999999880791</v>
      </c>
      <c r="R66" s="150">
        <f>L66/H66</f>
        <v>1027.1133685266325</v>
      </c>
    </row>
    <row r="67" spans="1:18" s="2" customFormat="1" x14ac:dyDescent="0.3">
      <c r="A67" s="76">
        <v>1</v>
      </c>
      <c r="B67" s="75" t="s">
        <v>346</v>
      </c>
      <c r="C67" s="75" t="s">
        <v>488</v>
      </c>
      <c r="D67" s="75" t="s">
        <v>377</v>
      </c>
      <c r="E67" s="75" t="s">
        <v>560</v>
      </c>
      <c r="F67" s="75" t="s">
        <v>508</v>
      </c>
      <c r="G67" s="75" t="s">
        <v>561</v>
      </c>
      <c r="H67" s="80"/>
      <c r="I67" s="76"/>
      <c r="J67" s="153"/>
      <c r="K67" s="159"/>
      <c r="L67" s="81"/>
      <c r="M67" s="81"/>
      <c r="N67" s="75"/>
      <c r="O67" s="75"/>
      <c r="P67" s="75"/>
      <c r="Q67" s="151"/>
      <c r="R67" s="78"/>
    </row>
    <row r="68" spans="1:18" s="2" customFormat="1" x14ac:dyDescent="0.3">
      <c r="A68" s="76">
        <v>2</v>
      </c>
      <c r="B68" s="75" t="s">
        <v>346</v>
      </c>
      <c r="C68" s="75" t="s">
        <v>488</v>
      </c>
      <c r="D68" s="75" t="s">
        <v>377</v>
      </c>
      <c r="E68" s="75" t="s">
        <v>560</v>
      </c>
      <c r="F68" s="75" t="s">
        <v>478</v>
      </c>
      <c r="G68" s="75" t="s">
        <v>562</v>
      </c>
      <c r="H68" s="80">
        <v>3728</v>
      </c>
      <c r="I68" s="76">
        <v>3</v>
      </c>
      <c r="J68" s="153">
        <f>บึงกาฬ!F60</f>
        <v>72615.37</v>
      </c>
      <c r="K68" s="159">
        <f>บึงกาฬ!AP60</f>
        <v>-33760.53</v>
      </c>
      <c r="L68" s="81">
        <f>บึงกาฬ!AQ60</f>
        <v>1954253.17</v>
      </c>
      <c r="M68" s="81">
        <f>บึงกาฬ!AR60</f>
        <v>2060601.3200000003</v>
      </c>
      <c r="N68" s="75"/>
      <c r="O68" s="75"/>
      <c r="P68" s="75"/>
      <c r="Q68" s="151">
        <f t="shared" si="0"/>
        <v>-106348.15000000037</v>
      </c>
      <c r="R68" s="78">
        <f t="shared" si="1"/>
        <v>524.20954130901282</v>
      </c>
    </row>
    <row r="69" spans="1:18" s="2" customFormat="1" x14ac:dyDescent="0.3">
      <c r="A69" s="76">
        <v>3</v>
      </c>
      <c r="B69" s="75" t="s">
        <v>346</v>
      </c>
      <c r="C69" s="75" t="s">
        <v>488</v>
      </c>
      <c r="D69" s="75" t="s">
        <v>377</v>
      </c>
      <c r="E69" s="75" t="s">
        <v>560</v>
      </c>
      <c r="F69" s="75" t="s">
        <v>478</v>
      </c>
      <c r="G69" s="75" t="s">
        <v>563</v>
      </c>
      <c r="H69" s="80">
        <v>3543</v>
      </c>
      <c r="I69" s="76">
        <v>3</v>
      </c>
      <c r="J69" s="153">
        <f>บึงกาฬ!F61</f>
        <v>387083.02</v>
      </c>
      <c r="K69" s="159">
        <f>บึงกาฬ!AP61</f>
        <v>355905.24</v>
      </c>
      <c r="L69" s="81">
        <f>บึงกาฬ!AQ61</f>
        <v>2651536.1799999997</v>
      </c>
      <c r="M69" s="81">
        <f>บึงกาฬ!AR61</f>
        <v>3035658.84</v>
      </c>
      <c r="N69" s="75"/>
      <c r="O69" s="75"/>
      <c r="P69" s="75"/>
      <c r="Q69" s="151">
        <f t="shared" si="0"/>
        <v>-384122.66000000015</v>
      </c>
      <c r="R69" s="78">
        <f t="shared" si="1"/>
        <v>748.38729325430415</v>
      </c>
    </row>
    <row r="70" spans="1:18" s="2" customFormat="1" x14ac:dyDescent="0.3">
      <c r="A70" s="76">
        <v>4</v>
      </c>
      <c r="B70" s="75" t="s">
        <v>346</v>
      </c>
      <c r="C70" s="75" t="s">
        <v>488</v>
      </c>
      <c r="D70" s="75" t="s">
        <v>377</v>
      </c>
      <c r="E70" s="75" t="s">
        <v>560</v>
      </c>
      <c r="F70" s="75" t="s">
        <v>478</v>
      </c>
      <c r="G70" s="75" t="s">
        <v>564</v>
      </c>
      <c r="H70" s="80">
        <v>6330</v>
      </c>
      <c r="I70" s="76">
        <v>5</v>
      </c>
      <c r="J70" s="153">
        <f>บึงกาฬ!F62</f>
        <v>75443.25</v>
      </c>
      <c r="K70" s="159">
        <f>บึงกาฬ!AP62</f>
        <v>83146.210000000196</v>
      </c>
      <c r="L70" s="81">
        <f>บึงกาฬ!AQ62</f>
        <v>3458275.8200000003</v>
      </c>
      <c r="M70" s="81">
        <f>บึงกาฬ!AR62</f>
        <v>3623532.52</v>
      </c>
      <c r="N70" s="75"/>
      <c r="O70" s="75"/>
      <c r="P70" s="75"/>
      <c r="Q70" s="151">
        <f t="shared" si="0"/>
        <v>-165256.69999999972</v>
      </c>
      <c r="R70" s="78">
        <f t="shared" si="1"/>
        <v>546.3310932069511</v>
      </c>
    </row>
    <row r="71" spans="1:18" s="2" customFormat="1" x14ac:dyDescent="0.3">
      <c r="A71" s="76">
        <v>5</v>
      </c>
      <c r="B71" s="75" t="s">
        <v>346</v>
      </c>
      <c r="C71" s="75" t="s">
        <v>488</v>
      </c>
      <c r="D71" s="75" t="s">
        <v>377</v>
      </c>
      <c r="E71" s="75" t="s">
        <v>560</v>
      </c>
      <c r="F71" s="75" t="s">
        <v>478</v>
      </c>
      <c r="G71" s="75" t="s">
        <v>565</v>
      </c>
      <c r="H71" s="80">
        <v>3421</v>
      </c>
      <c r="I71" s="76">
        <v>3</v>
      </c>
      <c r="J71" s="153">
        <f>บึงกาฬ!F63</f>
        <v>67631.81</v>
      </c>
      <c r="K71" s="159">
        <f>บึงกาฬ!AP63</f>
        <v>45923.5</v>
      </c>
      <c r="L71" s="81">
        <f>บึงกาฬ!AQ63</f>
        <v>1951322.26</v>
      </c>
      <c r="M71" s="81">
        <f>บึงกาฬ!AR63</f>
        <v>1997991.41</v>
      </c>
      <c r="N71" s="75"/>
      <c r="O71" s="75"/>
      <c r="P71" s="75"/>
      <c r="Q71" s="151">
        <f t="shared" ref="Q71:Q134" si="8">L71-M71</f>
        <v>-46669.149999999907</v>
      </c>
      <c r="R71" s="78">
        <f t="shared" ref="R71:R134" si="9">L71/H71</f>
        <v>570.39528208126274</v>
      </c>
    </row>
    <row r="72" spans="1:18" s="2" customFormat="1" x14ac:dyDescent="0.3">
      <c r="A72" s="76">
        <v>6</v>
      </c>
      <c r="B72" s="75" t="s">
        <v>346</v>
      </c>
      <c r="C72" s="75" t="s">
        <v>488</v>
      </c>
      <c r="D72" s="75" t="s">
        <v>377</v>
      </c>
      <c r="E72" s="75" t="s">
        <v>560</v>
      </c>
      <c r="F72" s="75" t="s">
        <v>478</v>
      </c>
      <c r="G72" s="75" t="s">
        <v>566</v>
      </c>
      <c r="H72" s="80">
        <v>3591</v>
      </c>
      <c r="I72" s="76">
        <v>3</v>
      </c>
      <c r="J72" s="153">
        <f>บึงกาฬ!F64</f>
        <v>109599.16</v>
      </c>
      <c r="K72" s="159">
        <f>บึงกาฬ!AP64</f>
        <v>102888.61</v>
      </c>
      <c r="L72" s="81">
        <f>บึงกาฬ!AQ64</f>
        <v>1739384.3</v>
      </c>
      <c r="M72" s="81">
        <f>บึงกาฬ!AR64</f>
        <v>1807438.42</v>
      </c>
      <c r="N72" s="75"/>
      <c r="O72" s="75"/>
      <c r="P72" s="75"/>
      <c r="Q72" s="151">
        <f t="shared" si="8"/>
        <v>-68054.119999999879</v>
      </c>
      <c r="R72" s="78">
        <f t="shared" si="9"/>
        <v>484.37323865218605</v>
      </c>
    </row>
    <row r="73" spans="1:18" s="2" customFormat="1" x14ac:dyDescent="0.3">
      <c r="A73" s="76">
        <v>7</v>
      </c>
      <c r="B73" s="75" t="s">
        <v>346</v>
      </c>
      <c r="C73" s="75" t="s">
        <v>488</v>
      </c>
      <c r="D73" s="75" t="s">
        <v>377</v>
      </c>
      <c r="E73" s="75" t="s">
        <v>560</v>
      </c>
      <c r="F73" s="75" t="s">
        <v>478</v>
      </c>
      <c r="G73" s="75" t="s">
        <v>567</v>
      </c>
      <c r="H73" s="80">
        <v>4772</v>
      </c>
      <c r="I73" s="76">
        <v>4</v>
      </c>
      <c r="J73" s="153">
        <f>บึงกาฬ!F65</f>
        <v>358377.13</v>
      </c>
      <c r="K73" s="159">
        <f>บึงกาฬ!AP65</f>
        <v>119640</v>
      </c>
      <c r="L73" s="81">
        <f>บึงกาฬ!AQ65</f>
        <v>3118076.42</v>
      </c>
      <c r="M73" s="81">
        <f>บึงกาฬ!AR65</f>
        <v>3237109.3699999996</v>
      </c>
      <c r="N73" s="75"/>
      <c r="O73" s="75"/>
      <c r="P73" s="75"/>
      <c r="Q73" s="151">
        <f t="shared" si="8"/>
        <v>-119032.94999999972</v>
      </c>
      <c r="R73" s="78">
        <f t="shared" si="9"/>
        <v>653.4108172673931</v>
      </c>
    </row>
    <row r="74" spans="1:18" s="21" customFormat="1" x14ac:dyDescent="0.3">
      <c r="A74" s="139">
        <v>7</v>
      </c>
      <c r="B74" s="140" t="s">
        <v>346</v>
      </c>
      <c r="C74" s="140"/>
      <c r="D74" s="140"/>
      <c r="E74" s="140" t="s">
        <v>374</v>
      </c>
      <c r="F74" s="140"/>
      <c r="G74" s="140" t="s">
        <v>568</v>
      </c>
      <c r="H74" s="142">
        <f>SUM(H67:H73)</f>
        <v>25385</v>
      </c>
      <c r="I74" s="139"/>
      <c r="J74" s="142">
        <f>SUM(J67:J73)</f>
        <v>1070749.74</v>
      </c>
      <c r="K74" s="160">
        <f>SUM(K67:K73)</f>
        <v>673743.03000000014</v>
      </c>
      <c r="L74" s="142">
        <f t="shared" ref="L74:M74" si="10">SUM(L67:L73)</f>
        <v>14872848.15</v>
      </c>
      <c r="M74" s="142">
        <f t="shared" si="10"/>
        <v>15762331.879999999</v>
      </c>
      <c r="N74" s="140">
        <v>6</v>
      </c>
      <c r="O74" s="140">
        <v>6</v>
      </c>
      <c r="P74" s="140">
        <f>N74-O74</f>
        <v>0</v>
      </c>
      <c r="Q74" s="152">
        <f t="shared" si="8"/>
        <v>-889483.72999999858</v>
      </c>
      <c r="R74" s="150">
        <f>L74/H74</f>
        <v>585.89120149694702</v>
      </c>
    </row>
    <row r="75" spans="1:18" s="2" customFormat="1" x14ac:dyDescent="0.3">
      <c r="A75" s="76">
        <v>1</v>
      </c>
      <c r="B75" s="75" t="s">
        <v>346</v>
      </c>
      <c r="C75" s="75" t="s">
        <v>490</v>
      </c>
      <c r="D75" s="75" t="s">
        <v>412</v>
      </c>
      <c r="E75" s="75" t="s">
        <v>569</v>
      </c>
      <c r="F75" s="75" t="s">
        <v>508</v>
      </c>
      <c r="G75" s="75" t="s">
        <v>570</v>
      </c>
      <c r="H75" s="80"/>
      <c r="I75" s="76"/>
      <c r="J75" s="153"/>
      <c r="K75" s="159"/>
      <c r="L75" s="81"/>
      <c r="M75" s="81"/>
      <c r="N75" s="75"/>
      <c r="O75" s="75"/>
      <c r="P75" s="75"/>
      <c r="Q75" s="151"/>
      <c r="R75" s="78"/>
    </row>
    <row r="76" spans="1:18" s="2" customFormat="1" x14ac:dyDescent="0.3">
      <c r="A76" s="76">
        <v>2</v>
      </c>
      <c r="B76" s="75" t="s">
        <v>346</v>
      </c>
      <c r="C76" s="75" t="s">
        <v>490</v>
      </c>
      <c r="D76" s="75" t="s">
        <v>412</v>
      </c>
      <c r="E76" s="75" t="s">
        <v>569</v>
      </c>
      <c r="F76" s="75" t="s">
        <v>478</v>
      </c>
      <c r="G76" s="75" t="s">
        <v>571</v>
      </c>
      <c r="H76" s="80">
        <v>5834</v>
      </c>
      <c r="I76" s="76">
        <v>4</v>
      </c>
      <c r="J76" s="153">
        <f>บึงกาฬ!F66</f>
        <v>1024170.73</v>
      </c>
      <c r="K76" s="159">
        <f>บึงกาฬ!AP66</f>
        <v>1188262.53</v>
      </c>
      <c r="L76" s="81">
        <f>บึงกาฬ!AQ66</f>
        <v>3224237.73</v>
      </c>
      <c r="M76" s="81">
        <f>บึงกาฬ!AR66</f>
        <v>2948617.25</v>
      </c>
      <c r="N76" s="75"/>
      <c r="O76" s="75"/>
      <c r="P76" s="75"/>
      <c r="Q76" s="151">
        <f t="shared" si="8"/>
        <v>275620.47999999998</v>
      </c>
      <c r="R76" s="78">
        <f t="shared" si="9"/>
        <v>552.66330647925952</v>
      </c>
    </row>
    <row r="77" spans="1:18" s="2" customFormat="1" x14ac:dyDescent="0.3">
      <c r="A77" s="76">
        <v>3</v>
      </c>
      <c r="B77" s="75" t="s">
        <v>346</v>
      </c>
      <c r="C77" s="75" t="s">
        <v>490</v>
      </c>
      <c r="D77" s="75" t="s">
        <v>412</v>
      </c>
      <c r="E77" s="75" t="s">
        <v>569</v>
      </c>
      <c r="F77" s="75" t="s">
        <v>478</v>
      </c>
      <c r="G77" s="75" t="s">
        <v>572</v>
      </c>
      <c r="H77" s="80">
        <v>4475</v>
      </c>
      <c r="I77" s="76">
        <v>3</v>
      </c>
      <c r="J77" s="153">
        <f>บึงกาฬ!F67</f>
        <v>543277.71</v>
      </c>
      <c r="K77" s="159">
        <f>บึงกาฬ!AP67</f>
        <v>393144.91999999993</v>
      </c>
      <c r="L77" s="81">
        <f>บึงกาฬ!AQ67</f>
        <v>2073650.5</v>
      </c>
      <c r="M77" s="81">
        <f>บึงกาฬ!AR67</f>
        <v>1957724.26</v>
      </c>
      <c r="N77" s="75"/>
      <c r="O77" s="75"/>
      <c r="P77" s="75"/>
      <c r="Q77" s="151">
        <f t="shared" si="8"/>
        <v>115926.23999999999</v>
      </c>
      <c r="R77" s="78">
        <f t="shared" si="9"/>
        <v>463.38558659217875</v>
      </c>
    </row>
    <row r="78" spans="1:18" s="2" customFormat="1" x14ac:dyDescent="0.3">
      <c r="A78" s="76">
        <v>4</v>
      </c>
      <c r="B78" s="75" t="s">
        <v>346</v>
      </c>
      <c r="C78" s="75" t="s">
        <v>490</v>
      </c>
      <c r="D78" s="75" t="s">
        <v>412</v>
      </c>
      <c r="E78" s="75" t="s">
        <v>569</v>
      </c>
      <c r="F78" s="75" t="s">
        <v>478</v>
      </c>
      <c r="G78" s="75" t="s">
        <v>573</v>
      </c>
      <c r="H78" s="80">
        <v>1990</v>
      </c>
      <c r="I78" s="76">
        <v>2</v>
      </c>
      <c r="J78" s="153">
        <f>บึงกาฬ!F68</f>
        <v>171226.92</v>
      </c>
      <c r="K78" s="159">
        <f>บึงกาฬ!AP68</f>
        <v>151797.08000000002</v>
      </c>
      <c r="L78" s="81">
        <f>บึงกาฬ!AQ68</f>
        <v>1442705.1600000001</v>
      </c>
      <c r="M78" s="81">
        <f>บึงกาฬ!AR68</f>
        <v>1396937.2599999998</v>
      </c>
      <c r="N78" s="75"/>
      <c r="O78" s="75"/>
      <c r="P78" s="75"/>
      <c r="Q78" s="151">
        <f t="shared" si="8"/>
        <v>45767.900000000373</v>
      </c>
      <c r="R78" s="78">
        <f t="shared" si="9"/>
        <v>724.9774673366835</v>
      </c>
    </row>
    <row r="79" spans="1:18" s="2" customFormat="1" x14ac:dyDescent="0.3">
      <c r="A79" s="76">
        <v>5</v>
      </c>
      <c r="B79" s="75" t="s">
        <v>346</v>
      </c>
      <c r="C79" s="75" t="s">
        <v>490</v>
      </c>
      <c r="D79" s="75" t="s">
        <v>412</v>
      </c>
      <c r="E79" s="75" t="s">
        <v>569</v>
      </c>
      <c r="F79" s="75" t="s">
        <v>478</v>
      </c>
      <c r="G79" s="75" t="s">
        <v>574</v>
      </c>
      <c r="H79" s="80">
        <v>5043</v>
      </c>
      <c r="I79" s="76">
        <v>4</v>
      </c>
      <c r="J79" s="153">
        <f>บึงกาฬ!F69</f>
        <v>286516.71999999997</v>
      </c>
      <c r="K79" s="159">
        <f>บึงกาฬ!AP69</f>
        <v>279588.76999999996</v>
      </c>
      <c r="L79" s="81">
        <f>บึงกาฬ!AQ69</f>
        <v>2529355.0999999996</v>
      </c>
      <c r="M79" s="81">
        <f>บึงกาฬ!AR69</f>
        <v>2574713.1100000003</v>
      </c>
      <c r="N79" s="75"/>
      <c r="O79" s="75"/>
      <c r="P79" s="75"/>
      <c r="Q79" s="151">
        <f t="shared" si="8"/>
        <v>-45358.010000000708</v>
      </c>
      <c r="R79" s="78">
        <f t="shared" si="9"/>
        <v>501.55762442990277</v>
      </c>
    </row>
    <row r="80" spans="1:18" s="2" customFormat="1" x14ac:dyDescent="0.3">
      <c r="A80" s="76">
        <v>6</v>
      </c>
      <c r="B80" s="75" t="s">
        <v>346</v>
      </c>
      <c r="C80" s="75" t="s">
        <v>490</v>
      </c>
      <c r="D80" s="75" t="s">
        <v>412</v>
      </c>
      <c r="E80" s="75" t="s">
        <v>569</v>
      </c>
      <c r="F80" s="75" t="s">
        <v>478</v>
      </c>
      <c r="G80" s="75" t="s">
        <v>575</v>
      </c>
      <c r="H80" s="80">
        <v>5442</v>
      </c>
      <c r="I80" s="76">
        <v>4</v>
      </c>
      <c r="J80" s="153">
        <f>บึงกาฬ!F70</f>
        <v>667795.19999999995</v>
      </c>
      <c r="K80" s="159">
        <f>บึงกาฬ!AP70</f>
        <v>587194.33999999985</v>
      </c>
      <c r="L80" s="81">
        <f>บึงกาฬ!AQ70</f>
        <v>1917366.36</v>
      </c>
      <c r="M80" s="81">
        <f>บึงกาฬ!AR70</f>
        <v>2081340.96</v>
      </c>
      <c r="N80" s="75"/>
      <c r="O80" s="75"/>
      <c r="P80" s="75"/>
      <c r="Q80" s="151">
        <f t="shared" si="8"/>
        <v>-163974.59999999986</v>
      </c>
      <c r="R80" s="78">
        <f t="shared" si="9"/>
        <v>352.32751929437711</v>
      </c>
    </row>
    <row r="81" spans="1:19" s="21" customFormat="1" x14ac:dyDescent="0.3">
      <c r="A81" s="139">
        <v>8</v>
      </c>
      <c r="B81" s="140" t="s">
        <v>346</v>
      </c>
      <c r="C81" s="140"/>
      <c r="D81" s="140"/>
      <c r="E81" s="140" t="s">
        <v>374</v>
      </c>
      <c r="F81" s="140"/>
      <c r="G81" s="140" t="s">
        <v>576</v>
      </c>
      <c r="H81" s="142">
        <f>SUM(H75:H80)</f>
        <v>22784</v>
      </c>
      <c r="I81" s="139"/>
      <c r="J81" s="142">
        <f>SUM(J75:J80)</f>
        <v>2692987.28</v>
      </c>
      <c r="K81" s="160">
        <f>SUM(K75:K80)</f>
        <v>2599987.6399999997</v>
      </c>
      <c r="L81" s="142">
        <f t="shared" ref="L81:M81" si="11">SUM(L75:L80)</f>
        <v>11187314.85</v>
      </c>
      <c r="M81" s="142">
        <f t="shared" si="11"/>
        <v>10959332.84</v>
      </c>
      <c r="N81" s="140">
        <v>5</v>
      </c>
      <c r="O81" s="140">
        <v>5</v>
      </c>
      <c r="P81" s="140">
        <f>N81-O81</f>
        <v>0</v>
      </c>
      <c r="Q81" s="152">
        <f t="shared" si="8"/>
        <v>227982.00999999978</v>
      </c>
      <c r="R81" s="150">
        <f t="shared" si="9"/>
        <v>491.01627677317413</v>
      </c>
    </row>
    <row r="82" spans="1:19" s="21" customFormat="1" ht="19.5" thickBot="1" x14ac:dyDescent="0.35">
      <c r="A82" s="28"/>
      <c r="B82" s="82" t="s">
        <v>346</v>
      </c>
      <c r="C82" s="82" t="s">
        <v>346</v>
      </c>
      <c r="D82" s="82" t="s">
        <v>346</v>
      </c>
      <c r="E82" s="82" t="s">
        <v>346</v>
      </c>
      <c r="F82" s="82"/>
      <c r="G82" s="82" t="s">
        <v>577</v>
      </c>
      <c r="H82" s="219">
        <f>H20+H34+H47+H52+H58+H66+H74+H81</f>
        <v>250354</v>
      </c>
      <c r="I82" s="28"/>
      <c r="J82" s="154">
        <f>J20+J34+J47+J52+J58+J66+J74+J81</f>
        <v>27266164.719999999</v>
      </c>
      <c r="K82" s="161">
        <f t="shared" ref="K82:M82" si="12">K20+K34+K47+K52+K58+K66+K74+K81</f>
        <v>18829971.019999996</v>
      </c>
      <c r="L82" s="154">
        <f t="shared" si="12"/>
        <v>174738414.94999999</v>
      </c>
      <c r="M82" s="154">
        <f t="shared" si="12"/>
        <v>196795783.37999997</v>
      </c>
      <c r="N82" s="82">
        <f>N20+N34+N47+N52+N58+N66+N74+N81</f>
        <v>61</v>
      </c>
      <c r="O82" s="82">
        <f>O20+O34+O47+O52+O58+O66+O74+O81</f>
        <v>61</v>
      </c>
      <c r="P82" s="82">
        <f>N82-O82</f>
        <v>0</v>
      </c>
      <c r="Q82" s="152">
        <f t="shared" si="8"/>
        <v>-22057368.429999977</v>
      </c>
      <c r="R82" s="150">
        <f t="shared" si="9"/>
        <v>697.96534087731766</v>
      </c>
      <c r="S82" s="21">
        <v>5</v>
      </c>
    </row>
    <row r="83" spans="1:19" s="21" customFormat="1" ht="20.25" thickTop="1" thickBot="1" x14ac:dyDescent="0.35">
      <c r="A83" s="177"/>
      <c r="B83" s="178"/>
      <c r="C83" s="178"/>
      <c r="D83" s="178"/>
      <c r="E83" s="345" t="s">
        <v>578</v>
      </c>
      <c r="F83" s="346"/>
      <c r="G83" s="347"/>
      <c r="H83" s="179"/>
      <c r="I83" s="177"/>
      <c r="J83" s="171">
        <f>J82/O82</f>
        <v>446986.3068852459</v>
      </c>
      <c r="K83" s="172">
        <f>K82/O82</f>
        <v>308688.04950819665</v>
      </c>
      <c r="L83" s="171">
        <f>L82/O82</f>
        <v>2864564.1795081967</v>
      </c>
      <c r="M83" s="171">
        <f>M82/O82</f>
        <v>3226160.383278688</v>
      </c>
      <c r="N83" s="178"/>
      <c r="O83" s="178"/>
      <c r="P83" s="178"/>
      <c r="Q83" s="151"/>
      <c r="R83" s="78"/>
    </row>
    <row r="84" spans="1:19" s="2" customFormat="1" ht="19.5" thickTop="1" x14ac:dyDescent="0.3">
      <c r="A84" s="83">
        <v>1</v>
      </c>
      <c r="B84" s="226" t="s">
        <v>350</v>
      </c>
      <c r="C84" s="84" t="s">
        <v>579</v>
      </c>
      <c r="D84" s="84" t="s">
        <v>580</v>
      </c>
      <c r="E84" s="84" t="s">
        <v>83</v>
      </c>
      <c r="F84" s="84" t="s">
        <v>475</v>
      </c>
      <c r="G84" s="84" t="s">
        <v>581</v>
      </c>
      <c r="H84" s="85"/>
      <c r="I84" s="83"/>
      <c r="J84" s="155"/>
      <c r="K84" s="162"/>
      <c r="L84" s="86"/>
      <c r="M84" s="86"/>
      <c r="N84" s="84"/>
      <c r="O84" s="84"/>
      <c r="P84" s="84"/>
      <c r="Q84" s="151"/>
      <c r="R84" s="78"/>
    </row>
    <row r="85" spans="1:19" s="2" customFormat="1" x14ac:dyDescent="0.3">
      <c r="A85" s="76">
        <v>2</v>
      </c>
      <c r="B85" s="227" t="s">
        <v>350</v>
      </c>
      <c r="C85" s="75" t="s">
        <v>579</v>
      </c>
      <c r="D85" s="75" t="s">
        <v>580</v>
      </c>
      <c r="E85" s="75" t="s">
        <v>83</v>
      </c>
      <c r="F85" s="75" t="s">
        <v>478</v>
      </c>
      <c r="G85" s="75" t="s">
        <v>0</v>
      </c>
      <c r="H85" s="80">
        <v>5860</v>
      </c>
      <c r="I85" s="76">
        <v>4</v>
      </c>
      <c r="J85" s="153">
        <f>หนองบัวลำภู!F4</f>
        <v>301419.15000000002</v>
      </c>
      <c r="K85" s="159">
        <f>หนองบัวลำภู!AN4</f>
        <v>354503.03</v>
      </c>
      <c r="L85" s="81">
        <f>หนองบัวลำภู!AO4</f>
        <v>3467526.63</v>
      </c>
      <c r="M85" s="81">
        <f>หนองบัวลำภู!AP4</f>
        <v>3902371.8000000003</v>
      </c>
      <c r="N85" s="75"/>
      <c r="O85" s="75"/>
      <c r="P85" s="75"/>
      <c r="Q85" s="151">
        <f t="shared" si="8"/>
        <v>-434845.17000000039</v>
      </c>
      <c r="R85" s="78">
        <f t="shared" si="9"/>
        <v>591.72809385665528</v>
      </c>
    </row>
    <row r="86" spans="1:19" s="2" customFormat="1" x14ac:dyDescent="0.3">
      <c r="A86" s="76">
        <v>3</v>
      </c>
      <c r="B86" s="227" t="s">
        <v>350</v>
      </c>
      <c r="C86" s="75" t="s">
        <v>579</v>
      </c>
      <c r="D86" s="75" t="s">
        <v>580</v>
      </c>
      <c r="E86" s="75" t="s">
        <v>83</v>
      </c>
      <c r="F86" s="75" t="s">
        <v>478</v>
      </c>
      <c r="G86" s="75" t="s">
        <v>1</v>
      </c>
      <c r="H86" s="80">
        <v>4140</v>
      </c>
      <c r="I86" s="76">
        <v>3</v>
      </c>
      <c r="J86" s="153">
        <f>หนองบัวลำภู!F5</f>
        <v>215911.88</v>
      </c>
      <c r="K86" s="159">
        <f>หนองบัวลำภู!AN5</f>
        <v>288620.65000000002</v>
      </c>
      <c r="L86" s="81">
        <f>หนองบัวลำภู!AO5</f>
        <v>3845630.2900000005</v>
      </c>
      <c r="M86" s="81">
        <f>หนองบัวลำภู!AP5</f>
        <v>4060133.6599999997</v>
      </c>
      <c r="N86" s="75"/>
      <c r="O86" s="75"/>
      <c r="P86" s="75"/>
      <c r="Q86" s="151">
        <f t="shared" si="8"/>
        <v>-214503.36999999918</v>
      </c>
      <c r="R86" s="78">
        <f t="shared" si="9"/>
        <v>928.89620531400976</v>
      </c>
    </row>
    <row r="87" spans="1:19" s="2" customFormat="1" x14ac:dyDescent="0.3">
      <c r="A87" s="76">
        <v>4</v>
      </c>
      <c r="B87" s="227" t="s">
        <v>350</v>
      </c>
      <c r="C87" s="75" t="s">
        <v>579</v>
      </c>
      <c r="D87" s="75" t="s">
        <v>580</v>
      </c>
      <c r="E87" s="75" t="s">
        <v>83</v>
      </c>
      <c r="F87" s="75" t="s">
        <v>478</v>
      </c>
      <c r="G87" s="75" t="s">
        <v>2</v>
      </c>
      <c r="H87" s="80">
        <v>4949</v>
      </c>
      <c r="I87" s="76">
        <v>4</v>
      </c>
      <c r="J87" s="153">
        <f>หนองบัวลำภู!F6</f>
        <v>643229.12</v>
      </c>
      <c r="K87" s="159">
        <f>หนองบัวลำภู!AN6</f>
        <v>793452.36</v>
      </c>
      <c r="L87" s="81">
        <f>หนองบัวลำภู!AO6</f>
        <v>3379493.7800000003</v>
      </c>
      <c r="M87" s="81">
        <f>หนองบัวลำภู!AP6</f>
        <v>3417540.65</v>
      </c>
      <c r="N87" s="75"/>
      <c r="O87" s="75"/>
      <c r="P87" s="75"/>
      <c r="Q87" s="151">
        <f t="shared" si="8"/>
        <v>-38046.869999999646</v>
      </c>
      <c r="R87" s="78">
        <f t="shared" si="9"/>
        <v>682.8639684784805</v>
      </c>
    </row>
    <row r="88" spans="1:19" s="2" customFormat="1" x14ac:dyDescent="0.3">
      <c r="A88" s="76">
        <v>5</v>
      </c>
      <c r="B88" s="227" t="s">
        <v>350</v>
      </c>
      <c r="C88" s="75" t="s">
        <v>579</v>
      </c>
      <c r="D88" s="75" t="s">
        <v>580</v>
      </c>
      <c r="E88" s="75" t="s">
        <v>83</v>
      </c>
      <c r="F88" s="75" t="s">
        <v>478</v>
      </c>
      <c r="G88" s="75" t="s">
        <v>3</v>
      </c>
      <c r="H88" s="80">
        <v>7034</v>
      </c>
      <c r="I88" s="76">
        <v>5</v>
      </c>
      <c r="J88" s="153">
        <f>หนองบัวลำภู!F7</f>
        <v>614549.31999999995</v>
      </c>
      <c r="K88" s="159">
        <f>หนองบัวลำภู!AN7</f>
        <v>915922.56</v>
      </c>
      <c r="L88" s="81">
        <f>หนองบัวลำภู!AO7</f>
        <v>5001552.3499999996</v>
      </c>
      <c r="M88" s="81">
        <f>หนองบัวลำภู!AP7</f>
        <v>5526257.2999999998</v>
      </c>
      <c r="N88" s="75"/>
      <c r="O88" s="75"/>
      <c r="P88" s="75"/>
      <c r="Q88" s="151">
        <f t="shared" si="8"/>
        <v>-524704.95000000019</v>
      </c>
      <c r="R88" s="78">
        <f t="shared" si="9"/>
        <v>711.05378874040366</v>
      </c>
    </row>
    <row r="89" spans="1:19" s="2" customFormat="1" x14ac:dyDescent="0.3">
      <c r="A89" s="76">
        <v>6</v>
      </c>
      <c r="B89" s="227" t="s">
        <v>350</v>
      </c>
      <c r="C89" s="75" t="s">
        <v>579</v>
      </c>
      <c r="D89" s="75" t="s">
        <v>580</v>
      </c>
      <c r="E89" s="75" t="s">
        <v>83</v>
      </c>
      <c r="F89" s="75" t="s">
        <v>478</v>
      </c>
      <c r="G89" s="75" t="s">
        <v>4</v>
      </c>
      <c r="H89" s="80">
        <v>5253</v>
      </c>
      <c r="I89" s="76">
        <v>4</v>
      </c>
      <c r="J89" s="153">
        <f>หนองบัวลำภู!F8</f>
        <v>381224.72</v>
      </c>
      <c r="K89" s="159">
        <f>หนองบัวลำภู!AN8</f>
        <v>517858.87</v>
      </c>
      <c r="L89" s="81">
        <f>หนองบัวลำภู!AO8</f>
        <v>4436691.3000000007</v>
      </c>
      <c r="M89" s="81">
        <f>หนองบัวลำภู!AP8</f>
        <v>4542014.1399999997</v>
      </c>
      <c r="N89" s="75"/>
      <c r="O89" s="75"/>
      <c r="P89" s="75"/>
      <c r="Q89" s="151">
        <f t="shared" si="8"/>
        <v>-105322.83999999892</v>
      </c>
      <c r="R89" s="78">
        <f t="shared" si="9"/>
        <v>844.60142775556835</v>
      </c>
    </row>
    <row r="90" spans="1:19" s="2" customFormat="1" x14ac:dyDescent="0.3">
      <c r="A90" s="76">
        <v>7</v>
      </c>
      <c r="B90" s="227" t="s">
        <v>350</v>
      </c>
      <c r="C90" s="75" t="s">
        <v>579</v>
      </c>
      <c r="D90" s="75" t="s">
        <v>580</v>
      </c>
      <c r="E90" s="75" t="s">
        <v>83</v>
      </c>
      <c r="F90" s="75" t="s">
        <v>478</v>
      </c>
      <c r="G90" s="75" t="s">
        <v>5</v>
      </c>
      <c r="H90" s="80">
        <v>1881</v>
      </c>
      <c r="I90" s="76">
        <v>2</v>
      </c>
      <c r="J90" s="153">
        <f>หนองบัวลำภู!F9</f>
        <v>282206.25</v>
      </c>
      <c r="K90" s="159">
        <f>หนองบัวลำภู!AN9</f>
        <v>428232.57999999996</v>
      </c>
      <c r="L90" s="81">
        <f>หนองบัวลำภู!AO9</f>
        <v>2180486.9700000002</v>
      </c>
      <c r="M90" s="81">
        <f>หนองบัวลำภู!AP9</f>
        <v>2389270.9699999997</v>
      </c>
      <c r="N90" s="75"/>
      <c r="O90" s="75"/>
      <c r="P90" s="75"/>
      <c r="Q90" s="151">
        <f t="shared" si="8"/>
        <v>-208783.99999999953</v>
      </c>
      <c r="R90" s="78">
        <f t="shared" si="9"/>
        <v>1159.2168899521532</v>
      </c>
    </row>
    <row r="91" spans="1:19" s="2" customFormat="1" x14ac:dyDescent="0.3">
      <c r="A91" s="76">
        <v>8</v>
      </c>
      <c r="B91" s="227" t="s">
        <v>350</v>
      </c>
      <c r="C91" s="75" t="s">
        <v>579</v>
      </c>
      <c r="D91" s="75" t="s">
        <v>580</v>
      </c>
      <c r="E91" s="75" t="s">
        <v>83</v>
      </c>
      <c r="F91" s="75" t="s">
        <v>478</v>
      </c>
      <c r="G91" s="75" t="s">
        <v>6</v>
      </c>
      <c r="H91" s="80">
        <v>7224</v>
      </c>
      <c r="I91" s="76">
        <v>5</v>
      </c>
      <c r="J91" s="153">
        <f>หนองบัวลำภู!F10</f>
        <v>602195.57999999996</v>
      </c>
      <c r="K91" s="159">
        <f>หนองบัวลำภู!AN10</f>
        <v>807772.46</v>
      </c>
      <c r="L91" s="81">
        <f>หนองบัวลำภู!AO10</f>
        <v>4984336.78</v>
      </c>
      <c r="M91" s="81">
        <f>หนองบัวลำภู!AP10</f>
        <v>5030601.12</v>
      </c>
      <c r="N91" s="75"/>
      <c r="O91" s="75"/>
      <c r="P91" s="75"/>
      <c r="Q91" s="151">
        <f t="shared" si="8"/>
        <v>-46264.339999999851</v>
      </c>
      <c r="R91" s="78">
        <f t="shared" si="9"/>
        <v>689.96910022148393</v>
      </c>
    </row>
    <row r="92" spans="1:19" s="2" customFormat="1" x14ac:dyDescent="0.3">
      <c r="A92" s="76">
        <v>9</v>
      </c>
      <c r="B92" s="227" t="s">
        <v>350</v>
      </c>
      <c r="C92" s="75" t="s">
        <v>579</v>
      </c>
      <c r="D92" s="75" t="s">
        <v>580</v>
      </c>
      <c r="E92" s="75" t="s">
        <v>83</v>
      </c>
      <c r="F92" s="75" t="s">
        <v>478</v>
      </c>
      <c r="G92" s="75" t="s">
        <v>7</v>
      </c>
      <c r="H92" s="80">
        <v>2635</v>
      </c>
      <c r="I92" s="76">
        <v>2</v>
      </c>
      <c r="J92" s="153">
        <f>หนองบัวลำภู!F11</f>
        <v>47646.98</v>
      </c>
      <c r="K92" s="159">
        <f>หนองบัวลำภู!AN11</f>
        <v>77399.78</v>
      </c>
      <c r="L92" s="81">
        <f>หนองบัวลำภู!AO11</f>
        <v>1802941.35</v>
      </c>
      <c r="M92" s="81">
        <f>หนองบัวลำภู!AP11</f>
        <v>2026813.79</v>
      </c>
      <c r="N92" s="75"/>
      <c r="O92" s="75"/>
      <c r="P92" s="75"/>
      <c r="Q92" s="151">
        <f t="shared" si="8"/>
        <v>-223872.43999999994</v>
      </c>
      <c r="R92" s="78">
        <f t="shared" si="9"/>
        <v>684.2282163187856</v>
      </c>
    </row>
    <row r="93" spans="1:19" s="2" customFormat="1" x14ac:dyDescent="0.3">
      <c r="A93" s="76">
        <v>10</v>
      </c>
      <c r="B93" s="227" t="s">
        <v>350</v>
      </c>
      <c r="C93" s="75" t="s">
        <v>579</v>
      </c>
      <c r="D93" s="75" t="s">
        <v>580</v>
      </c>
      <c r="E93" s="75" t="s">
        <v>83</v>
      </c>
      <c r="F93" s="75" t="s">
        <v>478</v>
      </c>
      <c r="G93" s="75" t="s">
        <v>8</v>
      </c>
      <c r="H93" s="80">
        <v>4596</v>
      </c>
      <c r="I93" s="76">
        <v>4</v>
      </c>
      <c r="J93" s="153">
        <f>หนองบัวลำภู!F12</f>
        <v>626398.64</v>
      </c>
      <c r="K93" s="159">
        <f>หนองบัวลำภู!AN12</f>
        <v>801024.74</v>
      </c>
      <c r="L93" s="81">
        <f>หนองบัวลำภู!AO12</f>
        <v>2986547.8899999997</v>
      </c>
      <c r="M93" s="81">
        <f>หนองบัวลำภู!AP12</f>
        <v>3242687.35</v>
      </c>
      <c r="N93" s="75"/>
      <c r="O93" s="75"/>
      <c r="P93" s="75"/>
      <c r="Q93" s="151">
        <f t="shared" si="8"/>
        <v>-256139.46000000043</v>
      </c>
      <c r="R93" s="78">
        <f t="shared" si="9"/>
        <v>649.81459747606607</v>
      </c>
    </row>
    <row r="94" spans="1:19" s="2" customFormat="1" x14ac:dyDescent="0.3">
      <c r="A94" s="76">
        <v>11</v>
      </c>
      <c r="B94" s="111" t="s">
        <v>350</v>
      </c>
      <c r="C94" s="75" t="s">
        <v>579</v>
      </c>
      <c r="D94" s="111" t="s">
        <v>580</v>
      </c>
      <c r="E94" s="75" t="s">
        <v>83</v>
      </c>
      <c r="F94" s="75" t="s">
        <v>478</v>
      </c>
      <c r="G94" s="75" t="s">
        <v>9</v>
      </c>
      <c r="H94" s="80">
        <v>3172</v>
      </c>
      <c r="I94" s="76">
        <v>3</v>
      </c>
      <c r="J94" s="153">
        <f>หนองบัวลำภู!F13</f>
        <v>394587.79</v>
      </c>
      <c r="K94" s="159">
        <f>หนองบัวลำภู!AN13</f>
        <v>661326.08000000007</v>
      </c>
      <c r="L94" s="81">
        <f>หนองบัวลำภู!AO13</f>
        <v>2030069.32</v>
      </c>
      <c r="M94" s="81">
        <f>หนองบัวลำภู!AP13</f>
        <v>2523354.2299999995</v>
      </c>
      <c r="N94" s="75"/>
      <c r="O94" s="75"/>
      <c r="P94" s="75"/>
      <c r="Q94" s="151">
        <f t="shared" si="8"/>
        <v>-493284.90999999945</v>
      </c>
      <c r="R94" s="78">
        <f t="shared" si="9"/>
        <v>639.9966330390921</v>
      </c>
    </row>
    <row r="95" spans="1:19" s="2" customFormat="1" x14ac:dyDescent="0.3">
      <c r="A95" s="76">
        <v>12</v>
      </c>
      <c r="B95" s="111" t="s">
        <v>350</v>
      </c>
      <c r="C95" s="75" t="s">
        <v>579</v>
      </c>
      <c r="D95" s="111" t="s">
        <v>580</v>
      </c>
      <c r="E95" s="75" t="s">
        <v>83</v>
      </c>
      <c r="F95" s="75" t="s">
        <v>478</v>
      </c>
      <c r="G95" s="75" t="s">
        <v>10</v>
      </c>
      <c r="H95" s="80">
        <v>2856</v>
      </c>
      <c r="I95" s="76">
        <v>2</v>
      </c>
      <c r="J95" s="153">
        <f>หนองบัวลำภู!F14</f>
        <v>213823.88</v>
      </c>
      <c r="K95" s="159">
        <f>หนองบัวลำภู!AN14</f>
        <v>296913.46999999997</v>
      </c>
      <c r="L95" s="81">
        <f>หนองบัวลำภู!AO14</f>
        <v>2465816.3600000003</v>
      </c>
      <c r="M95" s="81">
        <f>หนองบัวลำภู!AP14</f>
        <v>2734794.5399999996</v>
      </c>
      <c r="N95" s="75"/>
      <c r="O95" s="75"/>
      <c r="P95" s="75"/>
      <c r="Q95" s="151">
        <f t="shared" si="8"/>
        <v>-268978.17999999924</v>
      </c>
      <c r="R95" s="78">
        <f t="shared" si="9"/>
        <v>863.38107843137266</v>
      </c>
    </row>
    <row r="96" spans="1:19" s="2" customFormat="1" x14ac:dyDescent="0.3">
      <c r="A96" s="76">
        <v>13</v>
      </c>
      <c r="B96" s="111" t="s">
        <v>350</v>
      </c>
      <c r="C96" s="75" t="s">
        <v>579</v>
      </c>
      <c r="D96" s="111" t="s">
        <v>580</v>
      </c>
      <c r="E96" s="75" t="s">
        <v>83</v>
      </c>
      <c r="F96" s="75" t="s">
        <v>478</v>
      </c>
      <c r="G96" s="75" t="s">
        <v>11</v>
      </c>
      <c r="H96" s="80">
        <v>4051</v>
      </c>
      <c r="I96" s="76">
        <v>3</v>
      </c>
      <c r="J96" s="153">
        <f>หนองบัวลำภู!F15</f>
        <v>488606.78</v>
      </c>
      <c r="K96" s="159">
        <f>หนองบัวลำภู!AN15</f>
        <v>526715.78</v>
      </c>
      <c r="L96" s="81">
        <f>หนองบัวลำภู!AO15</f>
        <v>3203013.7800000003</v>
      </c>
      <c r="M96" s="81">
        <f>หนองบัวลำภู!AP15</f>
        <v>3387740.55</v>
      </c>
      <c r="N96" s="75"/>
      <c r="O96" s="75"/>
      <c r="P96" s="75"/>
      <c r="Q96" s="151">
        <f t="shared" si="8"/>
        <v>-184726.76999999955</v>
      </c>
      <c r="R96" s="78">
        <f t="shared" si="9"/>
        <v>790.67237225376459</v>
      </c>
    </row>
    <row r="97" spans="1:18" s="2" customFormat="1" x14ac:dyDescent="0.3">
      <c r="A97" s="76">
        <v>14</v>
      </c>
      <c r="B97" s="111" t="s">
        <v>350</v>
      </c>
      <c r="C97" s="75" t="s">
        <v>579</v>
      </c>
      <c r="D97" s="111" t="s">
        <v>580</v>
      </c>
      <c r="E97" s="75" t="s">
        <v>83</v>
      </c>
      <c r="F97" s="75" t="s">
        <v>478</v>
      </c>
      <c r="G97" s="75" t="s">
        <v>12</v>
      </c>
      <c r="H97" s="80">
        <v>5248</v>
      </c>
      <c r="I97" s="76">
        <v>4</v>
      </c>
      <c r="J97" s="153">
        <f>หนองบัวลำภู!F16</f>
        <v>121708.56</v>
      </c>
      <c r="K97" s="159">
        <f>หนองบัวลำภู!AN16</f>
        <v>177816.66999999998</v>
      </c>
      <c r="L97" s="81">
        <f>หนองบัวลำภู!AO16</f>
        <v>3191920.51</v>
      </c>
      <c r="M97" s="81">
        <f>หนองบัวลำภู!AP16</f>
        <v>3536315.7</v>
      </c>
      <c r="N97" s="75"/>
      <c r="O97" s="75"/>
      <c r="P97" s="75"/>
      <c r="Q97" s="151">
        <f t="shared" si="8"/>
        <v>-344395.19000000041</v>
      </c>
      <c r="R97" s="78">
        <f t="shared" si="9"/>
        <v>608.2165605945122</v>
      </c>
    </row>
    <row r="98" spans="1:18" s="2" customFormat="1" x14ac:dyDescent="0.3">
      <c r="A98" s="76">
        <v>15</v>
      </c>
      <c r="B98" s="111" t="s">
        <v>350</v>
      </c>
      <c r="C98" s="75" t="s">
        <v>579</v>
      </c>
      <c r="D98" s="111" t="s">
        <v>580</v>
      </c>
      <c r="E98" s="75" t="s">
        <v>83</v>
      </c>
      <c r="F98" s="75" t="s">
        <v>478</v>
      </c>
      <c r="G98" s="75" t="s">
        <v>13</v>
      </c>
      <c r="H98" s="80">
        <v>3653</v>
      </c>
      <c r="I98" s="76">
        <v>3</v>
      </c>
      <c r="J98" s="153">
        <f>หนองบัวลำภู!F17</f>
        <v>778402.84</v>
      </c>
      <c r="K98" s="159">
        <f>หนองบัวลำภู!AN17</f>
        <v>805800.53999999992</v>
      </c>
      <c r="L98" s="81">
        <f>หนองบัวลำภู!AO17</f>
        <v>2604162.4699999997</v>
      </c>
      <c r="M98" s="81">
        <f>หนองบัวลำภู!AP17</f>
        <v>2835233.17</v>
      </c>
      <c r="N98" s="75"/>
      <c r="O98" s="75"/>
      <c r="P98" s="75"/>
      <c r="Q98" s="151">
        <f t="shared" si="8"/>
        <v>-231070.70000000019</v>
      </c>
      <c r="R98" s="78">
        <f t="shared" si="9"/>
        <v>712.88323843416367</v>
      </c>
    </row>
    <row r="99" spans="1:18" s="2" customFormat="1" x14ac:dyDescent="0.3">
      <c r="A99" s="76">
        <v>16</v>
      </c>
      <c r="B99" s="111" t="s">
        <v>350</v>
      </c>
      <c r="C99" s="75" t="s">
        <v>579</v>
      </c>
      <c r="D99" s="111" t="s">
        <v>580</v>
      </c>
      <c r="E99" s="75" t="s">
        <v>83</v>
      </c>
      <c r="F99" s="75" t="s">
        <v>478</v>
      </c>
      <c r="G99" s="75" t="s">
        <v>14</v>
      </c>
      <c r="H99" s="80">
        <v>5830</v>
      </c>
      <c r="I99" s="76">
        <v>4</v>
      </c>
      <c r="J99" s="153">
        <f>หนองบัวลำภู!F18</f>
        <v>631101.71</v>
      </c>
      <c r="K99" s="159">
        <f>หนองบัวลำภู!AN18</f>
        <v>808666.69</v>
      </c>
      <c r="L99" s="81">
        <f>หนองบัวลำภู!AO18</f>
        <v>4869375.58</v>
      </c>
      <c r="M99" s="81">
        <f>หนองบัวลำภู!AP18</f>
        <v>4965855.9300000006</v>
      </c>
      <c r="N99" s="75"/>
      <c r="O99" s="75"/>
      <c r="P99" s="75"/>
      <c r="Q99" s="151">
        <f t="shared" si="8"/>
        <v>-96480.350000000559</v>
      </c>
      <c r="R99" s="78">
        <f t="shared" si="9"/>
        <v>835.22737221269301</v>
      </c>
    </row>
    <row r="100" spans="1:18" s="2" customFormat="1" x14ac:dyDescent="0.3">
      <c r="A100" s="76">
        <v>17</v>
      </c>
      <c r="B100" s="111" t="s">
        <v>350</v>
      </c>
      <c r="C100" s="75" t="s">
        <v>579</v>
      </c>
      <c r="D100" s="111" t="s">
        <v>580</v>
      </c>
      <c r="E100" s="75" t="s">
        <v>83</v>
      </c>
      <c r="F100" s="75" t="s">
        <v>478</v>
      </c>
      <c r="G100" s="75" t="s">
        <v>15</v>
      </c>
      <c r="H100" s="80">
        <v>3971</v>
      </c>
      <c r="I100" s="76">
        <v>3</v>
      </c>
      <c r="J100" s="153">
        <f>หนองบัวลำภู!F19</f>
        <v>237181.99</v>
      </c>
      <c r="K100" s="159">
        <f>หนองบัวลำภู!AN19</f>
        <v>276009.5</v>
      </c>
      <c r="L100" s="81">
        <f>หนองบัวลำภู!AO19</f>
        <v>2983335.0700000003</v>
      </c>
      <c r="M100" s="81">
        <f>หนองบัวลำภู!AP19</f>
        <v>3332187.28</v>
      </c>
      <c r="N100" s="75"/>
      <c r="O100" s="75"/>
      <c r="P100" s="75"/>
      <c r="Q100" s="151">
        <f t="shared" si="8"/>
        <v>-348852.2099999995</v>
      </c>
      <c r="R100" s="78">
        <f t="shared" si="9"/>
        <v>751.28055149836325</v>
      </c>
    </row>
    <row r="101" spans="1:18" s="2" customFormat="1" x14ac:dyDescent="0.3">
      <c r="A101" s="76">
        <v>18</v>
      </c>
      <c r="B101" s="111" t="s">
        <v>350</v>
      </c>
      <c r="C101" s="75" t="s">
        <v>579</v>
      </c>
      <c r="D101" s="111" t="s">
        <v>580</v>
      </c>
      <c r="E101" s="75" t="s">
        <v>83</v>
      </c>
      <c r="F101" s="75" t="s">
        <v>478</v>
      </c>
      <c r="G101" s="75" t="s">
        <v>16</v>
      </c>
      <c r="H101" s="80">
        <v>2968</v>
      </c>
      <c r="I101" s="76">
        <v>2</v>
      </c>
      <c r="J101" s="153">
        <f>หนองบัวลำภู!F20</f>
        <v>522515.64</v>
      </c>
      <c r="K101" s="159">
        <f>หนองบัวลำภู!AN20</f>
        <v>592772.71</v>
      </c>
      <c r="L101" s="81">
        <f>หนองบัวลำภู!AO20</f>
        <v>1888135.83</v>
      </c>
      <c r="M101" s="81">
        <f>หนองบัวลำภู!AP20</f>
        <v>1894783.89</v>
      </c>
      <c r="N101" s="75"/>
      <c r="O101" s="75"/>
      <c r="P101" s="75"/>
      <c r="Q101" s="151">
        <f t="shared" si="8"/>
        <v>-6648.059999999823</v>
      </c>
      <c r="R101" s="78">
        <f t="shared" si="9"/>
        <v>636.16436320754724</v>
      </c>
    </row>
    <row r="102" spans="1:18" s="2" customFormat="1" x14ac:dyDescent="0.3">
      <c r="A102" s="76">
        <v>19</v>
      </c>
      <c r="B102" s="111" t="s">
        <v>350</v>
      </c>
      <c r="C102" s="75" t="s">
        <v>579</v>
      </c>
      <c r="D102" s="111" t="s">
        <v>580</v>
      </c>
      <c r="E102" s="75" t="s">
        <v>83</v>
      </c>
      <c r="F102" s="75" t="s">
        <v>478</v>
      </c>
      <c r="G102" s="75" t="s">
        <v>17</v>
      </c>
      <c r="H102" s="80">
        <v>3278</v>
      </c>
      <c r="I102" s="76">
        <v>3</v>
      </c>
      <c r="J102" s="153">
        <f>หนองบัวลำภู!F21</f>
        <v>359996.82</v>
      </c>
      <c r="K102" s="159">
        <f>หนองบัวลำภู!AN21</f>
        <v>408516.77</v>
      </c>
      <c r="L102" s="81">
        <f>หนองบัวลำภู!AO21</f>
        <v>1973106.0299999998</v>
      </c>
      <c r="M102" s="81">
        <f>หนองบัวลำภู!AP21</f>
        <v>2279564.44</v>
      </c>
      <c r="N102" s="75"/>
      <c r="O102" s="75"/>
      <c r="P102" s="75"/>
      <c r="Q102" s="151">
        <f t="shared" si="8"/>
        <v>-306458.41000000015</v>
      </c>
      <c r="R102" s="78">
        <f t="shared" si="9"/>
        <v>601.92374313605853</v>
      </c>
    </row>
    <row r="103" spans="1:18" s="2" customFormat="1" x14ac:dyDescent="0.3">
      <c r="A103" s="76">
        <v>20</v>
      </c>
      <c r="B103" s="111" t="s">
        <v>350</v>
      </c>
      <c r="C103" s="75" t="s">
        <v>579</v>
      </c>
      <c r="D103" s="111" t="s">
        <v>580</v>
      </c>
      <c r="E103" s="75" t="s">
        <v>83</v>
      </c>
      <c r="F103" s="75" t="s">
        <v>478</v>
      </c>
      <c r="G103" s="75" t="s">
        <v>18</v>
      </c>
      <c r="H103" s="80">
        <v>3563</v>
      </c>
      <c r="I103" s="76">
        <v>3</v>
      </c>
      <c r="J103" s="153">
        <f>หนองบัวลำภู!F22</f>
        <v>361780.71</v>
      </c>
      <c r="K103" s="159">
        <f>หนองบัวลำภู!AN22</f>
        <v>511881.93000000005</v>
      </c>
      <c r="L103" s="81">
        <f>หนองบัวลำภู!AO22</f>
        <v>3699303.4000000004</v>
      </c>
      <c r="M103" s="81">
        <f>หนองบัวลำภู!AP22</f>
        <v>3135689.65</v>
      </c>
      <c r="N103" s="75"/>
      <c r="O103" s="75"/>
      <c r="P103" s="75"/>
      <c r="Q103" s="151">
        <f t="shared" si="8"/>
        <v>563613.75000000047</v>
      </c>
      <c r="R103" s="78">
        <f t="shared" si="9"/>
        <v>1038.2552343530733</v>
      </c>
    </row>
    <row r="104" spans="1:18" s="2" customFormat="1" x14ac:dyDescent="0.3">
      <c r="A104" s="76">
        <v>21</v>
      </c>
      <c r="B104" s="111" t="s">
        <v>350</v>
      </c>
      <c r="C104" s="75" t="s">
        <v>579</v>
      </c>
      <c r="D104" s="111" t="s">
        <v>580</v>
      </c>
      <c r="E104" s="75" t="s">
        <v>83</v>
      </c>
      <c r="F104" s="75" t="s">
        <v>478</v>
      </c>
      <c r="G104" s="75" t="s">
        <v>79</v>
      </c>
      <c r="H104" s="80">
        <v>3858</v>
      </c>
      <c r="I104" s="76">
        <v>3</v>
      </c>
      <c r="J104" s="153">
        <f>หนองบัวลำภู!F23</f>
        <v>932803.94</v>
      </c>
      <c r="K104" s="159">
        <f>หนองบัวลำภู!AN23</f>
        <v>1023754.79</v>
      </c>
      <c r="L104" s="81">
        <f>หนองบัวลำภู!AO23</f>
        <v>3529062.5</v>
      </c>
      <c r="M104" s="81">
        <f>หนองบัวลำภู!AP23</f>
        <v>3638115.16</v>
      </c>
      <c r="N104" s="75"/>
      <c r="O104" s="75"/>
      <c r="P104" s="75"/>
      <c r="Q104" s="151">
        <f t="shared" si="8"/>
        <v>-109052.66000000015</v>
      </c>
      <c r="R104" s="78">
        <f t="shared" si="9"/>
        <v>914.73885432866768</v>
      </c>
    </row>
    <row r="105" spans="1:18" s="21" customFormat="1" x14ac:dyDescent="0.3">
      <c r="A105" s="139">
        <v>1</v>
      </c>
      <c r="B105" s="140" t="s">
        <v>350</v>
      </c>
      <c r="C105" s="140"/>
      <c r="D105" s="140"/>
      <c r="E105" s="140" t="s">
        <v>374</v>
      </c>
      <c r="F105" s="140"/>
      <c r="G105" s="140" t="s">
        <v>582</v>
      </c>
      <c r="H105" s="142">
        <f>SUM(H84:H104)</f>
        <v>86020</v>
      </c>
      <c r="I105" s="139"/>
      <c r="J105" s="142">
        <f>SUM(J84:J104)</f>
        <v>8757292.2999999989</v>
      </c>
      <c r="K105" s="160">
        <f>SUM(K84:K104)</f>
        <v>11074961.959999997</v>
      </c>
      <c r="L105" s="142">
        <f t="shared" ref="L105:M105" si="13">SUM(L84:L104)</f>
        <v>64522508.189999998</v>
      </c>
      <c r="M105" s="142">
        <f t="shared" si="13"/>
        <v>68401325.319999993</v>
      </c>
      <c r="N105" s="140">
        <v>20</v>
      </c>
      <c r="O105" s="140">
        <v>20</v>
      </c>
      <c r="P105" s="140">
        <f>N105-O105</f>
        <v>0</v>
      </c>
      <c r="Q105" s="152">
        <f t="shared" si="8"/>
        <v>-3878817.1299999952</v>
      </c>
      <c r="R105" s="150">
        <f>L105/H105</f>
        <v>750.08728423622415</v>
      </c>
    </row>
    <row r="106" spans="1:18" s="2" customFormat="1" x14ac:dyDescent="0.3">
      <c r="A106" s="76">
        <v>1</v>
      </c>
      <c r="B106" s="111" t="s">
        <v>350</v>
      </c>
      <c r="C106" s="75" t="s">
        <v>583</v>
      </c>
      <c r="D106" s="75" t="s">
        <v>381</v>
      </c>
      <c r="E106" s="75" t="s">
        <v>84</v>
      </c>
      <c r="F106" s="75" t="s">
        <v>508</v>
      </c>
      <c r="G106" s="75" t="s">
        <v>584</v>
      </c>
      <c r="H106" s="80"/>
      <c r="I106" s="76"/>
      <c r="J106" s="153"/>
      <c r="K106" s="159"/>
      <c r="L106" s="81"/>
      <c r="M106" s="81"/>
      <c r="N106" s="75"/>
      <c r="O106" s="75"/>
      <c r="P106" s="75"/>
      <c r="Q106" s="151"/>
      <c r="R106" s="78"/>
    </row>
    <row r="107" spans="1:18" s="2" customFormat="1" x14ac:dyDescent="0.3">
      <c r="A107" s="76">
        <v>2</v>
      </c>
      <c r="B107" s="111" t="s">
        <v>350</v>
      </c>
      <c r="C107" s="75" t="s">
        <v>583</v>
      </c>
      <c r="D107" s="75" t="s">
        <v>381</v>
      </c>
      <c r="E107" s="75" t="s">
        <v>84</v>
      </c>
      <c r="F107" s="75" t="s">
        <v>478</v>
      </c>
      <c r="G107" s="75" t="s">
        <v>19</v>
      </c>
      <c r="H107" s="80">
        <v>7520</v>
      </c>
      <c r="I107" s="76">
        <v>5</v>
      </c>
      <c r="J107" s="153">
        <f>หนองบัวลำภู!F24</f>
        <v>228774.64</v>
      </c>
      <c r="K107" s="159">
        <f>หนองบัวลำภู!AN24</f>
        <v>225420.18</v>
      </c>
      <c r="L107" s="81">
        <f>หนองบัวลำภู!AO24</f>
        <v>5572305.54</v>
      </c>
      <c r="M107" s="81">
        <f>หนองบัวลำภู!AP24</f>
        <v>5881049.6299999999</v>
      </c>
      <c r="N107" s="75"/>
      <c r="O107" s="75"/>
      <c r="P107" s="75"/>
      <c r="Q107" s="151">
        <f t="shared" si="8"/>
        <v>-308744.08999999985</v>
      </c>
      <c r="R107" s="78">
        <f t="shared" si="9"/>
        <v>740.9980771276596</v>
      </c>
    </row>
    <row r="108" spans="1:18" s="2" customFormat="1" x14ac:dyDescent="0.3">
      <c r="A108" s="76">
        <v>3</v>
      </c>
      <c r="B108" s="111" t="s">
        <v>350</v>
      </c>
      <c r="C108" s="75" t="s">
        <v>583</v>
      </c>
      <c r="D108" s="75" t="s">
        <v>381</v>
      </c>
      <c r="E108" s="75" t="s">
        <v>84</v>
      </c>
      <c r="F108" s="75" t="s">
        <v>478</v>
      </c>
      <c r="G108" s="75" t="s">
        <v>20</v>
      </c>
      <c r="H108" s="80">
        <v>4435</v>
      </c>
      <c r="I108" s="76">
        <v>3</v>
      </c>
      <c r="J108" s="153">
        <f>หนองบัวลำภู!F25</f>
        <v>138080.57</v>
      </c>
      <c r="K108" s="159">
        <f>หนองบัวลำภู!AN25</f>
        <v>-23617.02999999997</v>
      </c>
      <c r="L108" s="81">
        <f>หนองบัวลำภู!AO25</f>
        <v>2864854.33</v>
      </c>
      <c r="M108" s="81">
        <f>หนองบัวลำภู!AP25</f>
        <v>3635674.3100000005</v>
      </c>
      <c r="N108" s="75"/>
      <c r="O108" s="75"/>
      <c r="P108" s="75"/>
      <c r="Q108" s="151">
        <f t="shared" si="8"/>
        <v>-770819.98000000045</v>
      </c>
      <c r="R108" s="78">
        <f t="shared" si="9"/>
        <v>645.96489966178126</v>
      </c>
    </row>
    <row r="109" spans="1:18" s="2" customFormat="1" x14ac:dyDescent="0.3">
      <c r="A109" s="76">
        <v>4</v>
      </c>
      <c r="B109" s="111" t="s">
        <v>350</v>
      </c>
      <c r="C109" s="75" t="s">
        <v>583</v>
      </c>
      <c r="D109" s="75" t="s">
        <v>381</v>
      </c>
      <c r="E109" s="75" t="s">
        <v>84</v>
      </c>
      <c r="F109" s="75" t="s">
        <v>478</v>
      </c>
      <c r="G109" s="75" t="s">
        <v>21</v>
      </c>
      <c r="H109" s="80">
        <v>7559</v>
      </c>
      <c r="I109" s="76">
        <v>5</v>
      </c>
      <c r="J109" s="153">
        <f>หนองบัวลำภู!F26</f>
        <v>500509.09</v>
      </c>
      <c r="K109" s="159">
        <f>หนองบัวลำภู!AN26</f>
        <v>662854.69000000006</v>
      </c>
      <c r="L109" s="81">
        <f>หนองบัวลำภู!AO26</f>
        <v>6410110.29</v>
      </c>
      <c r="M109" s="81">
        <f>หนองบัวลำภู!AP26</f>
        <v>6753990.7000000002</v>
      </c>
      <c r="N109" s="75"/>
      <c r="O109" s="75"/>
      <c r="P109" s="75"/>
      <c r="Q109" s="151">
        <f t="shared" si="8"/>
        <v>-343880.41000000015</v>
      </c>
      <c r="R109" s="78">
        <f t="shared" si="9"/>
        <v>848.01035719010451</v>
      </c>
    </row>
    <row r="110" spans="1:18" s="2" customFormat="1" x14ac:dyDescent="0.3">
      <c r="A110" s="76">
        <v>5</v>
      </c>
      <c r="B110" s="111" t="s">
        <v>350</v>
      </c>
      <c r="C110" s="75" t="s">
        <v>583</v>
      </c>
      <c r="D110" s="75" t="s">
        <v>381</v>
      </c>
      <c r="E110" s="75" t="s">
        <v>84</v>
      </c>
      <c r="F110" s="75" t="s">
        <v>478</v>
      </c>
      <c r="G110" s="75" t="s">
        <v>22</v>
      </c>
      <c r="H110" s="80">
        <v>5371</v>
      </c>
      <c r="I110" s="76">
        <v>4</v>
      </c>
      <c r="J110" s="153">
        <f>หนองบัวลำภู!F27</f>
        <v>109576.11</v>
      </c>
      <c r="K110" s="159">
        <f>หนองบัวลำภู!AN27</f>
        <v>120298.97999999998</v>
      </c>
      <c r="L110" s="81">
        <f>หนองบัวลำภู!AO27</f>
        <v>4285217.68</v>
      </c>
      <c r="M110" s="81">
        <f>หนองบัวลำภู!AP27</f>
        <v>4443610.38</v>
      </c>
      <c r="N110" s="75"/>
      <c r="O110" s="75"/>
      <c r="P110" s="75"/>
      <c r="Q110" s="151">
        <f t="shared" si="8"/>
        <v>-158392.70000000019</v>
      </c>
      <c r="R110" s="78">
        <f t="shared" si="9"/>
        <v>797.84354496369383</v>
      </c>
    </row>
    <row r="111" spans="1:18" s="2" customFormat="1" x14ac:dyDescent="0.3">
      <c r="A111" s="76">
        <v>6</v>
      </c>
      <c r="B111" s="111" t="s">
        <v>350</v>
      </c>
      <c r="C111" s="75" t="s">
        <v>583</v>
      </c>
      <c r="D111" s="75" t="s">
        <v>381</v>
      </c>
      <c r="E111" s="75" t="s">
        <v>84</v>
      </c>
      <c r="F111" s="75" t="s">
        <v>478</v>
      </c>
      <c r="G111" s="75" t="s">
        <v>23</v>
      </c>
      <c r="H111" s="80">
        <v>3455</v>
      </c>
      <c r="I111" s="76">
        <v>3</v>
      </c>
      <c r="J111" s="153">
        <f>หนองบัวลำภู!F28</f>
        <v>79768.45</v>
      </c>
      <c r="K111" s="159">
        <f>หนองบัวลำภู!AN28</f>
        <v>109811.54</v>
      </c>
      <c r="L111" s="81">
        <f>หนองบัวลำภู!AO28</f>
        <v>3214046.5600000005</v>
      </c>
      <c r="M111" s="81">
        <f>หนองบัวลำภู!AP28</f>
        <v>3378358.16</v>
      </c>
      <c r="N111" s="75"/>
      <c r="O111" s="75"/>
      <c r="P111" s="75"/>
      <c r="Q111" s="151">
        <f t="shared" si="8"/>
        <v>-164311.59999999963</v>
      </c>
      <c r="R111" s="78">
        <f t="shared" si="9"/>
        <v>930.25949638205509</v>
      </c>
    </row>
    <row r="112" spans="1:18" s="2" customFormat="1" x14ac:dyDescent="0.3">
      <c r="A112" s="76">
        <v>7</v>
      </c>
      <c r="B112" s="111" t="s">
        <v>350</v>
      </c>
      <c r="C112" s="75" t="s">
        <v>583</v>
      </c>
      <c r="D112" s="75" t="s">
        <v>381</v>
      </c>
      <c r="E112" s="75" t="s">
        <v>84</v>
      </c>
      <c r="F112" s="75" t="s">
        <v>478</v>
      </c>
      <c r="G112" s="75" t="s">
        <v>24</v>
      </c>
      <c r="H112" s="80">
        <v>3861</v>
      </c>
      <c r="I112" s="76">
        <v>3</v>
      </c>
      <c r="J112" s="153">
        <f>หนองบัวลำภู!F29</f>
        <v>98509.77</v>
      </c>
      <c r="K112" s="159">
        <f>หนองบัวลำภู!AN29</f>
        <v>-120017.04999999999</v>
      </c>
      <c r="L112" s="81">
        <f>หนองบัวลำภู!AO29</f>
        <v>2586793.7999999998</v>
      </c>
      <c r="M112" s="81">
        <f>หนองบัวลำภู!AP29</f>
        <v>2842972.0700000003</v>
      </c>
      <c r="N112" s="75"/>
      <c r="O112" s="75"/>
      <c r="P112" s="75"/>
      <c r="Q112" s="151">
        <f t="shared" si="8"/>
        <v>-256178.27000000048</v>
      </c>
      <c r="R112" s="78">
        <f t="shared" si="9"/>
        <v>669.98026418026416</v>
      </c>
    </row>
    <row r="113" spans="1:18" s="2" customFormat="1" x14ac:dyDescent="0.3">
      <c r="A113" s="76">
        <v>8</v>
      </c>
      <c r="B113" s="111" t="s">
        <v>350</v>
      </c>
      <c r="C113" s="75" t="s">
        <v>583</v>
      </c>
      <c r="D113" s="75" t="s">
        <v>381</v>
      </c>
      <c r="E113" s="75" t="s">
        <v>84</v>
      </c>
      <c r="F113" s="75" t="s">
        <v>478</v>
      </c>
      <c r="G113" s="75" t="s">
        <v>25</v>
      </c>
      <c r="H113" s="80">
        <v>2972</v>
      </c>
      <c r="I113" s="76">
        <v>2</v>
      </c>
      <c r="J113" s="153">
        <f>หนองบัวลำภู!F30</f>
        <v>55892.7</v>
      </c>
      <c r="K113" s="159">
        <f>หนองบัวลำภู!AN30</f>
        <v>92636.33</v>
      </c>
      <c r="L113" s="81">
        <f>หนองบัวลำภู!AO30</f>
        <v>3057494.64</v>
      </c>
      <c r="M113" s="81">
        <f>หนองบัวลำภู!AP30</f>
        <v>3013953.2699999996</v>
      </c>
      <c r="N113" s="75"/>
      <c r="O113" s="75"/>
      <c r="P113" s="75"/>
      <c r="Q113" s="151">
        <f t="shared" si="8"/>
        <v>43541.370000000577</v>
      </c>
      <c r="R113" s="78">
        <f t="shared" si="9"/>
        <v>1028.7667025572007</v>
      </c>
    </row>
    <row r="114" spans="1:18" s="2" customFormat="1" x14ac:dyDescent="0.3">
      <c r="A114" s="76">
        <v>9</v>
      </c>
      <c r="B114" s="111" t="s">
        <v>350</v>
      </c>
      <c r="C114" s="75" t="s">
        <v>583</v>
      </c>
      <c r="D114" s="75" t="s">
        <v>381</v>
      </c>
      <c r="E114" s="75" t="s">
        <v>84</v>
      </c>
      <c r="F114" s="75" t="s">
        <v>478</v>
      </c>
      <c r="G114" s="75" t="s">
        <v>26</v>
      </c>
      <c r="H114" s="80">
        <v>6553</v>
      </c>
      <c r="I114" s="76">
        <v>5</v>
      </c>
      <c r="J114" s="153">
        <f>หนองบัวลำภู!F31</f>
        <v>634703.63</v>
      </c>
      <c r="K114" s="159">
        <f>หนองบัวลำภู!AN31</f>
        <v>660093.51</v>
      </c>
      <c r="L114" s="81">
        <f>หนองบัวลำภู!AO31</f>
        <v>3912604.38</v>
      </c>
      <c r="M114" s="81">
        <f>หนองบัวลำภู!AP31</f>
        <v>4186619.69</v>
      </c>
      <c r="N114" s="75"/>
      <c r="O114" s="75"/>
      <c r="P114" s="75"/>
      <c r="Q114" s="151">
        <f t="shared" si="8"/>
        <v>-274015.31000000006</v>
      </c>
      <c r="R114" s="78">
        <f t="shared" si="9"/>
        <v>597.0707126506943</v>
      </c>
    </row>
    <row r="115" spans="1:18" s="2" customFormat="1" x14ac:dyDescent="0.3">
      <c r="A115" s="76">
        <v>10</v>
      </c>
      <c r="B115" s="111" t="s">
        <v>350</v>
      </c>
      <c r="C115" s="75" t="s">
        <v>583</v>
      </c>
      <c r="D115" s="75" t="s">
        <v>381</v>
      </c>
      <c r="E115" s="75" t="s">
        <v>84</v>
      </c>
      <c r="F115" s="75" t="s">
        <v>478</v>
      </c>
      <c r="G115" s="75" t="s">
        <v>27</v>
      </c>
      <c r="H115" s="80">
        <v>2559</v>
      </c>
      <c r="I115" s="76">
        <v>2</v>
      </c>
      <c r="J115" s="153">
        <f>หนองบัวลำภู!F32</f>
        <v>126926.51</v>
      </c>
      <c r="K115" s="159">
        <f>หนองบัวลำภู!AN32</f>
        <v>20665.170000000013</v>
      </c>
      <c r="L115" s="81">
        <f>หนองบัวลำภู!AO32</f>
        <v>2865434.19</v>
      </c>
      <c r="M115" s="81">
        <f>หนองบัวลำภู!AP32</f>
        <v>3116780.62</v>
      </c>
      <c r="N115" s="75"/>
      <c r="O115" s="75"/>
      <c r="P115" s="75"/>
      <c r="Q115" s="151">
        <f t="shared" si="8"/>
        <v>-251346.43000000017</v>
      </c>
      <c r="R115" s="78">
        <f t="shared" si="9"/>
        <v>1119.747631887456</v>
      </c>
    </row>
    <row r="116" spans="1:18" s="2" customFormat="1" x14ac:dyDescent="0.3">
      <c r="A116" s="76">
        <v>11</v>
      </c>
      <c r="B116" s="111" t="s">
        <v>350</v>
      </c>
      <c r="C116" s="75" t="s">
        <v>583</v>
      </c>
      <c r="D116" s="75" t="s">
        <v>381</v>
      </c>
      <c r="E116" s="75" t="s">
        <v>84</v>
      </c>
      <c r="F116" s="75" t="s">
        <v>478</v>
      </c>
      <c r="G116" s="75" t="s">
        <v>28</v>
      </c>
      <c r="H116" s="80">
        <v>5564</v>
      </c>
      <c r="I116" s="76">
        <v>4</v>
      </c>
      <c r="J116" s="153">
        <f>หนองบัวลำภู!F33</f>
        <v>317821.71999999997</v>
      </c>
      <c r="K116" s="159">
        <f>หนองบัวลำภู!AN33</f>
        <v>451617.18999999994</v>
      </c>
      <c r="L116" s="81">
        <f>หนองบัวลำภู!AO33</f>
        <v>4024513.73</v>
      </c>
      <c r="M116" s="81">
        <f>หนองบัวลำภู!AP33</f>
        <v>3619097.12</v>
      </c>
      <c r="N116" s="75"/>
      <c r="O116" s="75"/>
      <c r="P116" s="75"/>
      <c r="Q116" s="151">
        <f t="shared" si="8"/>
        <v>405416.60999999987</v>
      </c>
      <c r="R116" s="78">
        <f t="shared" si="9"/>
        <v>723.31303558590946</v>
      </c>
    </row>
    <row r="117" spans="1:18" s="2" customFormat="1" x14ac:dyDescent="0.3">
      <c r="A117" s="76">
        <v>12</v>
      </c>
      <c r="B117" s="111" t="s">
        <v>350</v>
      </c>
      <c r="C117" s="75" t="s">
        <v>583</v>
      </c>
      <c r="D117" s="75" t="s">
        <v>381</v>
      </c>
      <c r="E117" s="75" t="s">
        <v>84</v>
      </c>
      <c r="F117" s="75" t="s">
        <v>478</v>
      </c>
      <c r="G117" s="75" t="s">
        <v>29</v>
      </c>
      <c r="H117" s="80">
        <v>5703</v>
      </c>
      <c r="I117" s="76">
        <v>4</v>
      </c>
      <c r="J117" s="153">
        <f>หนองบัวลำภู!F34</f>
        <v>75239.05</v>
      </c>
      <c r="K117" s="159">
        <f>หนองบัวลำภู!AN34</f>
        <v>111429.04000000001</v>
      </c>
      <c r="L117" s="81">
        <f>หนองบัวลำภู!AO34</f>
        <v>4605566.01</v>
      </c>
      <c r="M117" s="81">
        <f>หนองบัวลำภู!AP34</f>
        <v>4184854.24</v>
      </c>
      <c r="N117" s="75"/>
      <c r="O117" s="75"/>
      <c r="P117" s="75"/>
      <c r="Q117" s="151">
        <f t="shared" si="8"/>
        <v>420711.76999999955</v>
      </c>
      <c r="R117" s="78">
        <f t="shared" si="9"/>
        <v>807.56900052603885</v>
      </c>
    </row>
    <row r="118" spans="1:18" s="2" customFormat="1" x14ac:dyDescent="0.3">
      <c r="A118" s="76">
        <v>13</v>
      </c>
      <c r="B118" s="111" t="s">
        <v>350</v>
      </c>
      <c r="C118" s="75" t="s">
        <v>583</v>
      </c>
      <c r="D118" s="75" t="s">
        <v>381</v>
      </c>
      <c r="E118" s="75" t="s">
        <v>84</v>
      </c>
      <c r="F118" s="75" t="s">
        <v>478</v>
      </c>
      <c r="G118" s="75" t="s">
        <v>82</v>
      </c>
      <c r="H118" s="80">
        <v>4513</v>
      </c>
      <c r="I118" s="76">
        <v>4</v>
      </c>
      <c r="J118" s="153">
        <f>หนองบัวลำภู!F35</f>
        <v>218743.56</v>
      </c>
      <c r="K118" s="159">
        <f>หนองบัวลำภู!AN35</f>
        <v>158675.52000000002</v>
      </c>
      <c r="L118" s="81">
        <f>หนองบัวลำภู!AO35</f>
        <v>3695161.44</v>
      </c>
      <c r="M118" s="81">
        <f>หนองบัวลำภู!AP35</f>
        <v>3486263.9499999997</v>
      </c>
      <c r="N118" s="75"/>
      <c r="O118" s="75"/>
      <c r="P118" s="75"/>
      <c r="Q118" s="151">
        <f t="shared" si="8"/>
        <v>208897.49000000022</v>
      </c>
      <c r="R118" s="78">
        <f t="shared" si="9"/>
        <v>818.78161754930204</v>
      </c>
    </row>
    <row r="119" spans="1:18" s="21" customFormat="1" x14ac:dyDescent="0.3">
      <c r="A119" s="139">
        <v>2</v>
      </c>
      <c r="B119" s="140" t="s">
        <v>350</v>
      </c>
      <c r="C119" s="140"/>
      <c r="D119" s="140"/>
      <c r="E119" s="140" t="s">
        <v>374</v>
      </c>
      <c r="F119" s="140"/>
      <c r="G119" s="140" t="s">
        <v>585</v>
      </c>
      <c r="H119" s="142">
        <f>SUM(H106:H118)</f>
        <v>60065</v>
      </c>
      <c r="I119" s="139"/>
      <c r="J119" s="142">
        <f>SUM(J106:J118)</f>
        <v>2584545.7999999998</v>
      </c>
      <c r="K119" s="160">
        <f>SUM(K106:K118)</f>
        <v>2469868.0699999998</v>
      </c>
      <c r="L119" s="142">
        <f t="shared" ref="L119:M119" si="14">SUM(L106:L118)</f>
        <v>47094102.589999989</v>
      </c>
      <c r="M119" s="142">
        <f t="shared" si="14"/>
        <v>48543224.140000001</v>
      </c>
      <c r="N119" s="140">
        <v>12</v>
      </c>
      <c r="O119" s="140">
        <v>12</v>
      </c>
      <c r="P119" s="140">
        <f>N119-O119</f>
        <v>0</v>
      </c>
      <c r="Q119" s="152">
        <f t="shared" si="8"/>
        <v>-1449121.5500000119</v>
      </c>
      <c r="R119" s="150">
        <f>L119/H119</f>
        <v>784.05231982019461</v>
      </c>
    </row>
    <row r="120" spans="1:18" s="2" customFormat="1" x14ac:dyDescent="0.3">
      <c r="A120" s="76">
        <v>1</v>
      </c>
      <c r="B120" s="111" t="s">
        <v>350</v>
      </c>
      <c r="C120" s="75" t="s">
        <v>586</v>
      </c>
      <c r="D120" s="75" t="s">
        <v>388</v>
      </c>
      <c r="E120" s="75" t="s">
        <v>85</v>
      </c>
      <c r="F120" s="75" t="s">
        <v>508</v>
      </c>
      <c r="G120" s="75" t="s">
        <v>587</v>
      </c>
      <c r="H120" s="80"/>
      <c r="I120" s="76"/>
      <c r="J120" s="153"/>
      <c r="K120" s="159"/>
      <c r="L120" s="81"/>
      <c r="M120" s="81"/>
      <c r="N120" s="75"/>
      <c r="O120" s="75"/>
      <c r="P120" s="75"/>
      <c r="Q120" s="151"/>
      <c r="R120" s="78"/>
    </row>
    <row r="121" spans="1:18" s="2" customFormat="1" x14ac:dyDescent="0.3">
      <c r="A121" s="76">
        <v>2</v>
      </c>
      <c r="B121" s="111" t="s">
        <v>350</v>
      </c>
      <c r="C121" s="75" t="s">
        <v>586</v>
      </c>
      <c r="D121" s="75" t="s">
        <v>388</v>
      </c>
      <c r="E121" s="75" t="s">
        <v>85</v>
      </c>
      <c r="F121" s="75" t="s">
        <v>478</v>
      </c>
      <c r="G121" s="75" t="s">
        <v>30</v>
      </c>
      <c r="H121" s="80">
        <v>1970</v>
      </c>
      <c r="I121" s="76">
        <v>2</v>
      </c>
      <c r="J121" s="153">
        <f>หนองบัวลำภู!F36</f>
        <v>201179.31</v>
      </c>
      <c r="K121" s="159">
        <f>หนองบัวลำภู!AN36</f>
        <v>295081.41000000003</v>
      </c>
      <c r="L121" s="81">
        <f>หนองบัวลำภู!AO36</f>
        <v>1758551.65</v>
      </c>
      <c r="M121" s="81">
        <f>หนองบัวลำภู!AP36</f>
        <v>1593508.67</v>
      </c>
      <c r="N121" s="75"/>
      <c r="O121" s="75"/>
      <c r="P121" s="75"/>
      <c r="Q121" s="151">
        <f t="shared" si="8"/>
        <v>165042.97999999998</v>
      </c>
      <c r="R121" s="78">
        <f t="shared" si="9"/>
        <v>892.66581218274109</v>
      </c>
    </row>
    <row r="122" spans="1:18" s="2" customFormat="1" x14ac:dyDescent="0.3">
      <c r="A122" s="76">
        <v>3</v>
      </c>
      <c r="B122" s="111" t="s">
        <v>350</v>
      </c>
      <c r="C122" s="75" t="s">
        <v>586</v>
      </c>
      <c r="D122" s="75" t="s">
        <v>388</v>
      </c>
      <c r="E122" s="75" t="s">
        <v>85</v>
      </c>
      <c r="F122" s="75" t="s">
        <v>478</v>
      </c>
      <c r="G122" s="75" t="s">
        <v>31</v>
      </c>
      <c r="H122" s="80">
        <v>4317</v>
      </c>
      <c r="I122" s="76">
        <v>3</v>
      </c>
      <c r="J122" s="153">
        <f>หนองบัวลำภู!F37</f>
        <v>230384.81</v>
      </c>
      <c r="K122" s="159">
        <f>หนองบัวลำภู!AN37</f>
        <v>310011.57</v>
      </c>
      <c r="L122" s="81">
        <f>หนองบัวลำภู!AO37</f>
        <v>2917697.7</v>
      </c>
      <c r="M122" s="81">
        <f>หนองบัวลำภู!AP37</f>
        <v>2329789.71</v>
      </c>
      <c r="N122" s="75"/>
      <c r="O122" s="75"/>
      <c r="P122" s="75"/>
      <c r="Q122" s="151">
        <f t="shared" si="8"/>
        <v>587907.99000000022</v>
      </c>
      <c r="R122" s="78">
        <f t="shared" si="9"/>
        <v>675.86233495482975</v>
      </c>
    </row>
    <row r="123" spans="1:18" s="2" customFormat="1" x14ac:dyDescent="0.3">
      <c r="A123" s="76">
        <v>4</v>
      </c>
      <c r="B123" s="111" t="s">
        <v>350</v>
      </c>
      <c r="C123" s="75" t="s">
        <v>586</v>
      </c>
      <c r="D123" s="75" t="s">
        <v>388</v>
      </c>
      <c r="E123" s="75" t="s">
        <v>85</v>
      </c>
      <c r="F123" s="75" t="s">
        <v>478</v>
      </c>
      <c r="G123" s="75" t="s">
        <v>32</v>
      </c>
      <c r="H123" s="80">
        <v>1241</v>
      </c>
      <c r="I123" s="76">
        <v>1</v>
      </c>
      <c r="J123" s="153">
        <f>หนองบัวลำภู!F38</f>
        <v>199219.52</v>
      </c>
      <c r="K123" s="159">
        <f>หนองบัวลำภู!AN38</f>
        <v>210947.18</v>
      </c>
      <c r="L123" s="81">
        <f>หนองบัวลำภู!AO38</f>
        <v>1328892.3500000001</v>
      </c>
      <c r="M123" s="81">
        <f>หนองบัวลำภู!AP38</f>
        <v>1419160.81</v>
      </c>
      <c r="N123" s="75"/>
      <c r="O123" s="75"/>
      <c r="P123" s="75"/>
      <c r="Q123" s="151">
        <f t="shared" si="8"/>
        <v>-90268.459999999963</v>
      </c>
      <c r="R123" s="78">
        <f t="shared" si="9"/>
        <v>1070.8238114423852</v>
      </c>
    </row>
    <row r="124" spans="1:18" s="2" customFormat="1" x14ac:dyDescent="0.3">
      <c r="A124" s="76">
        <v>5</v>
      </c>
      <c r="B124" s="111" t="s">
        <v>350</v>
      </c>
      <c r="C124" s="75" t="s">
        <v>586</v>
      </c>
      <c r="D124" s="75" t="s">
        <v>388</v>
      </c>
      <c r="E124" s="75" t="s">
        <v>85</v>
      </c>
      <c r="F124" s="75" t="s">
        <v>478</v>
      </c>
      <c r="G124" s="75" t="s">
        <v>33</v>
      </c>
      <c r="H124" s="80">
        <v>5522</v>
      </c>
      <c r="I124" s="76">
        <v>4</v>
      </c>
      <c r="J124" s="153">
        <f>หนองบัวลำภู!F39</f>
        <v>340285.93</v>
      </c>
      <c r="K124" s="159">
        <f>หนองบัวลำภู!AN39</f>
        <v>316794.75</v>
      </c>
      <c r="L124" s="81">
        <f>หนองบัวลำภู!AO39</f>
        <v>3256648.4</v>
      </c>
      <c r="M124" s="81">
        <f>หนองบัวลำภู!AP39</f>
        <v>3357742.7299999995</v>
      </c>
      <c r="N124" s="75"/>
      <c r="O124" s="75"/>
      <c r="P124" s="75"/>
      <c r="Q124" s="151">
        <f t="shared" si="8"/>
        <v>-101094.32999999961</v>
      </c>
      <c r="R124" s="78">
        <f t="shared" si="9"/>
        <v>589.75885548714234</v>
      </c>
    </row>
    <row r="125" spans="1:18" s="2" customFormat="1" x14ac:dyDescent="0.3">
      <c r="A125" s="76">
        <v>6</v>
      </c>
      <c r="B125" s="111" t="s">
        <v>350</v>
      </c>
      <c r="C125" s="75" t="s">
        <v>586</v>
      </c>
      <c r="D125" s="75" t="s">
        <v>388</v>
      </c>
      <c r="E125" s="75" t="s">
        <v>85</v>
      </c>
      <c r="F125" s="75" t="s">
        <v>478</v>
      </c>
      <c r="G125" s="75" t="s">
        <v>34</v>
      </c>
      <c r="H125" s="80">
        <v>3424</v>
      </c>
      <c r="I125" s="76">
        <v>3</v>
      </c>
      <c r="J125" s="153">
        <f>หนองบัวลำภู!F40</f>
        <v>411828.49</v>
      </c>
      <c r="K125" s="159">
        <f>หนองบัวลำภู!AN40</f>
        <v>514168.49</v>
      </c>
      <c r="L125" s="81">
        <f>หนองบัวลำภู!AO40</f>
        <v>3694700.8899999997</v>
      </c>
      <c r="M125" s="81">
        <f>หนองบัวลำภู!AP40</f>
        <v>2816663.84</v>
      </c>
      <c r="N125" s="75"/>
      <c r="O125" s="75"/>
      <c r="P125" s="75"/>
      <c r="Q125" s="151">
        <f t="shared" si="8"/>
        <v>878037.04999999981</v>
      </c>
      <c r="R125" s="78">
        <f t="shared" si="9"/>
        <v>1079.0598393691587</v>
      </c>
    </row>
    <row r="126" spans="1:18" s="2" customFormat="1" x14ac:dyDescent="0.3">
      <c r="A126" s="76">
        <v>7</v>
      </c>
      <c r="B126" s="111" t="s">
        <v>350</v>
      </c>
      <c r="C126" s="75" t="s">
        <v>586</v>
      </c>
      <c r="D126" s="75" t="s">
        <v>388</v>
      </c>
      <c r="E126" s="75" t="s">
        <v>85</v>
      </c>
      <c r="F126" s="75" t="s">
        <v>478</v>
      </c>
      <c r="G126" s="75" t="s">
        <v>35</v>
      </c>
      <c r="H126" s="80">
        <v>3506</v>
      </c>
      <c r="I126" s="76">
        <v>3</v>
      </c>
      <c r="J126" s="153">
        <f>หนองบัวลำภู!F41</f>
        <v>799149.51</v>
      </c>
      <c r="K126" s="159">
        <f>หนองบัวลำภู!AN41</f>
        <v>837717.71</v>
      </c>
      <c r="L126" s="81">
        <f>หนองบัวลำภู!AO41</f>
        <v>2956403.06</v>
      </c>
      <c r="M126" s="81">
        <f>หนองบัวลำภู!AP41</f>
        <v>2963284.67</v>
      </c>
      <c r="N126" s="75"/>
      <c r="O126" s="75"/>
      <c r="P126" s="75"/>
      <c r="Q126" s="151">
        <f t="shared" si="8"/>
        <v>-6881.6099999998696</v>
      </c>
      <c r="R126" s="78">
        <f t="shared" si="9"/>
        <v>843.24103251568738</v>
      </c>
    </row>
    <row r="127" spans="1:18" s="2" customFormat="1" x14ac:dyDescent="0.3">
      <c r="A127" s="76">
        <v>8</v>
      </c>
      <c r="B127" s="111" t="s">
        <v>350</v>
      </c>
      <c r="C127" s="75" t="s">
        <v>586</v>
      </c>
      <c r="D127" s="75" t="s">
        <v>388</v>
      </c>
      <c r="E127" s="75" t="s">
        <v>85</v>
      </c>
      <c r="F127" s="75" t="s">
        <v>478</v>
      </c>
      <c r="G127" s="75" t="s">
        <v>36</v>
      </c>
      <c r="H127" s="80">
        <v>1981</v>
      </c>
      <c r="I127" s="76">
        <v>2</v>
      </c>
      <c r="J127" s="153">
        <f>หนองบัวลำภู!F42</f>
        <v>309982.62</v>
      </c>
      <c r="K127" s="159">
        <f>หนองบัวลำภู!AN42</f>
        <v>409760.36</v>
      </c>
      <c r="L127" s="81">
        <f>หนองบัวลำภู!AO42</f>
        <v>2922473.4000000004</v>
      </c>
      <c r="M127" s="81">
        <f>หนองบัวลำภู!AP42</f>
        <v>2273139.92</v>
      </c>
      <c r="N127" s="75"/>
      <c r="O127" s="75"/>
      <c r="P127" s="75"/>
      <c r="Q127" s="151">
        <f t="shared" si="8"/>
        <v>649333.48000000045</v>
      </c>
      <c r="R127" s="78">
        <f t="shared" si="9"/>
        <v>1475.2515901060071</v>
      </c>
    </row>
    <row r="128" spans="1:18" s="2" customFormat="1" x14ac:dyDescent="0.3">
      <c r="A128" s="76">
        <v>9</v>
      </c>
      <c r="B128" s="111" t="s">
        <v>350</v>
      </c>
      <c r="C128" s="75" t="s">
        <v>586</v>
      </c>
      <c r="D128" s="75" t="s">
        <v>388</v>
      </c>
      <c r="E128" s="75" t="s">
        <v>85</v>
      </c>
      <c r="F128" s="75" t="s">
        <v>478</v>
      </c>
      <c r="G128" s="75" t="s">
        <v>37</v>
      </c>
      <c r="H128" s="80">
        <v>1703</v>
      </c>
      <c r="I128" s="76">
        <v>2</v>
      </c>
      <c r="J128" s="153">
        <f>หนองบัวลำภู!F43</f>
        <v>257450.2</v>
      </c>
      <c r="K128" s="159">
        <f>หนองบัวลำภู!AN43</f>
        <v>348045.89</v>
      </c>
      <c r="L128" s="81">
        <f>หนองบัวลำภู!AO43</f>
        <v>2043313.5899999999</v>
      </c>
      <c r="M128" s="81">
        <f>หนองบัวลำภู!AP43</f>
        <v>1824298.4900000002</v>
      </c>
      <c r="N128" s="75"/>
      <c r="O128" s="75"/>
      <c r="P128" s="75"/>
      <c r="Q128" s="151">
        <f t="shared" si="8"/>
        <v>219015.09999999963</v>
      </c>
      <c r="R128" s="78">
        <f t="shared" si="9"/>
        <v>1199.8318203170875</v>
      </c>
    </row>
    <row r="129" spans="1:18" s="2" customFormat="1" x14ac:dyDescent="0.3">
      <c r="A129" s="76">
        <v>10</v>
      </c>
      <c r="B129" s="111" t="s">
        <v>350</v>
      </c>
      <c r="C129" s="75" t="s">
        <v>586</v>
      </c>
      <c r="D129" s="75" t="s">
        <v>388</v>
      </c>
      <c r="E129" s="75" t="s">
        <v>85</v>
      </c>
      <c r="F129" s="75" t="s">
        <v>478</v>
      </c>
      <c r="G129" s="75" t="s">
        <v>38</v>
      </c>
      <c r="H129" s="80">
        <v>3844</v>
      </c>
      <c r="I129" s="76">
        <v>3</v>
      </c>
      <c r="J129" s="153">
        <f>หนองบัวลำภู!F44</f>
        <v>362085.34</v>
      </c>
      <c r="K129" s="159">
        <f>หนองบัวลำภู!AN44</f>
        <v>510804.30000000005</v>
      </c>
      <c r="L129" s="81">
        <f>หนองบัวลำภู!AO44</f>
        <v>2499264.5</v>
      </c>
      <c r="M129" s="81">
        <f>หนองบัวลำภู!AP44</f>
        <v>2862043.33</v>
      </c>
      <c r="N129" s="75"/>
      <c r="O129" s="75"/>
      <c r="P129" s="75"/>
      <c r="Q129" s="151">
        <f t="shared" si="8"/>
        <v>-362778.83000000007</v>
      </c>
      <c r="R129" s="78">
        <f t="shared" si="9"/>
        <v>650.17286680541099</v>
      </c>
    </row>
    <row r="130" spans="1:18" s="2" customFormat="1" x14ac:dyDescent="0.3">
      <c r="A130" s="76">
        <v>11</v>
      </c>
      <c r="B130" s="111" t="s">
        <v>350</v>
      </c>
      <c r="C130" s="75" t="s">
        <v>586</v>
      </c>
      <c r="D130" s="75" t="s">
        <v>388</v>
      </c>
      <c r="E130" s="75" t="s">
        <v>85</v>
      </c>
      <c r="F130" s="75" t="s">
        <v>478</v>
      </c>
      <c r="G130" s="75" t="s">
        <v>39</v>
      </c>
      <c r="H130" s="80">
        <v>2563</v>
      </c>
      <c r="I130" s="76">
        <v>2</v>
      </c>
      <c r="J130" s="153">
        <f>หนองบัวลำภู!F45</f>
        <v>615033.92000000004</v>
      </c>
      <c r="K130" s="159">
        <f>หนองบัวลำภู!AN45</f>
        <v>635442.14</v>
      </c>
      <c r="L130" s="81">
        <f>หนองบัวลำภู!AO45</f>
        <v>2002481.44</v>
      </c>
      <c r="M130" s="81">
        <f>หนองบัวลำภู!AP45</f>
        <v>2023708.8699999999</v>
      </c>
      <c r="N130" s="75"/>
      <c r="O130" s="75"/>
      <c r="P130" s="75"/>
      <c r="Q130" s="151">
        <f t="shared" si="8"/>
        <v>-21227.429999999935</v>
      </c>
      <c r="R130" s="78">
        <f t="shared" si="9"/>
        <v>781.30372220054619</v>
      </c>
    </row>
    <row r="131" spans="1:18" s="2" customFormat="1" x14ac:dyDescent="0.3">
      <c r="A131" s="76">
        <v>12</v>
      </c>
      <c r="B131" s="111" t="s">
        <v>350</v>
      </c>
      <c r="C131" s="75" t="s">
        <v>586</v>
      </c>
      <c r="D131" s="75" t="s">
        <v>388</v>
      </c>
      <c r="E131" s="75" t="s">
        <v>85</v>
      </c>
      <c r="F131" s="75" t="s">
        <v>478</v>
      </c>
      <c r="G131" s="75" t="s">
        <v>40</v>
      </c>
      <c r="H131" s="80">
        <v>3699</v>
      </c>
      <c r="I131" s="76">
        <v>3</v>
      </c>
      <c r="J131" s="153">
        <f>หนองบัวลำภู!F46</f>
        <v>279903.45</v>
      </c>
      <c r="K131" s="159">
        <f>หนองบัวลำภู!AN46</f>
        <v>312863.98</v>
      </c>
      <c r="L131" s="81">
        <f>หนองบัวลำภู!AO46</f>
        <v>2914410.94</v>
      </c>
      <c r="M131" s="81">
        <f>หนองบัวลำภู!AP46</f>
        <v>2923886.4</v>
      </c>
      <c r="N131" s="75"/>
      <c r="O131" s="75"/>
      <c r="P131" s="75"/>
      <c r="Q131" s="151">
        <f t="shared" si="8"/>
        <v>-9475.4599999999627</v>
      </c>
      <c r="R131" s="78">
        <f t="shared" si="9"/>
        <v>787.89157610164909</v>
      </c>
    </row>
    <row r="132" spans="1:18" s="2" customFormat="1" x14ac:dyDescent="0.3">
      <c r="A132" s="76">
        <v>13</v>
      </c>
      <c r="B132" s="111" t="s">
        <v>350</v>
      </c>
      <c r="C132" s="75" t="s">
        <v>586</v>
      </c>
      <c r="D132" s="75" t="s">
        <v>388</v>
      </c>
      <c r="E132" s="75" t="s">
        <v>85</v>
      </c>
      <c r="F132" s="75" t="s">
        <v>478</v>
      </c>
      <c r="G132" s="75" t="s">
        <v>41</v>
      </c>
      <c r="H132" s="80">
        <v>2516</v>
      </c>
      <c r="I132" s="76">
        <v>2</v>
      </c>
      <c r="J132" s="153">
        <f>หนองบัวลำภู!F47</f>
        <v>231063.54</v>
      </c>
      <c r="K132" s="159">
        <f>หนองบัวลำภู!AN47</f>
        <v>290783.55</v>
      </c>
      <c r="L132" s="81">
        <f>หนองบัวลำภู!AO47</f>
        <v>2713420.79</v>
      </c>
      <c r="M132" s="81">
        <f>หนองบัวลำภู!AP47</f>
        <v>2147228.0499999998</v>
      </c>
      <c r="N132" s="75"/>
      <c r="O132" s="75"/>
      <c r="P132" s="75"/>
      <c r="Q132" s="151">
        <f t="shared" si="8"/>
        <v>566192.74000000022</v>
      </c>
      <c r="R132" s="78">
        <f t="shared" si="9"/>
        <v>1078.4661327503975</v>
      </c>
    </row>
    <row r="133" spans="1:18" s="2" customFormat="1" x14ac:dyDescent="0.3">
      <c r="A133" s="76">
        <v>14</v>
      </c>
      <c r="B133" s="111" t="s">
        <v>350</v>
      </c>
      <c r="C133" s="75" t="s">
        <v>586</v>
      </c>
      <c r="D133" s="75" t="s">
        <v>388</v>
      </c>
      <c r="E133" s="75" t="s">
        <v>85</v>
      </c>
      <c r="F133" s="75" t="s">
        <v>478</v>
      </c>
      <c r="G133" s="75" t="s">
        <v>42</v>
      </c>
      <c r="H133" s="80">
        <v>1671</v>
      </c>
      <c r="I133" s="76">
        <v>2</v>
      </c>
      <c r="J133" s="153">
        <f>หนองบัวลำภู!F48</f>
        <v>488350.33</v>
      </c>
      <c r="K133" s="159">
        <f>หนองบัวลำภู!AN48</f>
        <v>516677.96</v>
      </c>
      <c r="L133" s="81">
        <f>หนองบัวลำภู!AO48</f>
        <v>1671953.65</v>
      </c>
      <c r="M133" s="81">
        <f>หนองบัวลำภู!AP48</f>
        <v>1694568.58</v>
      </c>
      <c r="N133" s="75"/>
      <c r="O133" s="75"/>
      <c r="P133" s="75"/>
      <c r="Q133" s="151">
        <f t="shared" si="8"/>
        <v>-22614.930000000168</v>
      </c>
      <c r="R133" s="78">
        <f t="shared" si="9"/>
        <v>1000.5707061639736</v>
      </c>
    </row>
    <row r="134" spans="1:18" s="2" customFormat="1" x14ac:dyDescent="0.3">
      <c r="A134" s="76">
        <v>15</v>
      </c>
      <c r="B134" s="111" t="s">
        <v>350</v>
      </c>
      <c r="C134" s="75" t="s">
        <v>586</v>
      </c>
      <c r="D134" s="75" t="s">
        <v>388</v>
      </c>
      <c r="E134" s="75" t="s">
        <v>85</v>
      </c>
      <c r="F134" s="75" t="s">
        <v>478</v>
      </c>
      <c r="G134" s="75" t="s">
        <v>43</v>
      </c>
      <c r="H134" s="80">
        <v>2114</v>
      </c>
      <c r="I134" s="76">
        <v>2</v>
      </c>
      <c r="J134" s="153">
        <f>หนองบัวลำภู!F49</f>
        <v>58061.29</v>
      </c>
      <c r="K134" s="159">
        <f>หนองบัวลำภู!AN49</f>
        <v>155888.44</v>
      </c>
      <c r="L134" s="81">
        <f>หนองบัวลำภู!AO49</f>
        <v>1716368.08</v>
      </c>
      <c r="M134" s="81">
        <f>หนองบัวลำภู!AP49</f>
        <v>1703545.3499999999</v>
      </c>
      <c r="N134" s="75"/>
      <c r="O134" s="75"/>
      <c r="P134" s="75"/>
      <c r="Q134" s="151">
        <f t="shared" si="8"/>
        <v>12822.730000000214</v>
      </c>
      <c r="R134" s="78">
        <f t="shared" si="9"/>
        <v>811.90543046357618</v>
      </c>
    </row>
    <row r="135" spans="1:18" s="21" customFormat="1" x14ac:dyDescent="0.3">
      <c r="A135" s="139">
        <v>3</v>
      </c>
      <c r="B135" s="140" t="s">
        <v>350</v>
      </c>
      <c r="C135" s="140"/>
      <c r="D135" s="140"/>
      <c r="E135" s="140" t="s">
        <v>374</v>
      </c>
      <c r="F135" s="140"/>
      <c r="G135" s="140" t="s">
        <v>588</v>
      </c>
      <c r="H135" s="142">
        <f>SUM(H120:H134)</f>
        <v>40071</v>
      </c>
      <c r="I135" s="139"/>
      <c r="J135" s="142">
        <f>SUM(J120:J134)</f>
        <v>4783978.2600000007</v>
      </c>
      <c r="K135" s="160">
        <f>SUM(K120:K134)</f>
        <v>5664987.7299999995</v>
      </c>
      <c r="L135" s="142">
        <f t="shared" ref="L135:M135" si="15">SUM(L120:L134)</f>
        <v>34396580.439999998</v>
      </c>
      <c r="M135" s="142">
        <f t="shared" si="15"/>
        <v>31932569.419999994</v>
      </c>
      <c r="N135" s="140">
        <v>14</v>
      </c>
      <c r="O135" s="140">
        <v>14</v>
      </c>
      <c r="P135" s="140">
        <f>N135-O135</f>
        <v>0</v>
      </c>
      <c r="Q135" s="152">
        <f t="shared" ref="Q135:Q198" si="16">L135-M135</f>
        <v>2464011.0200000033</v>
      </c>
      <c r="R135" s="150">
        <f>L135/H135</f>
        <v>858.39086721070089</v>
      </c>
    </row>
    <row r="136" spans="1:18" s="2" customFormat="1" x14ac:dyDescent="0.3">
      <c r="A136" s="76">
        <v>1</v>
      </c>
      <c r="B136" s="111" t="s">
        <v>350</v>
      </c>
      <c r="C136" s="75" t="s">
        <v>589</v>
      </c>
      <c r="D136" s="75" t="s">
        <v>395</v>
      </c>
      <c r="E136" s="75" t="s">
        <v>86</v>
      </c>
      <c r="F136" s="75" t="s">
        <v>508</v>
      </c>
      <c r="G136" s="75" t="s">
        <v>590</v>
      </c>
      <c r="H136" s="80"/>
      <c r="I136" s="76"/>
      <c r="J136" s="153"/>
      <c r="K136" s="159"/>
      <c r="L136" s="81"/>
      <c r="M136" s="81"/>
      <c r="N136" s="75"/>
      <c r="O136" s="75"/>
      <c r="P136" s="75"/>
      <c r="Q136" s="151"/>
      <c r="R136" s="78"/>
    </row>
    <row r="137" spans="1:18" s="2" customFormat="1" x14ac:dyDescent="0.3">
      <c r="A137" s="76">
        <v>2</v>
      </c>
      <c r="B137" s="111" t="s">
        <v>350</v>
      </c>
      <c r="C137" s="75" t="s">
        <v>589</v>
      </c>
      <c r="D137" s="75" t="s">
        <v>395</v>
      </c>
      <c r="E137" s="75" t="s">
        <v>86</v>
      </c>
      <c r="F137" s="75" t="s">
        <v>478</v>
      </c>
      <c r="G137" s="75" t="s">
        <v>44</v>
      </c>
      <c r="H137" s="80">
        <v>6120</v>
      </c>
      <c r="I137" s="76">
        <v>5</v>
      </c>
      <c r="J137" s="153">
        <f>หนองบัวลำภู!F50</f>
        <v>439739.53</v>
      </c>
      <c r="K137" s="159">
        <f>หนองบัวลำภู!AN50</f>
        <v>918537.82000000007</v>
      </c>
      <c r="L137" s="81">
        <f>หนองบัวลำภู!AO50</f>
        <v>4694003.5999999996</v>
      </c>
      <c r="M137" s="81">
        <f>หนองบัวลำภู!AP50</f>
        <v>4899523.43</v>
      </c>
      <c r="N137" s="75"/>
      <c r="O137" s="75"/>
      <c r="P137" s="75"/>
      <c r="Q137" s="151">
        <f t="shared" si="16"/>
        <v>-205519.83000000007</v>
      </c>
      <c r="R137" s="78">
        <f t="shared" ref="R137:R198" si="17">L137/H137</f>
        <v>766.99405228758167</v>
      </c>
    </row>
    <row r="138" spans="1:18" s="2" customFormat="1" x14ac:dyDescent="0.3">
      <c r="A138" s="76">
        <v>3</v>
      </c>
      <c r="B138" s="111" t="s">
        <v>350</v>
      </c>
      <c r="C138" s="75" t="s">
        <v>589</v>
      </c>
      <c r="D138" s="75" t="s">
        <v>395</v>
      </c>
      <c r="E138" s="75" t="s">
        <v>86</v>
      </c>
      <c r="F138" s="75" t="s">
        <v>478</v>
      </c>
      <c r="G138" s="75" t="s">
        <v>45</v>
      </c>
      <c r="H138" s="80">
        <v>5485</v>
      </c>
      <c r="I138" s="76">
        <v>4</v>
      </c>
      <c r="J138" s="153">
        <f>หนองบัวลำภู!F51</f>
        <v>374796.38</v>
      </c>
      <c r="K138" s="159">
        <f>หนองบัวลำภู!AN51</f>
        <v>528760.75</v>
      </c>
      <c r="L138" s="81">
        <f>หนองบัวลำภู!AO51</f>
        <v>4444201.4700000007</v>
      </c>
      <c r="M138" s="81">
        <f>หนองบัวลำภู!AP51</f>
        <v>3803481.73</v>
      </c>
      <c r="N138" s="75"/>
      <c r="O138" s="75"/>
      <c r="P138" s="75"/>
      <c r="Q138" s="151">
        <f t="shared" si="16"/>
        <v>640719.74000000069</v>
      </c>
      <c r="R138" s="78">
        <f t="shared" si="17"/>
        <v>810.24639380127633</v>
      </c>
    </row>
    <row r="139" spans="1:18" s="2" customFormat="1" x14ac:dyDescent="0.3">
      <c r="A139" s="76">
        <v>4</v>
      </c>
      <c r="B139" s="111" t="s">
        <v>350</v>
      </c>
      <c r="C139" s="75" t="s">
        <v>589</v>
      </c>
      <c r="D139" s="75" t="s">
        <v>395</v>
      </c>
      <c r="E139" s="75" t="s">
        <v>86</v>
      </c>
      <c r="F139" s="75" t="s">
        <v>478</v>
      </c>
      <c r="G139" s="75" t="s">
        <v>46</v>
      </c>
      <c r="H139" s="80">
        <v>3751</v>
      </c>
      <c r="I139" s="76">
        <v>3</v>
      </c>
      <c r="J139" s="153">
        <f>หนองบัวลำภู!F52</f>
        <v>184920.06</v>
      </c>
      <c r="K139" s="159">
        <f>หนองบัวลำภู!AN52</f>
        <v>311926.34999999998</v>
      </c>
      <c r="L139" s="81">
        <f>หนองบัวลำภู!AO52</f>
        <v>2347447.33</v>
      </c>
      <c r="M139" s="81">
        <f>หนองบัวลำภู!AP52</f>
        <v>2413103.04</v>
      </c>
      <c r="N139" s="75"/>
      <c r="O139" s="75"/>
      <c r="P139" s="75"/>
      <c r="Q139" s="151">
        <f t="shared" si="16"/>
        <v>-65655.709999999963</v>
      </c>
      <c r="R139" s="78">
        <f t="shared" si="17"/>
        <v>625.81906958144498</v>
      </c>
    </row>
    <row r="140" spans="1:18" s="2" customFormat="1" x14ac:dyDescent="0.3">
      <c r="A140" s="76">
        <v>5</v>
      </c>
      <c r="B140" s="111" t="s">
        <v>350</v>
      </c>
      <c r="C140" s="75" t="s">
        <v>589</v>
      </c>
      <c r="D140" s="75" t="s">
        <v>395</v>
      </c>
      <c r="E140" s="75" t="s">
        <v>86</v>
      </c>
      <c r="F140" s="75" t="s">
        <v>478</v>
      </c>
      <c r="G140" s="75" t="s">
        <v>47</v>
      </c>
      <c r="H140" s="80">
        <v>10743</v>
      </c>
      <c r="I140" s="76">
        <v>5</v>
      </c>
      <c r="J140" s="153">
        <f>หนองบัวลำภู!F53</f>
        <v>1068519.69</v>
      </c>
      <c r="K140" s="159">
        <f>หนองบัวลำภู!AN53</f>
        <v>1271999.52</v>
      </c>
      <c r="L140" s="81">
        <f>หนองบัวลำภู!AO53</f>
        <v>6882234.6300000008</v>
      </c>
      <c r="M140" s="81">
        <f>หนองบัวลำภู!AP53</f>
        <v>7741297.5200000005</v>
      </c>
      <c r="N140" s="75"/>
      <c r="O140" s="75"/>
      <c r="P140" s="75"/>
      <c r="Q140" s="151">
        <f t="shared" si="16"/>
        <v>-859062.88999999966</v>
      </c>
      <c r="R140" s="78">
        <f t="shared" si="17"/>
        <v>640.62502373638654</v>
      </c>
    </row>
    <row r="141" spans="1:18" s="2" customFormat="1" x14ac:dyDescent="0.3">
      <c r="A141" s="76">
        <v>6</v>
      </c>
      <c r="B141" s="111" t="s">
        <v>350</v>
      </c>
      <c r="C141" s="75" t="s">
        <v>589</v>
      </c>
      <c r="D141" s="75" t="s">
        <v>395</v>
      </c>
      <c r="E141" s="75" t="s">
        <v>86</v>
      </c>
      <c r="F141" s="75" t="s">
        <v>478</v>
      </c>
      <c r="G141" s="75" t="s">
        <v>48</v>
      </c>
      <c r="H141" s="80">
        <v>1439</v>
      </c>
      <c r="I141" s="76">
        <v>1</v>
      </c>
      <c r="J141" s="153">
        <f>หนองบัวลำภู!F54</f>
        <v>145118.76999999999</v>
      </c>
      <c r="K141" s="159">
        <f>หนองบัวลำภู!AN54</f>
        <v>206390.99</v>
      </c>
      <c r="L141" s="81">
        <f>หนองบัวลำภู!AO54</f>
        <v>1473554.52</v>
      </c>
      <c r="M141" s="81">
        <f>หนองบัวลำภู!AP54</f>
        <v>1621888.19</v>
      </c>
      <c r="N141" s="75"/>
      <c r="O141" s="75"/>
      <c r="P141" s="75"/>
      <c r="Q141" s="151">
        <f t="shared" si="16"/>
        <v>-148333.66999999993</v>
      </c>
      <c r="R141" s="78">
        <f t="shared" si="17"/>
        <v>1024.0128700486448</v>
      </c>
    </row>
    <row r="142" spans="1:18" s="2" customFormat="1" x14ac:dyDescent="0.3">
      <c r="A142" s="76">
        <v>7</v>
      </c>
      <c r="B142" s="111" t="s">
        <v>350</v>
      </c>
      <c r="C142" s="75" t="s">
        <v>589</v>
      </c>
      <c r="D142" s="75" t="s">
        <v>395</v>
      </c>
      <c r="E142" s="75" t="s">
        <v>86</v>
      </c>
      <c r="F142" s="75" t="s">
        <v>478</v>
      </c>
      <c r="G142" s="75" t="s">
        <v>49</v>
      </c>
      <c r="H142" s="80">
        <v>3582</v>
      </c>
      <c r="I142" s="76">
        <v>3</v>
      </c>
      <c r="J142" s="153">
        <f>หนองบัวลำภู!F55</f>
        <v>335692.41</v>
      </c>
      <c r="K142" s="159">
        <f>หนองบัวลำภู!AN55</f>
        <v>388224.63</v>
      </c>
      <c r="L142" s="81">
        <f>หนองบัวลำภู!AO55</f>
        <v>2184144.12</v>
      </c>
      <c r="M142" s="81">
        <f>หนองบัวลำภู!AP55</f>
        <v>2305464.0499999998</v>
      </c>
      <c r="N142" s="75"/>
      <c r="O142" s="75"/>
      <c r="P142" s="75"/>
      <c r="Q142" s="151">
        <f t="shared" si="16"/>
        <v>-121319.9299999997</v>
      </c>
      <c r="R142" s="78">
        <f t="shared" si="17"/>
        <v>609.75547738693467</v>
      </c>
    </row>
    <row r="143" spans="1:18" s="2" customFormat="1" x14ac:dyDescent="0.3">
      <c r="A143" s="76">
        <v>8</v>
      </c>
      <c r="B143" s="111" t="s">
        <v>350</v>
      </c>
      <c r="C143" s="75" t="s">
        <v>589</v>
      </c>
      <c r="D143" s="75" t="s">
        <v>395</v>
      </c>
      <c r="E143" s="75" t="s">
        <v>86</v>
      </c>
      <c r="F143" s="75" t="s">
        <v>478</v>
      </c>
      <c r="G143" s="75" t="s">
        <v>50</v>
      </c>
      <c r="H143" s="80">
        <v>5678</v>
      </c>
      <c r="I143" s="76">
        <v>4</v>
      </c>
      <c r="J143" s="153">
        <f>หนองบัวลำภู!F56</f>
        <v>259449.64</v>
      </c>
      <c r="K143" s="159">
        <f>หนองบัวลำภู!AN56</f>
        <v>320975.11</v>
      </c>
      <c r="L143" s="81">
        <f>หนองบัวลำภู!AO56</f>
        <v>3499000.29</v>
      </c>
      <c r="M143" s="81">
        <f>หนองบัวลำภู!AP56</f>
        <v>3968443.56</v>
      </c>
      <c r="N143" s="75"/>
      <c r="O143" s="75"/>
      <c r="P143" s="75"/>
      <c r="Q143" s="151">
        <f t="shared" si="16"/>
        <v>-469443.27</v>
      </c>
      <c r="R143" s="78">
        <f t="shared" si="17"/>
        <v>616.23816308559356</v>
      </c>
    </row>
    <row r="144" spans="1:18" s="2" customFormat="1" x14ac:dyDescent="0.3">
      <c r="A144" s="76">
        <v>9</v>
      </c>
      <c r="B144" s="111" t="s">
        <v>350</v>
      </c>
      <c r="C144" s="75" t="s">
        <v>589</v>
      </c>
      <c r="D144" s="75" t="s">
        <v>395</v>
      </c>
      <c r="E144" s="75" t="s">
        <v>86</v>
      </c>
      <c r="F144" s="75" t="s">
        <v>478</v>
      </c>
      <c r="G144" s="75" t="s">
        <v>51</v>
      </c>
      <c r="H144" s="80">
        <v>2574</v>
      </c>
      <c r="I144" s="76">
        <v>2</v>
      </c>
      <c r="J144" s="153">
        <f>หนองบัวลำภู!F57</f>
        <v>173861.83</v>
      </c>
      <c r="K144" s="159">
        <f>หนองบัวลำภู!AN57</f>
        <v>251061.97999999998</v>
      </c>
      <c r="L144" s="81">
        <f>หนองบัวลำภู!AO57</f>
        <v>1794629.16</v>
      </c>
      <c r="M144" s="81">
        <f>หนองบัวลำภู!AP57</f>
        <v>2156671.94</v>
      </c>
      <c r="N144" s="75"/>
      <c r="O144" s="75"/>
      <c r="P144" s="75"/>
      <c r="Q144" s="151">
        <f t="shared" si="16"/>
        <v>-362042.78</v>
      </c>
      <c r="R144" s="78">
        <f t="shared" si="17"/>
        <v>697.2141258741259</v>
      </c>
    </row>
    <row r="145" spans="1:18" s="2" customFormat="1" x14ac:dyDescent="0.3">
      <c r="A145" s="76">
        <v>10</v>
      </c>
      <c r="B145" s="111" t="s">
        <v>350</v>
      </c>
      <c r="C145" s="75" t="s">
        <v>589</v>
      </c>
      <c r="D145" s="75" t="s">
        <v>395</v>
      </c>
      <c r="E145" s="75" t="s">
        <v>86</v>
      </c>
      <c r="F145" s="75" t="s">
        <v>478</v>
      </c>
      <c r="G145" s="75" t="s">
        <v>52</v>
      </c>
      <c r="H145" s="80">
        <v>5385</v>
      </c>
      <c r="I145" s="76">
        <v>4</v>
      </c>
      <c r="J145" s="153">
        <f>หนองบัวลำภู!F58</f>
        <v>136163.95000000001</v>
      </c>
      <c r="K145" s="159">
        <f>หนองบัวลำภู!AN58</f>
        <v>209705.38</v>
      </c>
      <c r="L145" s="81">
        <f>หนองบัวลำภู!AO58</f>
        <v>4940037.8599999994</v>
      </c>
      <c r="M145" s="81">
        <f>หนองบัวลำภู!AP58</f>
        <v>4230446.67</v>
      </c>
      <c r="N145" s="75"/>
      <c r="O145" s="75"/>
      <c r="P145" s="75"/>
      <c r="Q145" s="151">
        <f t="shared" si="16"/>
        <v>709591.18999999948</v>
      </c>
      <c r="R145" s="78">
        <f t="shared" si="17"/>
        <v>917.37007613741866</v>
      </c>
    </row>
    <row r="146" spans="1:18" s="2" customFormat="1" x14ac:dyDescent="0.3">
      <c r="A146" s="76">
        <v>11</v>
      </c>
      <c r="B146" s="111" t="s">
        <v>350</v>
      </c>
      <c r="C146" s="75" t="s">
        <v>589</v>
      </c>
      <c r="D146" s="75" t="s">
        <v>395</v>
      </c>
      <c r="E146" s="75" t="s">
        <v>86</v>
      </c>
      <c r="F146" s="75" t="s">
        <v>478</v>
      </c>
      <c r="G146" s="75" t="s">
        <v>53</v>
      </c>
      <c r="H146" s="80">
        <v>3506</v>
      </c>
      <c r="I146" s="76">
        <v>3</v>
      </c>
      <c r="J146" s="153">
        <f>หนองบัวลำภู!F59</f>
        <v>386056.58</v>
      </c>
      <c r="K146" s="159">
        <f>หนองบัวลำภู!AN59</f>
        <v>497953.91</v>
      </c>
      <c r="L146" s="81">
        <f>หนองบัวลำภู!AO59</f>
        <v>2779625.91</v>
      </c>
      <c r="M146" s="81">
        <f>หนองบัวลำภู!AP59</f>
        <v>2458780.6300000004</v>
      </c>
      <c r="N146" s="75"/>
      <c r="O146" s="75"/>
      <c r="P146" s="75"/>
      <c r="Q146" s="151">
        <f t="shared" si="16"/>
        <v>320845.2799999998</v>
      </c>
      <c r="R146" s="78">
        <f t="shared" si="17"/>
        <v>792.81971192241872</v>
      </c>
    </row>
    <row r="147" spans="1:18" s="2" customFormat="1" x14ac:dyDescent="0.3">
      <c r="A147" s="76">
        <v>12</v>
      </c>
      <c r="B147" s="111" t="s">
        <v>350</v>
      </c>
      <c r="C147" s="75" t="s">
        <v>589</v>
      </c>
      <c r="D147" s="75" t="s">
        <v>395</v>
      </c>
      <c r="E147" s="75" t="s">
        <v>86</v>
      </c>
      <c r="F147" s="75" t="s">
        <v>478</v>
      </c>
      <c r="G147" s="75" t="s">
        <v>54</v>
      </c>
      <c r="H147" s="80">
        <v>3046</v>
      </c>
      <c r="I147" s="76">
        <v>3</v>
      </c>
      <c r="J147" s="153">
        <f>หนองบัวลำภู!F60</f>
        <v>232982.42</v>
      </c>
      <c r="K147" s="159">
        <f>หนองบัวลำภู!AN60</f>
        <v>243472.42</v>
      </c>
      <c r="L147" s="81">
        <f>หนองบัวลำภู!AO60</f>
        <v>2382487.7800000003</v>
      </c>
      <c r="M147" s="81">
        <f>หนองบัวลำภู!AP60</f>
        <v>2514066.44</v>
      </c>
      <c r="N147" s="75"/>
      <c r="O147" s="75"/>
      <c r="P147" s="75"/>
      <c r="Q147" s="151">
        <f t="shared" si="16"/>
        <v>-131578.65999999968</v>
      </c>
      <c r="R147" s="78">
        <f t="shared" si="17"/>
        <v>782.1693302692056</v>
      </c>
    </row>
    <row r="148" spans="1:18" s="2" customFormat="1" x14ac:dyDescent="0.3">
      <c r="A148" s="76">
        <v>13</v>
      </c>
      <c r="B148" s="111" t="s">
        <v>350</v>
      </c>
      <c r="C148" s="75" t="s">
        <v>589</v>
      </c>
      <c r="D148" s="75" t="s">
        <v>395</v>
      </c>
      <c r="E148" s="75" t="s">
        <v>86</v>
      </c>
      <c r="F148" s="75" t="s">
        <v>478</v>
      </c>
      <c r="G148" s="75" t="s">
        <v>55</v>
      </c>
      <c r="H148" s="80">
        <v>1161</v>
      </c>
      <c r="I148" s="76">
        <v>1</v>
      </c>
      <c r="J148" s="153">
        <f>หนองบัวลำภู!F61</f>
        <v>145320.1</v>
      </c>
      <c r="K148" s="159">
        <f>หนองบัวลำภู!AN61</f>
        <v>243378.63</v>
      </c>
      <c r="L148" s="81">
        <f>หนองบัวลำภู!AO61</f>
        <v>1076912.1499999999</v>
      </c>
      <c r="M148" s="81">
        <f>หนองบัวลำภู!AP61</f>
        <v>1102771.56</v>
      </c>
      <c r="N148" s="75"/>
      <c r="O148" s="75"/>
      <c r="P148" s="75"/>
      <c r="Q148" s="151">
        <f t="shared" si="16"/>
        <v>-25859.410000000149</v>
      </c>
      <c r="R148" s="78">
        <f t="shared" si="17"/>
        <v>927.57291128337636</v>
      </c>
    </row>
    <row r="149" spans="1:18" s="2" customFormat="1" x14ac:dyDescent="0.3">
      <c r="A149" s="76">
        <v>14</v>
      </c>
      <c r="B149" s="111" t="s">
        <v>350</v>
      </c>
      <c r="C149" s="75" t="s">
        <v>589</v>
      </c>
      <c r="D149" s="75" t="s">
        <v>395</v>
      </c>
      <c r="E149" s="75" t="s">
        <v>86</v>
      </c>
      <c r="F149" s="75" t="s">
        <v>478</v>
      </c>
      <c r="G149" s="75" t="s">
        <v>56</v>
      </c>
      <c r="H149" s="80">
        <v>3705</v>
      </c>
      <c r="I149" s="76">
        <v>3</v>
      </c>
      <c r="J149" s="153">
        <f>หนองบัวลำภู!F62</f>
        <v>351783.11</v>
      </c>
      <c r="K149" s="159">
        <f>หนองบัวลำภู!AN62</f>
        <v>408413.29</v>
      </c>
      <c r="L149" s="81">
        <f>หนองบัวลำภู!AO62</f>
        <v>2939176.16</v>
      </c>
      <c r="M149" s="81">
        <f>หนองบัวลำภู!AP62</f>
        <v>3001978.1799999997</v>
      </c>
      <c r="N149" s="75"/>
      <c r="O149" s="75"/>
      <c r="P149" s="75"/>
      <c r="Q149" s="151">
        <f t="shared" si="16"/>
        <v>-62802.019999999553</v>
      </c>
      <c r="R149" s="78">
        <f t="shared" si="17"/>
        <v>793.29990823211881</v>
      </c>
    </row>
    <row r="150" spans="1:18" s="2" customFormat="1" x14ac:dyDescent="0.3">
      <c r="A150" s="76">
        <v>15</v>
      </c>
      <c r="B150" s="111" t="s">
        <v>350</v>
      </c>
      <c r="C150" s="75" t="s">
        <v>589</v>
      </c>
      <c r="D150" s="75" t="s">
        <v>395</v>
      </c>
      <c r="E150" s="75" t="s">
        <v>86</v>
      </c>
      <c r="F150" s="75" t="s">
        <v>478</v>
      </c>
      <c r="G150" s="75" t="s">
        <v>57</v>
      </c>
      <c r="H150" s="80">
        <v>6204</v>
      </c>
      <c r="I150" s="76">
        <v>5</v>
      </c>
      <c r="J150" s="153">
        <f>หนองบัวลำภู!F63</f>
        <v>352991.16</v>
      </c>
      <c r="K150" s="159">
        <f>หนองบัวลำภู!AN63</f>
        <v>377105.29</v>
      </c>
      <c r="L150" s="81">
        <f>หนองบัวลำภู!AO63</f>
        <v>3791834.58</v>
      </c>
      <c r="M150" s="81">
        <f>หนองบัวลำภู!AP63</f>
        <v>4376958.09</v>
      </c>
      <c r="N150" s="75"/>
      <c r="O150" s="75"/>
      <c r="P150" s="75"/>
      <c r="Q150" s="151">
        <f t="shared" si="16"/>
        <v>-585123.50999999978</v>
      </c>
      <c r="R150" s="78">
        <f t="shared" si="17"/>
        <v>611.19190522243719</v>
      </c>
    </row>
    <row r="151" spans="1:18" s="2" customFormat="1" x14ac:dyDescent="0.3">
      <c r="A151" s="76">
        <v>16</v>
      </c>
      <c r="B151" s="111" t="s">
        <v>350</v>
      </c>
      <c r="C151" s="75" t="s">
        <v>589</v>
      </c>
      <c r="D151" s="75" t="s">
        <v>395</v>
      </c>
      <c r="E151" s="75" t="s">
        <v>86</v>
      </c>
      <c r="F151" s="75" t="s">
        <v>478</v>
      </c>
      <c r="G151" s="75" t="s">
        <v>58</v>
      </c>
      <c r="H151" s="80">
        <v>4810</v>
      </c>
      <c r="I151" s="76">
        <v>4</v>
      </c>
      <c r="J151" s="153">
        <f>หนองบัวลำภู!F64</f>
        <v>256348.38</v>
      </c>
      <c r="K151" s="159">
        <f>หนองบัวลำภู!AN64</f>
        <v>250045.13</v>
      </c>
      <c r="L151" s="81">
        <f>หนองบัวลำภู!AO64</f>
        <v>3487622.75</v>
      </c>
      <c r="M151" s="81">
        <f>หนองบัวลำภู!AP64</f>
        <v>3934478.12</v>
      </c>
      <c r="N151" s="75"/>
      <c r="O151" s="75"/>
      <c r="P151" s="75"/>
      <c r="Q151" s="151">
        <f t="shared" si="16"/>
        <v>-446855.37000000011</v>
      </c>
      <c r="R151" s="78">
        <f t="shared" si="17"/>
        <v>725.07749480249481</v>
      </c>
    </row>
    <row r="152" spans="1:18" s="2" customFormat="1" x14ac:dyDescent="0.3">
      <c r="A152" s="76">
        <v>17</v>
      </c>
      <c r="B152" s="111" t="s">
        <v>350</v>
      </c>
      <c r="C152" s="75" t="s">
        <v>589</v>
      </c>
      <c r="D152" s="75" t="s">
        <v>395</v>
      </c>
      <c r="E152" s="75" t="s">
        <v>86</v>
      </c>
      <c r="F152" s="75" t="s">
        <v>478</v>
      </c>
      <c r="G152" s="75" t="s">
        <v>59</v>
      </c>
      <c r="H152" s="80">
        <v>3605</v>
      </c>
      <c r="I152" s="76">
        <v>3</v>
      </c>
      <c r="J152" s="153">
        <f>หนองบัวลำภู!F65</f>
        <v>157178.23000000001</v>
      </c>
      <c r="K152" s="159">
        <f>หนองบัวลำภู!AN65</f>
        <v>251664.47000000003</v>
      </c>
      <c r="L152" s="81">
        <f>หนองบัวลำภู!AO65</f>
        <v>2605037.7800000003</v>
      </c>
      <c r="M152" s="81">
        <f>หนองบัวลำภู!AP65</f>
        <v>2857978.01</v>
      </c>
      <c r="N152" s="75"/>
      <c r="O152" s="75"/>
      <c r="P152" s="75"/>
      <c r="Q152" s="151">
        <f t="shared" si="16"/>
        <v>-252940.22999999952</v>
      </c>
      <c r="R152" s="78">
        <f t="shared" si="17"/>
        <v>722.61796948682388</v>
      </c>
    </row>
    <row r="153" spans="1:18" s="2" customFormat="1" x14ac:dyDescent="0.3">
      <c r="A153" s="76">
        <v>18</v>
      </c>
      <c r="B153" s="111" t="s">
        <v>350</v>
      </c>
      <c r="C153" s="75" t="s">
        <v>589</v>
      </c>
      <c r="D153" s="75" t="s">
        <v>395</v>
      </c>
      <c r="E153" s="75" t="s">
        <v>86</v>
      </c>
      <c r="F153" s="75" t="s">
        <v>478</v>
      </c>
      <c r="G153" s="75" t="s">
        <v>80</v>
      </c>
      <c r="H153" s="80">
        <v>3975</v>
      </c>
      <c r="I153" s="76">
        <v>3</v>
      </c>
      <c r="J153" s="153">
        <f>หนองบัวลำภู!F66</f>
        <v>426316.44</v>
      </c>
      <c r="K153" s="159">
        <f>หนองบัวลำภู!AN66</f>
        <v>459874.15</v>
      </c>
      <c r="L153" s="81">
        <f>หนองบัวลำภู!AO66</f>
        <v>3138437.3</v>
      </c>
      <c r="M153" s="81">
        <f>หนองบัวลำภู!AP66</f>
        <v>3316016.55</v>
      </c>
      <c r="N153" s="75"/>
      <c r="O153" s="75"/>
      <c r="P153" s="75"/>
      <c r="Q153" s="151">
        <f t="shared" si="16"/>
        <v>-177579.25</v>
      </c>
      <c r="R153" s="78">
        <f t="shared" si="17"/>
        <v>789.54397484276728</v>
      </c>
    </row>
    <row r="154" spans="1:18" s="21" customFormat="1" x14ac:dyDescent="0.3">
      <c r="A154" s="139">
        <v>4</v>
      </c>
      <c r="B154" s="140" t="s">
        <v>350</v>
      </c>
      <c r="C154" s="140"/>
      <c r="D154" s="140"/>
      <c r="E154" s="140" t="s">
        <v>374</v>
      </c>
      <c r="F154" s="140"/>
      <c r="G154" s="140" t="s">
        <v>591</v>
      </c>
      <c r="H154" s="142">
        <f>SUM(H136:H153)</f>
        <v>74769</v>
      </c>
      <c r="I154" s="139"/>
      <c r="J154" s="142">
        <f>SUM(J136:J153)</f>
        <v>5427238.6800000016</v>
      </c>
      <c r="K154" s="160">
        <f>SUM(K136:K153)</f>
        <v>7139489.8199999994</v>
      </c>
      <c r="L154" s="142">
        <f t="shared" ref="L154:M154" si="18">SUM(L136:L153)</f>
        <v>54460387.390000001</v>
      </c>
      <c r="M154" s="142">
        <f t="shared" si="18"/>
        <v>56703347.709999993</v>
      </c>
      <c r="N154" s="140">
        <v>17</v>
      </c>
      <c r="O154" s="140">
        <v>17</v>
      </c>
      <c r="P154" s="140">
        <f>N154-O154</f>
        <v>0</v>
      </c>
      <c r="Q154" s="152">
        <f t="shared" si="16"/>
        <v>-2242960.3199999928</v>
      </c>
      <c r="R154" s="150">
        <f>L154/H154</f>
        <v>728.38191483101286</v>
      </c>
    </row>
    <row r="155" spans="1:18" s="2" customFormat="1" x14ac:dyDescent="0.3">
      <c r="A155" s="76">
        <v>1</v>
      </c>
      <c r="B155" s="111" t="s">
        <v>350</v>
      </c>
      <c r="C155" s="75" t="s">
        <v>592</v>
      </c>
      <c r="D155" s="75" t="s">
        <v>402</v>
      </c>
      <c r="E155" s="75" t="s">
        <v>87</v>
      </c>
      <c r="F155" s="75" t="s">
        <v>508</v>
      </c>
      <c r="G155" s="75" t="s">
        <v>593</v>
      </c>
      <c r="H155" s="80"/>
      <c r="I155" s="76"/>
      <c r="J155" s="153"/>
      <c r="K155" s="159"/>
      <c r="L155" s="81"/>
      <c r="M155" s="81"/>
      <c r="N155" s="75"/>
      <c r="O155" s="75"/>
      <c r="P155" s="75"/>
      <c r="Q155" s="151"/>
      <c r="R155" s="78"/>
    </row>
    <row r="156" spans="1:18" s="2" customFormat="1" x14ac:dyDescent="0.3">
      <c r="A156" s="76">
        <v>2</v>
      </c>
      <c r="B156" s="111" t="s">
        <v>350</v>
      </c>
      <c r="C156" s="75" t="s">
        <v>592</v>
      </c>
      <c r="D156" s="75" t="s">
        <v>402</v>
      </c>
      <c r="E156" s="75" t="s">
        <v>87</v>
      </c>
      <c r="F156" s="75" t="s">
        <v>478</v>
      </c>
      <c r="G156" s="75" t="s">
        <v>60</v>
      </c>
      <c r="H156" s="80">
        <v>3237</v>
      </c>
      <c r="I156" s="76">
        <v>3</v>
      </c>
      <c r="J156" s="153">
        <f>หนองบัวลำภู!F67</f>
        <v>670154.13</v>
      </c>
      <c r="K156" s="159">
        <f>หนองบัวลำภู!AN67</f>
        <v>795239.13</v>
      </c>
      <c r="L156" s="81">
        <f>หนองบัวลำภู!AO67</f>
        <v>2158541.6</v>
      </c>
      <c r="M156" s="81">
        <f>หนองบัวลำภู!AP67</f>
        <v>2287623.17</v>
      </c>
      <c r="N156" s="75"/>
      <c r="O156" s="75"/>
      <c r="P156" s="75"/>
      <c r="Q156" s="151">
        <f t="shared" si="16"/>
        <v>-129081.56999999983</v>
      </c>
      <c r="R156" s="78">
        <f t="shared" si="17"/>
        <v>666.83398208217488</v>
      </c>
    </row>
    <row r="157" spans="1:18" s="2" customFormat="1" x14ac:dyDescent="0.3">
      <c r="A157" s="76">
        <v>3</v>
      </c>
      <c r="B157" s="111" t="s">
        <v>350</v>
      </c>
      <c r="C157" s="75" t="s">
        <v>592</v>
      </c>
      <c r="D157" s="75" t="s">
        <v>402</v>
      </c>
      <c r="E157" s="75" t="s">
        <v>87</v>
      </c>
      <c r="F157" s="75" t="s">
        <v>478</v>
      </c>
      <c r="G157" s="75" t="s">
        <v>61</v>
      </c>
      <c r="H157" s="80">
        <v>3491</v>
      </c>
      <c r="I157" s="76">
        <v>3</v>
      </c>
      <c r="J157" s="153">
        <f>หนองบัวลำภู!F68</f>
        <v>148519.01999999999</v>
      </c>
      <c r="K157" s="159">
        <f>หนองบัวลำภู!AN68</f>
        <v>267835.65999999997</v>
      </c>
      <c r="L157" s="81">
        <f>หนองบัวลำภู!AO68</f>
        <v>2218541.4300000002</v>
      </c>
      <c r="M157" s="81">
        <f>หนองบัวลำภู!AP68</f>
        <v>2524393</v>
      </c>
      <c r="N157" s="75"/>
      <c r="O157" s="75"/>
      <c r="P157" s="75"/>
      <c r="Q157" s="151">
        <f t="shared" si="16"/>
        <v>-305851.56999999983</v>
      </c>
      <c r="R157" s="78">
        <f t="shared" si="17"/>
        <v>635.50313090804934</v>
      </c>
    </row>
    <row r="158" spans="1:18" s="2" customFormat="1" x14ac:dyDescent="0.3">
      <c r="A158" s="76">
        <v>4</v>
      </c>
      <c r="B158" s="111" t="s">
        <v>350</v>
      </c>
      <c r="C158" s="75" t="s">
        <v>592</v>
      </c>
      <c r="D158" s="75" t="s">
        <v>402</v>
      </c>
      <c r="E158" s="75" t="s">
        <v>87</v>
      </c>
      <c r="F158" s="75" t="s">
        <v>478</v>
      </c>
      <c r="G158" s="75" t="s">
        <v>62</v>
      </c>
      <c r="H158" s="80">
        <v>9784</v>
      </c>
      <c r="I158" s="76">
        <v>5</v>
      </c>
      <c r="J158" s="153">
        <f>หนองบัวลำภู!F69</f>
        <v>509305.29</v>
      </c>
      <c r="K158" s="159">
        <f>หนองบัวลำภู!AN69</f>
        <v>565597.29</v>
      </c>
      <c r="L158" s="81">
        <f>หนองบัวลำภู!AO69</f>
        <v>4725502.33</v>
      </c>
      <c r="M158" s="81">
        <f>หนองบัวลำภู!AP69</f>
        <v>4863004.6100000003</v>
      </c>
      <c r="N158" s="75"/>
      <c r="O158" s="75"/>
      <c r="P158" s="75"/>
      <c r="Q158" s="151">
        <f t="shared" si="16"/>
        <v>-137502.28000000026</v>
      </c>
      <c r="R158" s="78">
        <f t="shared" si="17"/>
        <v>482.98265842191336</v>
      </c>
    </row>
    <row r="159" spans="1:18" s="2" customFormat="1" x14ac:dyDescent="0.3">
      <c r="A159" s="76">
        <v>5</v>
      </c>
      <c r="B159" s="111" t="s">
        <v>350</v>
      </c>
      <c r="C159" s="75" t="s">
        <v>592</v>
      </c>
      <c r="D159" s="75" t="s">
        <v>402</v>
      </c>
      <c r="E159" s="75" t="s">
        <v>87</v>
      </c>
      <c r="F159" s="75" t="s">
        <v>478</v>
      </c>
      <c r="G159" s="75" t="s">
        <v>63</v>
      </c>
      <c r="H159" s="80">
        <v>2995</v>
      </c>
      <c r="I159" s="76">
        <v>2</v>
      </c>
      <c r="J159" s="153">
        <f>หนองบัวลำภู!F70</f>
        <v>220244.81</v>
      </c>
      <c r="K159" s="159">
        <f>หนองบัวลำภู!AN70</f>
        <v>273085.06</v>
      </c>
      <c r="L159" s="81">
        <f>หนองบัวลำภู!AO70</f>
        <v>2070480.24</v>
      </c>
      <c r="M159" s="81">
        <f>หนองบัวลำภู!AP70</f>
        <v>2267215.44</v>
      </c>
      <c r="N159" s="75"/>
      <c r="O159" s="75"/>
      <c r="P159" s="75"/>
      <c r="Q159" s="151">
        <f t="shared" si="16"/>
        <v>-196735.19999999995</v>
      </c>
      <c r="R159" s="78">
        <f t="shared" si="17"/>
        <v>691.31226711185309</v>
      </c>
    </row>
    <row r="160" spans="1:18" s="2" customFormat="1" x14ac:dyDescent="0.3">
      <c r="A160" s="76">
        <v>6</v>
      </c>
      <c r="B160" s="111" t="s">
        <v>350</v>
      </c>
      <c r="C160" s="75" t="s">
        <v>592</v>
      </c>
      <c r="D160" s="75" t="s">
        <v>402</v>
      </c>
      <c r="E160" s="75" t="s">
        <v>87</v>
      </c>
      <c r="F160" s="75" t="s">
        <v>478</v>
      </c>
      <c r="G160" s="75" t="s">
        <v>64</v>
      </c>
      <c r="H160" s="80">
        <v>3883</v>
      </c>
      <c r="I160" s="76">
        <v>3</v>
      </c>
      <c r="J160" s="153">
        <f>หนองบัวลำภู!F71</f>
        <v>442223.02</v>
      </c>
      <c r="K160" s="159">
        <f>หนองบัวลำภู!AN71</f>
        <v>293998.32000000007</v>
      </c>
      <c r="L160" s="81">
        <f>หนองบัวลำภู!AO71</f>
        <v>2329229.2199999997</v>
      </c>
      <c r="M160" s="81">
        <f>หนองบัวลำภู!AP71</f>
        <v>3017760.66</v>
      </c>
      <c r="N160" s="75"/>
      <c r="O160" s="75"/>
      <c r="P160" s="75"/>
      <c r="Q160" s="151">
        <f t="shared" si="16"/>
        <v>-688531.44000000041</v>
      </c>
      <c r="R160" s="78">
        <f t="shared" si="17"/>
        <v>599.85300540818946</v>
      </c>
    </row>
    <row r="161" spans="1:18" s="2" customFormat="1" x14ac:dyDescent="0.3">
      <c r="A161" s="76">
        <v>7</v>
      </c>
      <c r="B161" s="111" t="s">
        <v>350</v>
      </c>
      <c r="C161" s="75" t="s">
        <v>592</v>
      </c>
      <c r="D161" s="75" t="s">
        <v>402</v>
      </c>
      <c r="E161" s="75" t="s">
        <v>87</v>
      </c>
      <c r="F161" s="75" t="s">
        <v>478</v>
      </c>
      <c r="G161" s="75" t="s">
        <v>65</v>
      </c>
      <c r="H161" s="80">
        <v>3290</v>
      </c>
      <c r="I161" s="76">
        <v>3</v>
      </c>
      <c r="J161" s="153">
        <f>หนองบัวลำภู!F72</f>
        <v>78895.88</v>
      </c>
      <c r="K161" s="159">
        <f>หนองบัวลำภู!AN72</f>
        <v>146180.59000000003</v>
      </c>
      <c r="L161" s="81">
        <f>หนองบัวลำภู!AO72</f>
        <v>2472590.38</v>
      </c>
      <c r="M161" s="81">
        <f>หนองบัวลำภู!AP72</f>
        <v>2700464.02</v>
      </c>
      <c r="N161" s="75"/>
      <c r="O161" s="75"/>
      <c r="P161" s="75"/>
      <c r="Q161" s="151">
        <f t="shared" si="16"/>
        <v>-227873.64000000013</v>
      </c>
      <c r="R161" s="78">
        <f t="shared" si="17"/>
        <v>751.54722796352576</v>
      </c>
    </row>
    <row r="162" spans="1:18" s="2" customFormat="1" x14ac:dyDescent="0.3">
      <c r="A162" s="76">
        <v>8</v>
      </c>
      <c r="B162" s="111" t="s">
        <v>350</v>
      </c>
      <c r="C162" s="75" t="s">
        <v>592</v>
      </c>
      <c r="D162" s="75" t="s">
        <v>402</v>
      </c>
      <c r="E162" s="75" t="s">
        <v>87</v>
      </c>
      <c r="F162" s="75" t="s">
        <v>478</v>
      </c>
      <c r="G162" s="75" t="s">
        <v>66</v>
      </c>
      <c r="H162" s="80">
        <v>3357</v>
      </c>
      <c r="I162" s="76">
        <v>3</v>
      </c>
      <c r="J162" s="153">
        <f>หนองบัวลำภู!F73</f>
        <v>145581.64000000001</v>
      </c>
      <c r="K162" s="159">
        <f>หนองบัวลำภู!AN73</f>
        <v>355635.06000000006</v>
      </c>
      <c r="L162" s="81">
        <f>หนองบัวลำภู!AO73</f>
        <v>1494780.5099999998</v>
      </c>
      <c r="M162" s="81">
        <f>หนองบัวลำภู!AP73</f>
        <v>1624777.79</v>
      </c>
      <c r="N162" s="75"/>
      <c r="O162" s="75"/>
      <c r="P162" s="75"/>
      <c r="Q162" s="151">
        <f t="shared" si="16"/>
        <v>-129997.28000000026</v>
      </c>
      <c r="R162" s="78">
        <f t="shared" si="17"/>
        <v>445.27271671134935</v>
      </c>
    </row>
    <row r="163" spans="1:18" s="2" customFormat="1" x14ac:dyDescent="0.3">
      <c r="A163" s="76">
        <v>9</v>
      </c>
      <c r="B163" s="111" t="s">
        <v>350</v>
      </c>
      <c r="C163" s="75" t="s">
        <v>592</v>
      </c>
      <c r="D163" s="75" t="s">
        <v>402</v>
      </c>
      <c r="E163" s="75" t="s">
        <v>87</v>
      </c>
      <c r="F163" s="75" t="s">
        <v>478</v>
      </c>
      <c r="G163" s="75" t="s">
        <v>67</v>
      </c>
      <c r="H163" s="80">
        <v>4937</v>
      </c>
      <c r="I163" s="76">
        <v>4</v>
      </c>
      <c r="J163" s="153">
        <f>หนองบัวลำภู!F74</f>
        <v>240024.24</v>
      </c>
      <c r="K163" s="159">
        <f>หนองบัวลำภู!AN74</f>
        <v>337040.57999999996</v>
      </c>
      <c r="L163" s="81">
        <f>หนองบัวลำภู!AO74</f>
        <v>2344939.2000000002</v>
      </c>
      <c r="M163" s="81">
        <f>หนองบัวลำภู!AP74</f>
        <v>2994604.5</v>
      </c>
      <c r="N163" s="75"/>
      <c r="O163" s="75"/>
      <c r="P163" s="75"/>
      <c r="Q163" s="151">
        <f t="shared" si="16"/>
        <v>-649665.29999999981</v>
      </c>
      <c r="R163" s="78">
        <f t="shared" si="17"/>
        <v>474.97249341705492</v>
      </c>
    </row>
    <row r="164" spans="1:18" s="2" customFormat="1" x14ac:dyDescent="0.3">
      <c r="A164" s="76">
        <v>10</v>
      </c>
      <c r="B164" s="111" t="s">
        <v>350</v>
      </c>
      <c r="C164" s="75" t="s">
        <v>592</v>
      </c>
      <c r="D164" s="75" t="s">
        <v>402</v>
      </c>
      <c r="E164" s="75" t="s">
        <v>87</v>
      </c>
      <c r="F164" s="75" t="s">
        <v>478</v>
      </c>
      <c r="G164" s="75" t="s">
        <v>68</v>
      </c>
      <c r="H164" s="80">
        <v>2893</v>
      </c>
      <c r="I164" s="76">
        <v>2</v>
      </c>
      <c r="J164" s="153">
        <f>หนองบัวลำภู!F75</f>
        <v>18652.88</v>
      </c>
      <c r="K164" s="159">
        <f>หนองบัวลำภู!AN75</f>
        <v>120395.88</v>
      </c>
      <c r="L164" s="81">
        <f>หนองบัวลำภู!AO75</f>
        <v>1780005.1600000001</v>
      </c>
      <c r="M164" s="81">
        <f>หนองบัวลำภู!AP75</f>
        <v>2063753.66</v>
      </c>
      <c r="N164" s="75"/>
      <c r="O164" s="75"/>
      <c r="P164" s="75"/>
      <c r="Q164" s="151">
        <f t="shared" si="16"/>
        <v>-283748.49999999977</v>
      </c>
      <c r="R164" s="78">
        <f t="shared" si="17"/>
        <v>615.28004147943318</v>
      </c>
    </row>
    <row r="165" spans="1:18" s="2" customFormat="1" x14ac:dyDescent="0.3">
      <c r="A165" s="76">
        <v>11</v>
      </c>
      <c r="B165" s="111" t="s">
        <v>350</v>
      </c>
      <c r="C165" s="75" t="s">
        <v>592</v>
      </c>
      <c r="D165" s="75" t="s">
        <v>402</v>
      </c>
      <c r="E165" s="75" t="s">
        <v>87</v>
      </c>
      <c r="F165" s="75" t="s">
        <v>478</v>
      </c>
      <c r="G165" s="75" t="s">
        <v>69</v>
      </c>
      <c r="H165" s="80">
        <v>2351</v>
      </c>
      <c r="I165" s="76">
        <v>2</v>
      </c>
      <c r="J165" s="153">
        <f>หนองบัวลำภู!F76</f>
        <v>35177.769999999997</v>
      </c>
      <c r="K165" s="159">
        <f>หนองบัวลำภู!AN76</f>
        <v>137951.74</v>
      </c>
      <c r="L165" s="81">
        <f>หนองบัวลำภู!AO76</f>
        <v>1765269.88</v>
      </c>
      <c r="M165" s="81">
        <f>หนองบัวลำภู!AP76</f>
        <v>2059053.48</v>
      </c>
      <c r="N165" s="75"/>
      <c r="O165" s="75"/>
      <c r="P165" s="75"/>
      <c r="Q165" s="151">
        <f t="shared" si="16"/>
        <v>-293783.60000000009</v>
      </c>
      <c r="R165" s="78">
        <f t="shared" si="17"/>
        <v>750.85915780518928</v>
      </c>
    </row>
    <row r="166" spans="1:18" s="2" customFormat="1" x14ac:dyDescent="0.3">
      <c r="A166" s="76">
        <v>12</v>
      </c>
      <c r="B166" s="111" t="s">
        <v>350</v>
      </c>
      <c r="C166" s="75" t="s">
        <v>592</v>
      </c>
      <c r="D166" s="75" t="s">
        <v>402</v>
      </c>
      <c r="E166" s="75" t="s">
        <v>87</v>
      </c>
      <c r="F166" s="75" t="s">
        <v>478</v>
      </c>
      <c r="G166" s="75" t="s">
        <v>70</v>
      </c>
      <c r="H166" s="80">
        <v>4560</v>
      </c>
      <c r="I166" s="76">
        <v>4</v>
      </c>
      <c r="J166" s="153">
        <f>หนองบัวลำภู!F77</f>
        <v>523139.14</v>
      </c>
      <c r="K166" s="159">
        <f>หนองบัวลำภู!AN77</f>
        <v>731134.74</v>
      </c>
      <c r="L166" s="81">
        <f>หนองบัวลำภู!AO77</f>
        <v>2839798.9</v>
      </c>
      <c r="M166" s="81">
        <f>หนองบัวลำภู!AP77</f>
        <v>3263897.67</v>
      </c>
      <c r="N166" s="75"/>
      <c r="O166" s="75"/>
      <c r="P166" s="75"/>
      <c r="Q166" s="151">
        <f t="shared" si="16"/>
        <v>-424098.77</v>
      </c>
      <c r="R166" s="78">
        <f t="shared" si="17"/>
        <v>622.76291666666668</v>
      </c>
    </row>
    <row r="167" spans="1:18" s="2" customFormat="1" x14ac:dyDescent="0.3">
      <c r="A167" s="76">
        <v>13</v>
      </c>
      <c r="B167" s="111" t="s">
        <v>350</v>
      </c>
      <c r="C167" s="75" t="s">
        <v>592</v>
      </c>
      <c r="D167" s="75" t="s">
        <v>402</v>
      </c>
      <c r="E167" s="75" t="s">
        <v>87</v>
      </c>
      <c r="F167" s="75" t="s">
        <v>478</v>
      </c>
      <c r="G167" s="75" t="s">
        <v>78</v>
      </c>
      <c r="H167" s="80">
        <v>1375</v>
      </c>
      <c r="I167" s="76">
        <v>1</v>
      </c>
      <c r="J167" s="153">
        <f>หนองบัวลำภู!F78</f>
        <v>6121.2</v>
      </c>
      <c r="K167" s="159">
        <f>หนองบัวลำภู!AN78</f>
        <v>51943.360000000001</v>
      </c>
      <c r="L167" s="81">
        <f>หนองบัวลำภู!AO78</f>
        <v>1755309.94</v>
      </c>
      <c r="M167" s="81">
        <f>หนองบัวลำภู!AP78</f>
        <v>2013126.7400000002</v>
      </c>
      <c r="N167" s="75"/>
      <c r="O167" s="75"/>
      <c r="P167" s="75"/>
      <c r="Q167" s="151">
        <f t="shared" si="16"/>
        <v>-257816.80000000028</v>
      </c>
      <c r="R167" s="78">
        <f t="shared" si="17"/>
        <v>1276.5890472727272</v>
      </c>
    </row>
    <row r="168" spans="1:18" s="2" customFormat="1" x14ac:dyDescent="0.3">
      <c r="A168" s="76">
        <v>14</v>
      </c>
      <c r="B168" s="111" t="s">
        <v>350</v>
      </c>
      <c r="C168" s="75" t="s">
        <v>592</v>
      </c>
      <c r="D168" s="75" t="s">
        <v>402</v>
      </c>
      <c r="E168" s="75" t="s">
        <v>87</v>
      </c>
      <c r="F168" s="75" t="s">
        <v>478</v>
      </c>
      <c r="G168" s="75" t="s">
        <v>81</v>
      </c>
      <c r="H168" s="80">
        <v>2442</v>
      </c>
      <c r="I168" s="76">
        <v>2</v>
      </c>
      <c r="J168" s="153">
        <f>หนองบัวลำภู!F79</f>
        <v>476122.75</v>
      </c>
      <c r="K168" s="159">
        <f>หนองบัวลำภู!AN79</f>
        <v>602753.63</v>
      </c>
      <c r="L168" s="81">
        <f>หนองบัวลำภู!AO79</f>
        <v>1125799.24</v>
      </c>
      <c r="M168" s="81">
        <f>หนองบัวลำภู!AP79</f>
        <v>1628633.12</v>
      </c>
      <c r="N168" s="75"/>
      <c r="O168" s="75"/>
      <c r="P168" s="75"/>
      <c r="Q168" s="151">
        <f t="shared" si="16"/>
        <v>-502833.88000000012</v>
      </c>
      <c r="R168" s="78">
        <f t="shared" si="17"/>
        <v>461.01524979524982</v>
      </c>
    </row>
    <row r="169" spans="1:18" s="21" customFormat="1" x14ac:dyDescent="0.3">
      <c r="A169" s="139">
        <v>5</v>
      </c>
      <c r="B169" s="140" t="s">
        <v>350</v>
      </c>
      <c r="C169" s="140"/>
      <c r="D169" s="140"/>
      <c r="E169" s="140" t="s">
        <v>374</v>
      </c>
      <c r="F169" s="140"/>
      <c r="G169" s="140" t="s">
        <v>594</v>
      </c>
      <c r="H169" s="142">
        <f>SUM(H155:H168)</f>
        <v>48595</v>
      </c>
      <c r="I169" s="139"/>
      <c r="J169" s="142">
        <f>SUM(J155:J168)</f>
        <v>3514161.7700000005</v>
      </c>
      <c r="K169" s="160">
        <f>SUM(K155:K168)</f>
        <v>4678791.04</v>
      </c>
      <c r="L169" s="142">
        <f t="shared" ref="L169:M169" si="19">SUM(L155:L168)</f>
        <v>29080788.029999997</v>
      </c>
      <c r="M169" s="142">
        <f t="shared" si="19"/>
        <v>33308307.860000003</v>
      </c>
      <c r="N169" s="140">
        <v>13</v>
      </c>
      <c r="O169" s="140">
        <v>13</v>
      </c>
      <c r="P169" s="140">
        <f>N169-O169</f>
        <v>0</v>
      </c>
      <c r="Q169" s="152">
        <f t="shared" si="16"/>
        <v>-4227519.8300000057</v>
      </c>
      <c r="R169" s="150">
        <f>L169/H169</f>
        <v>598.43169112048554</v>
      </c>
    </row>
    <row r="170" spans="1:18" s="2" customFormat="1" x14ac:dyDescent="0.3">
      <c r="A170" s="76">
        <v>1</v>
      </c>
      <c r="B170" s="111" t="s">
        <v>350</v>
      </c>
      <c r="C170" s="75" t="s">
        <v>595</v>
      </c>
      <c r="D170" s="75" t="s">
        <v>409</v>
      </c>
      <c r="E170" s="75" t="s">
        <v>88</v>
      </c>
      <c r="F170" s="75" t="s">
        <v>508</v>
      </c>
      <c r="G170" s="75" t="s">
        <v>596</v>
      </c>
      <c r="H170" s="80"/>
      <c r="I170" s="76"/>
      <c r="J170" s="153"/>
      <c r="K170" s="159"/>
      <c r="L170" s="81"/>
      <c r="M170" s="81"/>
      <c r="N170" s="75"/>
      <c r="O170" s="75"/>
      <c r="P170" s="75"/>
      <c r="Q170" s="151"/>
      <c r="R170" s="78"/>
    </row>
    <row r="171" spans="1:18" s="2" customFormat="1" x14ac:dyDescent="0.3">
      <c r="A171" s="76">
        <v>2</v>
      </c>
      <c r="B171" s="111" t="s">
        <v>350</v>
      </c>
      <c r="C171" s="75" t="s">
        <v>595</v>
      </c>
      <c r="D171" s="75" t="s">
        <v>409</v>
      </c>
      <c r="E171" s="75" t="s">
        <v>88</v>
      </c>
      <c r="F171" s="75" t="s">
        <v>478</v>
      </c>
      <c r="G171" s="75" t="s">
        <v>71</v>
      </c>
      <c r="H171" s="80">
        <v>4852</v>
      </c>
      <c r="I171" s="76">
        <v>4</v>
      </c>
      <c r="J171" s="153">
        <f>หนองบัวลำภู!F80</f>
        <v>231022.97</v>
      </c>
      <c r="K171" s="159">
        <f>หนองบัวลำภู!AN80</f>
        <v>279163.06999999995</v>
      </c>
      <c r="L171" s="81">
        <f>หนองบัวลำภู!AO80</f>
        <v>3528331.34</v>
      </c>
      <c r="M171" s="81">
        <f>หนองบัวลำภู!AP80</f>
        <v>3714227.5199999996</v>
      </c>
      <c r="N171" s="75"/>
      <c r="O171" s="75"/>
      <c r="P171" s="75"/>
      <c r="Q171" s="151">
        <f t="shared" si="16"/>
        <v>-185896.1799999997</v>
      </c>
      <c r="R171" s="78">
        <f t="shared" si="17"/>
        <v>727.19112530915083</v>
      </c>
    </row>
    <row r="172" spans="1:18" s="2" customFormat="1" x14ac:dyDescent="0.3">
      <c r="A172" s="76">
        <v>3</v>
      </c>
      <c r="B172" s="111" t="s">
        <v>350</v>
      </c>
      <c r="C172" s="75" t="s">
        <v>595</v>
      </c>
      <c r="D172" s="75" t="s">
        <v>409</v>
      </c>
      <c r="E172" s="75" t="s">
        <v>88</v>
      </c>
      <c r="F172" s="75" t="s">
        <v>478</v>
      </c>
      <c r="G172" s="75" t="s">
        <v>72</v>
      </c>
      <c r="H172" s="80">
        <v>1903</v>
      </c>
      <c r="I172" s="76">
        <v>2</v>
      </c>
      <c r="J172" s="153">
        <f>หนองบัวลำภู!F81</f>
        <v>213281.67</v>
      </c>
      <c r="K172" s="159">
        <f>หนองบัวลำภู!AN81</f>
        <v>250631.05</v>
      </c>
      <c r="L172" s="81">
        <f>หนองบัวลำภู!AO81</f>
        <v>1414966.6400000001</v>
      </c>
      <c r="M172" s="81">
        <f>หนองบัวลำภู!AP81</f>
        <v>1424998.2200000002</v>
      </c>
      <c r="N172" s="75"/>
      <c r="O172" s="75"/>
      <c r="P172" s="75"/>
      <c r="Q172" s="151">
        <f t="shared" si="16"/>
        <v>-10031.580000000075</v>
      </c>
      <c r="R172" s="78">
        <f t="shared" si="17"/>
        <v>743.54526537046775</v>
      </c>
    </row>
    <row r="173" spans="1:18" s="2" customFormat="1" x14ac:dyDescent="0.3">
      <c r="A173" s="76">
        <v>4</v>
      </c>
      <c r="B173" s="111" t="s">
        <v>350</v>
      </c>
      <c r="C173" s="75" t="s">
        <v>595</v>
      </c>
      <c r="D173" s="75" t="s">
        <v>409</v>
      </c>
      <c r="E173" s="75" t="s">
        <v>88</v>
      </c>
      <c r="F173" s="75" t="s">
        <v>478</v>
      </c>
      <c r="G173" s="75" t="s">
        <v>73</v>
      </c>
      <c r="H173" s="80">
        <v>4543</v>
      </c>
      <c r="I173" s="76">
        <v>4</v>
      </c>
      <c r="J173" s="153">
        <f>หนองบัวลำภู!F82</f>
        <v>347936.67</v>
      </c>
      <c r="K173" s="159">
        <f>หนองบัวลำภู!AN82</f>
        <v>356330.1</v>
      </c>
      <c r="L173" s="81">
        <f>หนองบัวลำภู!AO82</f>
        <v>2867158.2800000003</v>
      </c>
      <c r="M173" s="81">
        <f>หนองบัวลำภู!AP82</f>
        <v>2926020.42</v>
      </c>
      <c r="N173" s="75"/>
      <c r="O173" s="75"/>
      <c r="P173" s="75"/>
      <c r="Q173" s="151">
        <f t="shared" si="16"/>
        <v>-58862.139999999665</v>
      </c>
      <c r="R173" s="78">
        <f t="shared" si="17"/>
        <v>631.11562403698008</v>
      </c>
    </row>
    <row r="174" spans="1:18" s="2" customFormat="1" x14ac:dyDescent="0.3">
      <c r="A174" s="76">
        <v>5</v>
      </c>
      <c r="B174" s="111" t="s">
        <v>350</v>
      </c>
      <c r="C174" s="75" t="s">
        <v>595</v>
      </c>
      <c r="D174" s="75" t="s">
        <v>409</v>
      </c>
      <c r="E174" s="75" t="s">
        <v>88</v>
      </c>
      <c r="F174" s="75" t="s">
        <v>478</v>
      </c>
      <c r="G174" s="75" t="s">
        <v>74</v>
      </c>
      <c r="H174" s="80">
        <v>4808</v>
      </c>
      <c r="I174" s="76">
        <v>4</v>
      </c>
      <c r="J174" s="153">
        <f>หนองบัวลำภู!F83</f>
        <v>563662.80000000005</v>
      </c>
      <c r="K174" s="159">
        <f>หนองบัวลำภู!AN83</f>
        <v>617418.24000000011</v>
      </c>
      <c r="L174" s="81">
        <f>หนองบัวลำภู!AO83</f>
        <v>3179146.8</v>
      </c>
      <c r="M174" s="81">
        <f>หนองบัวลำภู!AP83</f>
        <v>3403805.9</v>
      </c>
      <c r="N174" s="75"/>
      <c r="O174" s="75"/>
      <c r="P174" s="75"/>
      <c r="Q174" s="151">
        <f t="shared" si="16"/>
        <v>-224659.10000000009</v>
      </c>
      <c r="R174" s="78">
        <f t="shared" si="17"/>
        <v>661.22021630615632</v>
      </c>
    </row>
    <row r="175" spans="1:18" s="2" customFormat="1" x14ac:dyDescent="0.3">
      <c r="A175" s="76">
        <v>6</v>
      </c>
      <c r="B175" s="111" t="s">
        <v>350</v>
      </c>
      <c r="C175" s="75" t="s">
        <v>595</v>
      </c>
      <c r="D175" s="75" t="s">
        <v>409</v>
      </c>
      <c r="E175" s="75" t="s">
        <v>88</v>
      </c>
      <c r="F175" s="75" t="s">
        <v>478</v>
      </c>
      <c r="G175" s="75" t="s">
        <v>75</v>
      </c>
      <c r="H175" s="80">
        <v>2181</v>
      </c>
      <c r="I175" s="76">
        <v>2</v>
      </c>
      <c r="J175" s="153">
        <f>หนองบัวลำภู!F84</f>
        <v>287615.76</v>
      </c>
      <c r="K175" s="159">
        <f>หนองบัวลำภู!AN84</f>
        <v>350630.47000000003</v>
      </c>
      <c r="L175" s="81">
        <f>หนองบัวลำภู!AO84</f>
        <v>2329044.38</v>
      </c>
      <c r="M175" s="81">
        <f>หนองบัวลำภู!AP84</f>
        <v>2436061.9900000002</v>
      </c>
      <c r="N175" s="75"/>
      <c r="O175" s="75"/>
      <c r="P175" s="75"/>
      <c r="Q175" s="151">
        <f t="shared" si="16"/>
        <v>-107017.61000000034</v>
      </c>
      <c r="R175" s="78">
        <f t="shared" si="17"/>
        <v>1067.8791288399816</v>
      </c>
    </row>
    <row r="176" spans="1:18" s="2" customFormat="1" x14ac:dyDescent="0.3">
      <c r="A176" s="76">
        <v>7</v>
      </c>
      <c r="B176" s="111" t="s">
        <v>350</v>
      </c>
      <c r="C176" s="75" t="s">
        <v>595</v>
      </c>
      <c r="D176" s="75" t="s">
        <v>409</v>
      </c>
      <c r="E176" s="75" t="s">
        <v>88</v>
      </c>
      <c r="F176" s="75" t="s">
        <v>478</v>
      </c>
      <c r="G176" s="75" t="s">
        <v>76</v>
      </c>
      <c r="H176" s="80">
        <v>5301</v>
      </c>
      <c r="I176" s="76">
        <v>4</v>
      </c>
      <c r="J176" s="153">
        <f>หนองบัวลำภู!F85</f>
        <v>589941.09</v>
      </c>
      <c r="K176" s="159">
        <f>หนองบัวลำภู!AN85</f>
        <v>648768.77</v>
      </c>
      <c r="L176" s="81">
        <f>หนองบัวลำภู!AO85</f>
        <v>3272938.0700000003</v>
      </c>
      <c r="M176" s="81">
        <f>หนองบัวลำภู!AP85</f>
        <v>2968346.2899999996</v>
      </c>
      <c r="N176" s="75"/>
      <c r="O176" s="75"/>
      <c r="P176" s="75"/>
      <c r="Q176" s="151">
        <f t="shared" si="16"/>
        <v>304591.78000000073</v>
      </c>
      <c r="R176" s="78">
        <f t="shared" si="17"/>
        <v>617.41899075646108</v>
      </c>
    </row>
    <row r="177" spans="1:20" x14ac:dyDescent="0.3">
      <c r="A177" s="76">
        <v>8</v>
      </c>
      <c r="B177" s="111" t="s">
        <v>350</v>
      </c>
      <c r="C177" s="75" t="s">
        <v>595</v>
      </c>
      <c r="D177" s="75" t="s">
        <v>409</v>
      </c>
      <c r="E177" s="75" t="s">
        <v>88</v>
      </c>
      <c r="F177" s="75" t="s">
        <v>478</v>
      </c>
      <c r="G177" s="75" t="s">
        <v>77</v>
      </c>
      <c r="H177" s="80">
        <v>3656</v>
      </c>
      <c r="I177" s="76">
        <v>3</v>
      </c>
      <c r="J177" s="153">
        <f>หนองบัวลำภู!F86</f>
        <v>524287.94</v>
      </c>
      <c r="K177" s="159">
        <f>หนองบัวลำภู!AN86</f>
        <v>585257.92999999993</v>
      </c>
      <c r="L177" s="81">
        <f>หนองบัวลำภู!AO86</f>
        <v>3070985.02</v>
      </c>
      <c r="M177" s="81">
        <f>หนองบัวลำภู!AP86</f>
        <v>3163558.42</v>
      </c>
      <c r="N177" s="75"/>
      <c r="O177" s="75"/>
      <c r="P177" s="75"/>
      <c r="Q177" s="151">
        <f t="shared" si="16"/>
        <v>-92573.399999999907</v>
      </c>
      <c r="R177" s="78">
        <f t="shared" si="17"/>
        <v>839.98496170678334</v>
      </c>
      <c r="T177" s="2"/>
    </row>
    <row r="178" spans="1:20" s="21" customFormat="1" x14ac:dyDescent="0.3">
      <c r="A178" s="139">
        <v>6</v>
      </c>
      <c r="B178" s="140" t="s">
        <v>350</v>
      </c>
      <c r="C178" s="140"/>
      <c r="D178" s="140"/>
      <c r="E178" s="140" t="s">
        <v>374</v>
      </c>
      <c r="F178" s="140"/>
      <c r="G178" s="140" t="s">
        <v>597</v>
      </c>
      <c r="H178" s="142">
        <f>SUM(H170:H177)</f>
        <v>27244</v>
      </c>
      <c r="I178" s="139"/>
      <c r="J178" s="142">
        <f>SUM(J170:J177)</f>
        <v>2757748.9</v>
      </c>
      <c r="K178" s="160">
        <f>SUM(K170:K177)</f>
        <v>3088199.63</v>
      </c>
      <c r="L178" s="142">
        <f t="shared" ref="L178" si="20">SUM(L170:L177)</f>
        <v>19662570.530000001</v>
      </c>
      <c r="M178" s="142">
        <f>SUM(M170:M177)</f>
        <v>20037018.759999998</v>
      </c>
      <c r="N178" s="140">
        <v>7</v>
      </c>
      <c r="O178" s="140">
        <v>7</v>
      </c>
      <c r="P178" s="140">
        <f>N178-O178</f>
        <v>0</v>
      </c>
      <c r="Q178" s="152">
        <f t="shared" si="16"/>
        <v>-374448.22999999672</v>
      </c>
      <c r="R178" s="150">
        <f t="shared" si="17"/>
        <v>721.72113235941868</v>
      </c>
    </row>
    <row r="179" spans="1:20" s="21" customFormat="1" ht="19.5" thickBot="1" x14ac:dyDescent="0.35">
      <c r="A179" s="28"/>
      <c r="B179" s="82" t="s">
        <v>350</v>
      </c>
      <c r="C179" s="82" t="s">
        <v>350</v>
      </c>
      <c r="D179" s="82" t="s">
        <v>350</v>
      </c>
      <c r="E179" s="82" t="s">
        <v>350</v>
      </c>
      <c r="F179" s="82"/>
      <c r="G179" s="82" t="s">
        <v>598</v>
      </c>
      <c r="H179" s="219">
        <f>H105+H119+H135+H154+H169+H178</f>
        <v>336764</v>
      </c>
      <c r="I179" s="28"/>
      <c r="J179" s="154">
        <f>J105+J119+J135+J154+J169+J178</f>
        <v>27824965.709999997</v>
      </c>
      <c r="K179" s="161">
        <f>K105+K119+K135+K154+K169+K178</f>
        <v>34116298.25</v>
      </c>
      <c r="L179" s="154">
        <f t="shared" ref="L179" si="21">L105+L119+L135+L154+L169+L178</f>
        <v>249216937.16999996</v>
      </c>
      <c r="M179" s="154">
        <f>M105+M119+M135+M154+M169+M178</f>
        <v>258925793.20999998</v>
      </c>
      <c r="N179" s="82">
        <f>N105+N119+N135+N154+N169+N178</f>
        <v>83</v>
      </c>
      <c r="O179" s="82">
        <f>O105+O119+O135+O154+O169+O178</f>
        <v>83</v>
      </c>
      <c r="P179" s="82">
        <f>N179-O179</f>
        <v>0</v>
      </c>
      <c r="Q179" s="152">
        <f t="shared" si="16"/>
        <v>-9708856.0400000215</v>
      </c>
      <c r="R179" s="150">
        <f t="shared" si="17"/>
        <v>740.03437769476534</v>
      </c>
      <c r="S179" s="21">
        <v>4</v>
      </c>
    </row>
    <row r="180" spans="1:20" s="21" customFormat="1" ht="20.25" thickTop="1" thickBot="1" x14ac:dyDescent="0.35">
      <c r="A180" s="177"/>
      <c r="B180" s="178"/>
      <c r="C180" s="178"/>
      <c r="D180" s="178"/>
      <c r="E180" s="345" t="s">
        <v>599</v>
      </c>
      <c r="F180" s="346"/>
      <c r="G180" s="347"/>
      <c r="H180" s="179"/>
      <c r="I180" s="177"/>
      <c r="J180" s="171">
        <f>J179/O179</f>
        <v>335240.55072289152</v>
      </c>
      <c r="K180" s="172">
        <f>K179/O179</f>
        <v>411039.73795180721</v>
      </c>
      <c r="L180" s="171">
        <f>L179/O179</f>
        <v>3002613.7008433728</v>
      </c>
      <c r="M180" s="171">
        <f>M179/O179</f>
        <v>3119587.8699999996</v>
      </c>
      <c r="N180" s="178"/>
      <c r="O180" s="178"/>
      <c r="P180" s="178"/>
      <c r="Q180" s="151">
        <f t="shared" si="16"/>
        <v>-116974.1691566268</v>
      </c>
      <c r="R180" s="78"/>
    </row>
    <row r="181" spans="1:20" s="21" customFormat="1" ht="19.5" thickTop="1" x14ac:dyDescent="0.3">
      <c r="A181" s="143">
        <v>1</v>
      </c>
      <c r="B181" s="144" t="s">
        <v>351</v>
      </c>
      <c r="C181" s="144" t="s">
        <v>600</v>
      </c>
      <c r="D181" s="144" t="s">
        <v>601</v>
      </c>
      <c r="E181" s="144" t="s">
        <v>329</v>
      </c>
      <c r="F181" s="144" t="s">
        <v>602</v>
      </c>
      <c r="G181" s="144" t="s">
        <v>329</v>
      </c>
      <c r="H181" s="145"/>
      <c r="I181" s="143"/>
      <c r="J181" s="156"/>
      <c r="K181" s="163"/>
      <c r="L181" s="146"/>
      <c r="M181" s="146"/>
      <c r="N181" s="8"/>
      <c r="O181" s="8"/>
      <c r="P181" s="8"/>
      <c r="Q181" s="152"/>
      <c r="R181" s="150"/>
      <c r="T181" s="150"/>
    </row>
    <row r="182" spans="1:20" x14ac:dyDescent="0.3">
      <c r="A182" s="76">
        <v>2</v>
      </c>
      <c r="B182" s="75" t="s">
        <v>351</v>
      </c>
      <c r="C182" s="75" t="s">
        <v>600</v>
      </c>
      <c r="D182" s="75" t="s">
        <v>601</v>
      </c>
      <c r="E182" s="75" t="s">
        <v>329</v>
      </c>
      <c r="F182" s="75" t="s">
        <v>478</v>
      </c>
      <c r="G182" s="75" t="s">
        <v>1585</v>
      </c>
      <c r="H182" s="80">
        <v>6904</v>
      </c>
      <c r="I182" s="76">
        <v>5</v>
      </c>
      <c r="J182" s="153">
        <f>อุดรธานี!F16</f>
        <v>778753.4</v>
      </c>
      <c r="K182" s="159">
        <f>อุดรธานี!AU16</f>
        <v>1050276.5300000003</v>
      </c>
      <c r="L182" s="81">
        <f>อุดรธานี!AV16</f>
        <v>5953733.4000000004</v>
      </c>
      <c r="M182" s="81">
        <f>อุดรธานี!AW16</f>
        <v>6168584.3300000001</v>
      </c>
      <c r="N182" s="75"/>
      <c r="O182" s="75"/>
      <c r="P182" s="75"/>
      <c r="Q182" s="151">
        <f t="shared" si="16"/>
        <v>-214850.9299999997</v>
      </c>
      <c r="R182" s="78">
        <f t="shared" si="17"/>
        <v>862.35999420625728</v>
      </c>
    </row>
    <row r="183" spans="1:20" x14ac:dyDescent="0.3">
      <c r="A183" s="76">
        <v>3</v>
      </c>
      <c r="B183" s="75" t="s">
        <v>351</v>
      </c>
      <c r="C183" s="75" t="s">
        <v>600</v>
      </c>
      <c r="D183" s="75" t="s">
        <v>601</v>
      </c>
      <c r="E183" s="75" t="s">
        <v>329</v>
      </c>
      <c r="F183" s="75" t="s">
        <v>478</v>
      </c>
      <c r="G183" s="75" t="s">
        <v>106</v>
      </c>
      <c r="H183" s="80">
        <v>7854</v>
      </c>
      <c r="I183" s="76">
        <v>5</v>
      </c>
      <c r="J183" s="153">
        <f>อุดรธานี!F17</f>
        <v>235971.13</v>
      </c>
      <c r="K183" s="159">
        <f>อุดรธานี!AU17</f>
        <v>940884.47000000009</v>
      </c>
      <c r="L183" s="81">
        <f>อุดรธานี!AV17</f>
        <v>4322160.8499999996</v>
      </c>
      <c r="M183" s="81">
        <f>อุดรธานี!AW17</f>
        <v>4443178.3599999994</v>
      </c>
      <c r="N183" s="75"/>
      <c r="O183" s="75"/>
      <c r="P183" s="75"/>
      <c r="Q183" s="151">
        <f t="shared" si="16"/>
        <v>-121017.50999999978</v>
      </c>
      <c r="R183" s="78">
        <f t="shared" si="17"/>
        <v>550.3133244206773</v>
      </c>
    </row>
    <row r="184" spans="1:20" x14ac:dyDescent="0.3">
      <c r="A184" s="76">
        <v>4</v>
      </c>
      <c r="B184" s="75" t="s">
        <v>351</v>
      </c>
      <c r="C184" s="75" t="s">
        <v>600</v>
      </c>
      <c r="D184" s="75" t="s">
        <v>601</v>
      </c>
      <c r="E184" s="75" t="s">
        <v>329</v>
      </c>
      <c r="F184" s="75" t="s">
        <v>478</v>
      </c>
      <c r="G184" s="75" t="s">
        <v>107</v>
      </c>
      <c r="H184" s="80">
        <v>11376</v>
      </c>
      <c r="I184" s="76">
        <v>5</v>
      </c>
      <c r="J184" s="153">
        <f>อุดรธานี!F18</f>
        <v>3223545.66</v>
      </c>
      <c r="K184" s="159">
        <f>อุดรธานี!AU18</f>
        <v>3508455.5100000002</v>
      </c>
      <c r="L184" s="81">
        <f>อุดรธานี!AV18</f>
        <v>5151042.0500000007</v>
      </c>
      <c r="M184" s="81">
        <f>อุดรธานี!AW18</f>
        <v>6138410.0800000001</v>
      </c>
      <c r="N184" s="75"/>
      <c r="O184" s="75"/>
      <c r="P184" s="75"/>
      <c r="Q184" s="151">
        <f t="shared" si="16"/>
        <v>-987368.02999999933</v>
      </c>
      <c r="R184" s="78">
        <f t="shared" si="17"/>
        <v>452.79905502812949</v>
      </c>
    </row>
    <row r="185" spans="1:20" x14ac:dyDescent="0.3">
      <c r="A185" s="76">
        <v>5</v>
      </c>
      <c r="B185" s="75" t="s">
        <v>351</v>
      </c>
      <c r="C185" s="75" t="s">
        <v>600</v>
      </c>
      <c r="D185" s="75" t="s">
        <v>601</v>
      </c>
      <c r="E185" s="75" t="s">
        <v>329</v>
      </c>
      <c r="F185" s="75" t="s">
        <v>478</v>
      </c>
      <c r="G185" s="75" t="s">
        <v>108</v>
      </c>
      <c r="H185" s="80">
        <v>5535</v>
      </c>
      <c r="I185" s="76">
        <v>4</v>
      </c>
      <c r="J185" s="153">
        <f>อุดรธานี!F19</f>
        <v>1333704.08</v>
      </c>
      <c r="K185" s="159">
        <f>อุดรธานี!AU19</f>
        <v>1624250.37</v>
      </c>
      <c r="L185" s="81">
        <f>อุดรธานี!AV19</f>
        <v>4102825.24</v>
      </c>
      <c r="M185" s="81">
        <f>อุดรธานี!AW19</f>
        <v>5852080.2200000007</v>
      </c>
      <c r="N185" s="75"/>
      <c r="O185" s="75"/>
      <c r="P185" s="75"/>
      <c r="Q185" s="151">
        <f t="shared" si="16"/>
        <v>-1749254.9800000004</v>
      </c>
      <c r="R185" s="78">
        <f t="shared" si="17"/>
        <v>741.2511725383921</v>
      </c>
    </row>
    <row r="186" spans="1:20" x14ac:dyDescent="0.3">
      <c r="A186" s="76">
        <v>6</v>
      </c>
      <c r="B186" s="75" t="s">
        <v>351</v>
      </c>
      <c r="C186" s="75" t="s">
        <v>600</v>
      </c>
      <c r="D186" s="75" t="s">
        <v>601</v>
      </c>
      <c r="E186" s="75" t="s">
        <v>329</v>
      </c>
      <c r="F186" s="75" t="s">
        <v>478</v>
      </c>
      <c r="G186" s="75" t="s">
        <v>109</v>
      </c>
      <c r="H186" s="80">
        <v>4498</v>
      </c>
      <c r="I186" s="76">
        <v>3</v>
      </c>
      <c r="J186" s="153">
        <f>อุดรธานี!F20</f>
        <v>397234.9</v>
      </c>
      <c r="K186" s="159">
        <f>อุดรธานี!AU20</f>
        <v>788266.91</v>
      </c>
      <c r="L186" s="81">
        <f>อุดรธานี!AV20</f>
        <v>3327537.93</v>
      </c>
      <c r="M186" s="81">
        <f>อุดรธานี!AW20</f>
        <v>4450004.24</v>
      </c>
      <c r="N186" s="75"/>
      <c r="O186" s="75"/>
      <c r="P186" s="75"/>
      <c r="Q186" s="151">
        <f t="shared" si="16"/>
        <v>-1122466.31</v>
      </c>
      <c r="R186" s="78">
        <f t="shared" si="17"/>
        <v>739.78166518452645</v>
      </c>
    </row>
    <row r="187" spans="1:20" x14ac:dyDescent="0.3">
      <c r="A187" s="76">
        <v>7</v>
      </c>
      <c r="B187" s="75" t="s">
        <v>351</v>
      </c>
      <c r="C187" s="75" t="s">
        <v>600</v>
      </c>
      <c r="D187" s="75" t="s">
        <v>601</v>
      </c>
      <c r="E187" s="75" t="s">
        <v>329</v>
      </c>
      <c r="F187" s="75" t="s">
        <v>478</v>
      </c>
      <c r="G187" s="75" t="s">
        <v>110</v>
      </c>
      <c r="H187" s="80">
        <v>8085</v>
      </c>
      <c r="I187" s="76">
        <v>5</v>
      </c>
      <c r="J187" s="153">
        <f>อุดรธานี!F21</f>
        <v>1626572.85</v>
      </c>
      <c r="K187" s="159">
        <f>อุดรธานี!AU21</f>
        <v>2551825.54</v>
      </c>
      <c r="L187" s="81">
        <f>อุดรธานี!AV21</f>
        <v>5443987.3700000001</v>
      </c>
      <c r="M187" s="81">
        <f>อุดรธานี!AW21</f>
        <v>5035641.58</v>
      </c>
      <c r="N187" s="75"/>
      <c r="O187" s="75"/>
      <c r="P187" s="75"/>
      <c r="Q187" s="151">
        <f t="shared" si="16"/>
        <v>408345.79000000004</v>
      </c>
      <c r="R187" s="78">
        <f t="shared" si="17"/>
        <v>673.34413976499695</v>
      </c>
    </row>
    <row r="188" spans="1:20" x14ac:dyDescent="0.3">
      <c r="A188" s="76">
        <v>8</v>
      </c>
      <c r="B188" s="75" t="s">
        <v>351</v>
      </c>
      <c r="C188" s="75" t="s">
        <v>600</v>
      </c>
      <c r="D188" s="75" t="s">
        <v>601</v>
      </c>
      <c r="E188" s="75" t="s">
        <v>329</v>
      </c>
      <c r="F188" s="75" t="s">
        <v>478</v>
      </c>
      <c r="G188" s="75" t="s">
        <v>111</v>
      </c>
      <c r="H188" s="80">
        <v>8539</v>
      </c>
      <c r="I188" s="76">
        <v>5</v>
      </c>
      <c r="J188" s="153">
        <f>อุดรธานี!F22</f>
        <v>1539219.34</v>
      </c>
      <c r="K188" s="159">
        <f>อุดรธานี!AU22</f>
        <v>1777202.71</v>
      </c>
      <c r="L188" s="81">
        <f>อุดรธานี!AV22</f>
        <v>5070831.4800000004</v>
      </c>
      <c r="M188" s="81">
        <f>อุดรธานี!AW22</f>
        <v>5543788.46</v>
      </c>
      <c r="N188" s="75"/>
      <c r="O188" s="75"/>
      <c r="P188" s="75"/>
      <c r="Q188" s="151">
        <f t="shared" si="16"/>
        <v>-472956.97999999952</v>
      </c>
      <c r="R188" s="78">
        <f t="shared" si="17"/>
        <v>593.84371472069336</v>
      </c>
    </row>
    <row r="189" spans="1:20" x14ac:dyDescent="0.3">
      <c r="A189" s="76">
        <v>9</v>
      </c>
      <c r="B189" s="75" t="s">
        <v>351</v>
      </c>
      <c r="C189" s="75" t="s">
        <v>600</v>
      </c>
      <c r="D189" s="75" t="s">
        <v>601</v>
      </c>
      <c r="E189" s="75" t="s">
        <v>329</v>
      </c>
      <c r="F189" s="75" t="s">
        <v>478</v>
      </c>
      <c r="G189" s="75" t="s">
        <v>112</v>
      </c>
      <c r="H189" s="80">
        <v>4617</v>
      </c>
      <c r="I189" s="76">
        <v>4</v>
      </c>
      <c r="J189" s="153">
        <f>อุดรธานี!F23</f>
        <v>878809.93</v>
      </c>
      <c r="K189" s="159">
        <f>อุดรธานี!AU23</f>
        <v>1040655.8600000001</v>
      </c>
      <c r="L189" s="81">
        <f>อุดรธานี!AV23</f>
        <v>4578632.38</v>
      </c>
      <c r="M189" s="81">
        <f>อุดรธานี!AW23</f>
        <v>4725481.7499999991</v>
      </c>
      <c r="N189" s="75"/>
      <c r="O189" s="75"/>
      <c r="P189" s="75"/>
      <c r="Q189" s="151">
        <f t="shared" si="16"/>
        <v>-146849.36999999918</v>
      </c>
      <c r="R189" s="78">
        <f t="shared" si="17"/>
        <v>991.68992419319898</v>
      </c>
    </row>
    <row r="190" spans="1:20" x14ac:dyDescent="0.3">
      <c r="A190" s="76">
        <v>10</v>
      </c>
      <c r="B190" s="75" t="s">
        <v>351</v>
      </c>
      <c r="C190" s="75" t="s">
        <v>600</v>
      </c>
      <c r="D190" s="75" t="s">
        <v>601</v>
      </c>
      <c r="E190" s="75" t="s">
        <v>329</v>
      </c>
      <c r="F190" s="75" t="s">
        <v>478</v>
      </c>
      <c r="G190" s="75" t="s">
        <v>113</v>
      </c>
      <c r="H190" s="80">
        <v>8025</v>
      </c>
      <c r="I190" s="76">
        <v>5</v>
      </c>
      <c r="J190" s="153">
        <f>อุดรธานี!F24</f>
        <v>1448243.88</v>
      </c>
      <c r="K190" s="159">
        <f>อุดรธานี!AU24</f>
        <v>1842081.6899999997</v>
      </c>
      <c r="L190" s="81">
        <f>อุดรธานี!AV24</f>
        <v>5958740.6500000004</v>
      </c>
      <c r="M190" s="81">
        <f>อุดรธานี!AW24</f>
        <v>6500732.2300000004</v>
      </c>
      <c r="N190" s="75"/>
      <c r="O190" s="75"/>
      <c r="P190" s="75"/>
      <c r="Q190" s="151">
        <f t="shared" si="16"/>
        <v>-541991.58000000007</v>
      </c>
      <c r="R190" s="78">
        <f t="shared" si="17"/>
        <v>742.52219937694713</v>
      </c>
    </row>
    <row r="191" spans="1:20" x14ac:dyDescent="0.3">
      <c r="A191" s="76">
        <v>11</v>
      </c>
      <c r="B191" s="75" t="s">
        <v>351</v>
      </c>
      <c r="C191" s="75" t="s">
        <v>600</v>
      </c>
      <c r="D191" s="75" t="s">
        <v>601</v>
      </c>
      <c r="E191" s="75" t="s">
        <v>329</v>
      </c>
      <c r="F191" s="75" t="s">
        <v>478</v>
      </c>
      <c r="G191" s="75" t="s">
        <v>114</v>
      </c>
      <c r="H191" s="80">
        <v>9296</v>
      </c>
      <c r="I191" s="76">
        <v>5</v>
      </c>
      <c r="J191" s="153">
        <f>อุดรธานี!F25</f>
        <v>1681375.67</v>
      </c>
      <c r="K191" s="159">
        <f>อุดรธานี!AU25</f>
        <v>2757397.7399999998</v>
      </c>
      <c r="L191" s="81">
        <f>อุดรธานี!AV25</f>
        <v>6342491.8900000006</v>
      </c>
      <c r="M191" s="81">
        <f>อุดรธานี!AW25</f>
        <v>6216094.71</v>
      </c>
      <c r="N191" s="75"/>
      <c r="O191" s="75"/>
      <c r="P191" s="75"/>
      <c r="Q191" s="151">
        <f t="shared" si="16"/>
        <v>126397.18000000063</v>
      </c>
      <c r="R191" s="78">
        <f t="shared" si="17"/>
        <v>682.28182981927716</v>
      </c>
    </row>
    <row r="192" spans="1:20" x14ac:dyDescent="0.3">
      <c r="A192" s="76">
        <v>12</v>
      </c>
      <c r="B192" s="75" t="s">
        <v>351</v>
      </c>
      <c r="C192" s="75" t="s">
        <v>600</v>
      </c>
      <c r="D192" s="75" t="s">
        <v>601</v>
      </c>
      <c r="E192" s="75" t="s">
        <v>329</v>
      </c>
      <c r="F192" s="75" t="s">
        <v>478</v>
      </c>
      <c r="G192" s="75" t="s">
        <v>115</v>
      </c>
      <c r="H192" s="80">
        <v>6137</v>
      </c>
      <c r="I192" s="76">
        <v>5</v>
      </c>
      <c r="J192" s="153">
        <f>อุดรธานี!F26</f>
        <v>1486486.09</v>
      </c>
      <c r="K192" s="159">
        <f>อุดรธานี!AU26</f>
        <v>2012410.01</v>
      </c>
      <c r="L192" s="81">
        <f>อุดรธานี!AV26</f>
        <v>5802681.6399999997</v>
      </c>
      <c r="M192" s="81">
        <f>อุดรธานี!AW26</f>
        <v>5442058.0099999998</v>
      </c>
      <c r="N192" s="75"/>
      <c r="O192" s="75"/>
      <c r="P192" s="75"/>
      <c r="Q192" s="151">
        <f t="shared" si="16"/>
        <v>360623.62999999989</v>
      </c>
      <c r="R192" s="78">
        <f t="shared" si="17"/>
        <v>945.52413883004715</v>
      </c>
    </row>
    <row r="193" spans="1:18" x14ac:dyDescent="0.3">
      <c r="A193" s="76">
        <v>13</v>
      </c>
      <c r="B193" s="75" t="s">
        <v>351</v>
      </c>
      <c r="C193" s="75" t="s">
        <v>600</v>
      </c>
      <c r="D193" s="75" t="s">
        <v>601</v>
      </c>
      <c r="E193" s="75" t="s">
        <v>329</v>
      </c>
      <c r="F193" s="75" t="s">
        <v>478</v>
      </c>
      <c r="G193" s="75" t="s">
        <v>116</v>
      </c>
      <c r="H193" s="80">
        <v>5098</v>
      </c>
      <c r="I193" s="76">
        <v>4</v>
      </c>
      <c r="J193" s="153">
        <f>อุดรธานี!F27</f>
        <v>336472.67</v>
      </c>
      <c r="K193" s="159">
        <f>อุดรธานี!AU27</f>
        <v>722656.96</v>
      </c>
      <c r="L193" s="81">
        <f>อุดรธานี!AV27</f>
        <v>3567823.65</v>
      </c>
      <c r="M193" s="81">
        <f>อุดรธานี!AW27</f>
        <v>4195517.3900000006</v>
      </c>
      <c r="N193" s="75"/>
      <c r="O193" s="75"/>
      <c r="P193" s="75"/>
      <c r="Q193" s="151">
        <f t="shared" si="16"/>
        <v>-627693.74000000069</v>
      </c>
      <c r="R193" s="78">
        <f t="shared" si="17"/>
        <v>699.84771479011374</v>
      </c>
    </row>
    <row r="194" spans="1:18" x14ac:dyDescent="0.3">
      <c r="A194" s="76">
        <v>14</v>
      </c>
      <c r="B194" s="75" t="s">
        <v>351</v>
      </c>
      <c r="C194" s="75" t="s">
        <v>600</v>
      </c>
      <c r="D194" s="75" t="s">
        <v>601</v>
      </c>
      <c r="E194" s="75" t="s">
        <v>329</v>
      </c>
      <c r="F194" s="75" t="s">
        <v>478</v>
      </c>
      <c r="G194" s="75" t="s">
        <v>1586</v>
      </c>
      <c r="H194" s="80">
        <v>10388</v>
      </c>
      <c r="I194" s="76">
        <v>5</v>
      </c>
      <c r="J194" s="153">
        <f>อุดรธานี!F28</f>
        <v>2268120.59</v>
      </c>
      <c r="K194" s="159">
        <f>อุดรธานี!AU28</f>
        <v>2630572.4199999995</v>
      </c>
      <c r="L194" s="81">
        <f>อุดรธานี!AV28</f>
        <v>6894429.2699999996</v>
      </c>
      <c r="M194" s="81">
        <f>อุดรธานี!AW28</f>
        <v>6546129.3600000003</v>
      </c>
      <c r="N194" s="75"/>
      <c r="O194" s="75"/>
      <c r="P194" s="75"/>
      <c r="Q194" s="151">
        <f t="shared" si="16"/>
        <v>348299.90999999922</v>
      </c>
      <c r="R194" s="78">
        <f t="shared" si="17"/>
        <v>663.69168944936462</v>
      </c>
    </row>
    <row r="195" spans="1:18" x14ac:dyDescent="0.3">
      <c r="A195" s="76">
        <v>15</v>
      </c>
      <c r="B195" s="75" t="s">
        <v>351</v>
      </c>
      <c r="C195" s="75" t="s">
        <v>600</v>
      </c>
      <c r="D195" s="75" t="s">
        <v>601</v>
      </c>
      <c r="E195" s="75" t="s">
        <v>329</v>
      </c>
      <c r="F195" s="75" t="s">
        <v>478</v>
      </c>
      <c r="G195" s="75" t="s">
        <v>118</v>
      </c>
      <c r="H195" s="80">
        <v>8779</v>
      </c>
      <c r="I195" s="76">
        <v>5</v>
      </c>
      <c r="J195" s="153">
        <f>อุดรธานี!F29</f>
        <v>283182.43</v>
      </c>
      <c r="K195" s="159">
        <f>อุดรธานี!AU29</f>
        <v>694937.6399999999</v>
      </c>
      <c r="L195" s="81">
        <f>อุดรธานี!AV29</f>
        <v>6249493.3200000003</v>
      </c>
      <c r="M195" s="81">
        <f>อุดรธานี!AW29</f>
        <v>6773842.0699999994</v>
      </c>
      <c r="N195" s="75"/>
      <c r="O195" s="75"/>
      <c r="P195" s="75"/>
      <c r="Q195" s="151">
        <f t="shared" si="16"/>
        <v>-524348.74999999907</v>
      </c>
      <c r="R195" s="78">
        <f t="shared" si="17"/>
        <v>711.86847249117216</v>
      </c>
    </row>
    <row r="196" spans="1:18" x14ac:dyDescent="0.3">
      <c r="A196" s="76">
        <v>16</v>
      </c>
      <c r="B196" s="75" t="s">
        <v>351</v>
      </c>
      <c r="C196" s="75" t="s">
        <v>600</v>
      </c>
      <c r="D196" s="75" t="s">
        <v>601</v>
      </c>
      <c r="E196" s="75" t="s">
        <v>329</v>
      </c>
      <c r="F196" s="75" t="s">
        <v>478</v>
      </c>
      <c r="G196" s="75" t="s">
        <v>119</v>
      </c>
      <c r="H196" s="80">
        <v>13821</v>
      </c>
      <c r="I196" s="76">
        <v>5</v>
      </c>
      <c r="J196" s="153">
        <f>อุดรธานี!F30</f>
        <v>2164720.9500000002</v>
      </c>
      <c r="K196" s="159">
        <f>อุดรธานี!AU30</f>
        <v>2751860.3800000004</v>
      </c>
      <c r="L196" s="81">
        <f>อุดรธานี!AV30</f>
        <v>7872650.4700000007</v>
      </c>
      <c r="M196" s="81">
        <f>อุดรธานี!AW30</f>
        <v>8113649.71</v>
      </c>
      <c r="N196" s="75"/>
      <c r="O196" s="75"/>
      <c r="P196" s="75"/>
      <c r="Q196" s="151">
        <f t="shared" si="16"/>
        <v>-240999.23999999929</v>
      </c>
      <c r="R196" s="78">
        <f t="shared" si="17"/>
        <v>569.61511250994863</v>
      </c>
    </row>
    <row r="197" spans="1:18" x14ac:dyDescent="0.3">
      <c r="A197" s="76">
        <v>17</v>
      </c>
      <c r="B197" s="75" t="s">
        <v>351</v>
      </c>
      <c r="C197" s="75" t="s">
        <v>600</v>
      </c>
      <c r="D197" s="75" t="s">
        <v>601</v>
      </c>
      <c r="E197" s="75" t="s">
        <v>329</v>
      </c>
      <c r="F197" s="75" t="s">
        <v>478</v>
      </c>
      <c r="G197" s="75" t="s">
        <v>120</v>
      </c>
      <c r="H197" s="80">
        <v>6605</v>
      </c>
      <c r="I197" s="76">
        <v>5</v>
      </c>
      <c r="J197" s="153">
        <f>อุดรธานี!F31</f>
        <v>898108.61</v>
      </c>
      <c r="K197" s="159">
        <f>อุดรธานี!AU31</f>
        <v>1335890.51</v>
      </c>
      <c r="L197" s="81">
        <f>อุดรธานี!AV31</f>
        <v>6256769.5499999998</v>
      </c>
      <c r="M197" s="81">
        <f>อุดรธานี!AW31</f>
        <v>6516556.9199999999</v>
      </c>
      <c r="N197" s="75"/>
      <c r="O197" s="75"/>
      <c r="P197" s="75"/>
      <c r="Q197" s="151">
        <f t="shared" si="16"/>
        <v>-259787.37000000011</v>
      </c>
      <c r="R197" s="78">
        <f t="shared" si="17"/>
        <v>947.27775170325503</v>
      </c>
    </row>
    <row r="198" spans="1:18" x14ac:dyDescent="0.3">
      <c r="A198" s="76">
        <v>18</v>
      </c>
      <c r="B198" s="75" t="s">
        <v>351</v>
      </c>
      <c r="C198" s="75" t="s">
        <v>600</v>
      </c>
      <c r="D198" s="75" t="s">
        <v>601</v>
      </c>
      <c r="E198" s="75" t="s">
        <v>329</v>
      </c>
      <c r="F198" s="75" t="s">
        <v>478</v>
      </c>
      <c r="G198" s="75" t="s">
        <v>121</v>
      </c>
      <c r="H198" s="80">
        <v>4845</v>
      </c>
      <c r="I198" s="76">
        <v>4</v>
      </c>
      <c r="J198" s="153">
        <f>อุดรธานี!F32</f>
        <v>1108495.27</v>
      </c>
      <c r="K198" s="159">
        <f>อุดรธานี!AU32</f>
        <v>1358450.54</v>
      </c>
      <c r="L198" s="81">
        <f>อุดรธานี!AV32</f>
        <v>3462084.41</v>
      </c>
      <c r="M198" s="81">
        <f>อุดรธานี!AW32</f>
        <v>3529046.56</v>
      </c>
      <c r="N198" s="75"/>
      <c r="O198" s="75"/>
      <c r="P198" s="75"/>
      <c r="Q198" s="151">
        <f t="shared" si="16"/>
        <v>-66962.149999999907</v>
      </c>
      <c r="R198" s="78">
        <f t="shared" si="17"/>
        <v>714.56850567595461</v>
      </c>
    </row>
    <row r="199" spans="1:18" x14ac:dyDescent="0.3">
      <c r="A199" s="76">
        <v>19</v>
      </c>
      <c r="B199" s="75" t="s">
        <v>351</v>
      </c>
      <c r="C199" s="75" t="s">
        <v>600</v>
      </c>
      <c r="D199" s="75" t="s">
        <v>601</v>
      </c>
      <c r="E199" s="75" t="s">
        <v>329</v>
      </c>
      <c r="F199" s="75" t="s">
        <v>478</v>
      </c>
      <c r="G199" s="75" t="s">
        <v>122</v>
      </c>
      <c r="H199" s="80">
        <v>5126</v>
      </c>
      <c r="I199" s="76">
        <v>4</v>
      </c>
      <c r="J199" s="153">
        <f>อุดรธานี!F33</f>
        <v>831021.75</v>
      </c>
      <c r="K199" s="159">
        <f>อุดรธานี!AU33</f>
        <v>1465178.54</v>
      </c>
      <c r="L199" s="81">
        <f>อุดรธานี!AV33</f>
        <v>3930965.51</v>
      </c>
      <c r="M199" s="81">
        <f>อุดรธานี!AW33</f>
        <v>5164456.53</v>
      </c>
      <c r="N199" s="75"/>
      <c r="O199" s="75"/>
      <c r="P199" s="75"/>
      <c r="Q199" s="151">
        <f t="shared" ref="Q199:Q262" si="22">L199-M199</f>
        <v>-1233491.0200000005</v>
      </c>
      <c r="R199" s="78">
        <f t="shared" ref="R199:R209" si="23">L199/H199</f>
        <v>766.86802770191173</v>
      </c>
    </row>
    <row r="200" spans="1:18" x14ac:dyDescent="0.3">
      <c r="A200" s="76">
        <v>20</v>
      </c>
      <c r="B200" s="75" t="s">
        <v>351</v>
      </c>
      <c r="C200" s="75" t="s">
        <v>600</v>
      </c>
      <c r="D200" s="75" t="s">
        <v>601</v>
      </c>
      <c r="E200" s="75" t="s">
        <v>329</v>
      </c>
      <c r="F200" s="75" t="s">
        <v>478</v>
      </c>
      <c r="G200" s="75" t="s">
        <v>123</v>
      </c>
      <c r="H200" s="80">
        <v>4886</v>
      </c>
      <c r="I200" s="76">
        <v>4</v>
      </c>
      <c r="J200" s="153">
        <f>อุดรธานี!F34</f>
        <v>1176400.79</v>
      </c>
      <c r="K200" s="159">
        <f>อุดรธานี!AU34</f>
        <v>1492927.4500000002</v>
      </c>
      <c r="L200" s="81">
        <f>อุดรธานี!AV34</f>
        <v>4506846.9300000006</v>
      </c>
      <c r="M200" s="81">
        <f>อุดรธานี!AW34</f>
        <v>4561239.05</v>
      </c>
      <c r="N200" s="75"/>
      <c r="O200" s="75"/>
      <c r="P200" s="75"/>
      <c r="Q200" s="151">
        <f t="shared" si="22"/>
        <v>-54392.11999999918</v>
      </c>
      <c r="R200" s="78">
        <f t="shared" si="23"/>
        <v>922.40010847318888</v>
      </c>
    </row>
    <row r="201" spans="1:18" x14ac:dyDescent="0.3">
      <c r="A201" s="76">
        <v>21</v>
      </c>
      <c r="B201" s="75" t="s">
        <v>351</v>
      </c>
      <c r="C201" s="75" t="s">
        <v>600</v>
      </c>
      <c r="D201" s="75" t="s">
        <v>601</v>
      </c>
      <c r="E201" s="75" t="s">
        <v>329</v>
      </c>
      <c r="F201" s="75" t="s">
        <v>478</v>
      </c>
      <c r="G201" s="75" t="s">
        <v>1549</v>
      </c>
      <c r="H201" s="80">
        <v>4684</v>
      </c>
      <c r="I201" s="76">
        <v>4</v>
      </c>
      <c r="J201" s="153">
        <f>อุดรธานี!F35</f>
        <v>656549.19999999995</v>
      </c>
      <c r="K201" s="159">
        <f>อุดรธานี!AU35</f>
        <v>856089.4</v>
      </c>
      <c r="L201" s="81">
        <f>อุดรธานี!AV35</f>
        <v>3753123.9400000004</v>
      </c>
      <c r="M201" s="81">
        <f>อุดรธานี!AW35</f>
        <v>3955940.87</v>
      </c>
      <c r="N201" s="75"/>
      <c r="O201" s="75"/>
      <c r="P201" s="75"/>
      <c r="Q201" s="151">
        <f t="shared" si="22"/>
        <v>-202816.9299999997</v>
      </c>
      <c r="R201" s="78">
        <f t="shared" si="23"/>
        <v>801.26471818958169</v>
      </c>
    </row>
    <row r="202" spans="1:18" x14ac:dyDescent="0.3">
      <c r="A202" s="76">
        <v>22</v>
      </c>
      <c r="B202" s="75" t="s">
        <v>351</v>
      </c>
      <c r="C202" s="75" t="s">
        <v>600</v>
      </c>
      <c r="D202" s="75" t="s">
        <v>601</v>
      </c>
      <c r="E202" s="75" t="s">
        <v>329</v>
      </c>
      <c r="F202" s="75" t="s">
        <v>478</v>
      </c>
      <c r="G202" s="75" t="s">
        <v>125</v>
      </c>
      <c r="H202" s="80">
        <v>7160</v>
      </c>
      <c r="I202" s="76">
        <v>5</v>
      </c>
      <c r="J202" s="153">
        <f>อุดรธานี!F36</f>
        <v>1270262.1299999999</v>
      </c>
      <c r="K202" s="159">
        <f>อุดรธานี!AU36</f>
        <v>1417085.3599999999</v>
      </c>
      <c r="L202" s="81">
        <f>อุดรธานี!AV36</f>
        <v>5114429.96</v>
      </c>
      <c r="M202" s="81">
        <f>อุดรธานี!AW36</f>
        <v>5513396.04</v>
      </c>
      <c r="N202" s="75"/>
      <c r="O202" s="75"/>
      <c r="P202" s="75"/>
      <c r="Q202" s="151">
        <f t="shared" si="22"/>
        <v>-398966.08000000007</v>
      </c>
      <c r="R202" s="78">
        <f t="shared" si="23"/>
        <v>714.30586033519558</v>
      </c>
    </row>
    <row r="203" spans="1:18" x14ac:dyDescent="0.3">
      <c r="A203" s="76">
        <v>23</v>
      </c>
      <c r="B203" s="75" t="s">
        <v>351</v>
      </c>
      <c r="C203" s="75" t="s">
        <v>600</v>
      </c>
      <c r="D203" s="75" t="s">
        <v>601</v>
      </c>
      <c r="E203" s="75" t="s">
        <v>329</v>
      </c>
      <c r="F203" s="75" t="s">
        <v>478</v>
      </c>
      <c r="G203" s="75" t="s">
        <v>1587</v>
      </c>
      <c r="H203" s="80">
        <v>5368</v>
      </c>
      <c r="I203" s="76">
        <v>4</v>
      </c>
      <c r="J203" s="153">
        <f>อุดรธานี!F37</f>
        <v>1643119.39</v>
      </c>
      <c r="K203" s="159">
        <f>อุดรธานี!AU37</f>
        <v>1831223.0899999999</v>
      </c>
      <c r="L203" s="81">
        <f>อุดรธานี!AV37</f>
        <v>3807483.51</v>
      </c>
      <c r="M203" s="81">
        <f>อุดรธานี!AW37</f>
        <v>3936406.81</v>
      </c>
      <c r="N203" s="75"/>
      <c r="O203" s="75"/>
      <c r="P203" s="75"/>
      <c r="Q203" s="151">
        <f t="shared" si="22"/>
        <v>-128923.30000000028</v>
      </c>
      <c r="R203" s="78">
        <f t="shared" si="23"/>
        <v>709.29275521609532</v>
      </c>
    </row>
    <row r="204" spans="1:18" x14ac:dyDescent="0.3">
      <c r="A204" s="76">
        <v>24</v>
      </c>
      <c r="B204" s="75" t="s">
        <v>351</v>
      </c>
      <c r="C204" s="75" t="s">
        <v>600</v>
      </c>
      <c r="D204" s="75" t="s">
        <v>601</v>
      </c>
      <c r="E204" s="75" t="s">
        <v>329</v>
      </c>
      <c r="F204" s="75" t="s">
        <v>478</v>
      </c>
      <c r="G204" s="75" t="s">
        <v>127</v>
      </c>
      <c r="H204" s="80">
        <v>5870</v>
      </c>
      <c r="I204" s="76">
        <v>4</v>
      </c>
      <c r="J204" s="153">
        <f>อุดรธานี!F38</f>
        <v>756684.07</v>
      </c>
      <c r="K204" s="159">
        <f>อุดรธานี!AU38</f>
        <v>1117576.3699999999</v>
      </c>
      <c r="L204" s="81">
        <f>อุดรธานี!AV38</f>
        <v>4523502.2699999996</v>
      </c>
      <c r="M204" s="81">
        <f>อุดรธานี!AW38</f>
        <v>4662813.7299999995</v>
      </c>
      <c r="N204" s="75"/>
      <c r="O204" s="75"/>
      <c r="P204" s="75"/>
      <c r="Q204" s="151">
        <f t="shared" si="22"/>
        <v>-139311.45999999996</v>
      </c>
      <c r="R204" s="78">
        <f t="shared" si="23"/>
        <v>770.61367461669499</v>
      </c>
    </row>
    <row r="205" spans="1:18" x14ac:dyDescent="0.3">
      <c r="A205" s="76">
        <v>25</v>
      </c>
      <c r="B205" s="75" t="s">
        <v>351</v>
      </c>
      <c r="C205" s="75" t="s">
        <v>600</v>
      </c>
      <c r="D205" s="75" t="s">
        <v>601</v>
      </c>
      <c r="E205" s="75" t="s">
        <v>329</v>
      </c>
      <c r="F205" s="75" t="s">
        <v>478</v>
      </c>
      <c r="G205" s="75" t="s">
        <v>128</v>
      </c>
      <c r="H205" s="80">
        <v>3793</v>
      </c>
      <c r="I205" s="76">
        <v>3</v>
      </c>
      <c r="J205" s="153">
        <f>อุดรธานี!F39</f>
        <v>597977.38</v>
      </c>
      <c r="K205" s="159">
        <f>อุดรธานี!AU39</f>
        <v>865710.11</v>
      </c>
      <c r="L205" s="81">
        <f>อุดรธานี!AV39</f>
        <v>3435984.93</v>
      </c>
      <c r="M205" s="81">
        <f>อุดรธานี!AW39</f>
        <v>3870830.81</v>
      </c>
      <c r="N205" s="75"/>
      <c r="O205" s="75"/>
      <c r="P205" s="75"/>
      <c r="Q205" s="151">
        <f t="shared" si="22"/>
        <v>-434845.87999999989</v>
      </c>
      <c r="R205" s="78">
        <f t="shared" si="23"/>
        <v>905.87527814394946</v>
      </c>
    </row>
    <row r="206" spans="1:18" x14ac:dyDescent="0.3">
      <c r="A206" s="76">
        <v>26</v>
      </c>
      <c r="B206" s="75" t="s">
        <v>351</v>
      </c>
      <c r="C206" s="75" t="s">
        <v>600</v>
      </c>
      <c r="D206" s="75" t="s">
        <v>601</v>
      </c>
      <c r="E206" s="75" t="s">
        <v>329</v>
      </c>
      <c r="F206" s="75" t="s">
        <v>478</v>
      </c>
      <c r="G206" s="75" t="s">
        <v>1550</v>
      </c>
      <c r="H206" s="80">
        <v>6053</v>
      </c>
      <c r="I206" s="76">
        <v>5</v>
      </c>
      <c r="J206" s="153">
        <f>อุดรธานี!F40</f>
        <v>807722.1</v>
      </c>
      <c r="K206" s="159">
        <f>อุดรธานี!AU40</f>
        <v>1147330.03</v>
      </c>
      <c r="L206" s="81">
        <f>อุดรธานี!AV40</f>
        <v>3284906.51</v>
      </c>
      <c r="M206" s="81">
        <f>อุดรธานี!AW40</f>
        <v>4153692.2499999995</v>
      </c>
      <c r="N206" s="75"/>
      <c r="O206" s="75"/>
      <c r="P206" s="75"/>
      <c r="Q206" s="151">
        <f t="shared" si="22"/>
        <v>-868785.73999999976</v>
      </c>
      <c r="R206" s="78">
        <f t="shared" si="23"/>
        <v>542.69065091690072</v>
      </c>
    </row>
    <row r="207" spans="1:18" x14ac:dyDescent="0.3">
      <c r="A207" s="76">
        <v>27</v>
      </c>
      <c r="B207" s="75" t="s">
        <v>351</v>
      </c>
      <c r="C207" s="75" t="s">
        <v>600</v>
      </c>
      <c r="D207" s="75" t="s">
        <v>601</v>
      </c>
      <c r="E207" s="75" t="s">
        <v>329</v>
      </c>
      <c r="F207" s="75" t="s">
        <v>478</v>
      </c>
      <c r="G207" s="75" t="s">
        <v>283</v>
      </c>
      <c r="H207" s="80">
        <v>7865</v>
      </c>
      <c r="I207" s="76">
        <v>5</v>
      </c>
      <c r="J207" s="153">
        <f>อุดรธานี!F41</f>
        <v>1195496.99</v>
      </c>
      <c r="K207" s="159">
        <f>อุดรธานี!AU41</f>
        <v>1423430.91</v>
      </c>
      <c r="L207" s="81">
        <f>อุดรธานี!AV41</f>
        <v>3173538.5799999996</v>
      </c>
      <c r="M207" s="81">
        <f>อุดรธานี!AW41</f>
        <v>5500192.8699999992</v>
      </c>
      <c r="N207" s="75"/>
      <c r="O207" s="75"/>
      <c r="P207" s="75"/>
      <c r="Q207" s="151">
        <f t="shared" si="22"/>
        <v>-2326654.2899999996</v>
      </c>
      <c r="R207" s="78">
        <f t="shared" si="23"/>
        <v>403.50140877304511</v>
      </c>
    </row>
    <row r="208" spans="1:18" x14ac:dyDescent="0.3">
      <c r="A208" s="76">
        <v>28</v>
      </c>
      <c r="B208" s="75" t="s">
        <v>351</v>
      </c>
      <c r="C208" s="75" t="s">
        <v>600</v>
      </c>
      <c r="D208" s="75" t="s">
        <v>601</v>
      </c>
      <c r="E208" s="75" t="s">
        <v>329</v>
      </c>
      <c r="F208" s="75" t="s">
        <v>478</v>
      </c>
      <c r="G208" s="75" t="s">
        <v>284</v>
      </c>
      <c r="H208" s="80">
        <v>2654</v>
      </c>
      <c r="I208" s="76">
        <v>2</v>
      </c>
      <c r="J208" s="153">
        <f>อุดรธานี!F42</f>
        <v>633217.56000000006</v>
      </c>
      <c r="K208" s="159">
        <f>อุดรธานี!AU42</f>
        <v>710104.53</v>
      </c>
      <c r="L208" s="81">
        <f>อุดรธานี!AV42</f>
        <v>2356103.54</v>
      </c>
      <c r="M208" s="81">
        <f>อุดรธานี!AW42</f>
        <v>2636828.9699999997</v>
      </c>
      <c r="N208" s="75"/>
      <c r="O208" s="75"/>
      <c r="P208" s="75"/>
      <c r="Q208" s="151">
        <f t="shared" si="22"/>
        <v>-280725.4299999997</v>
      </c>
      <c r="R208" s="78">
        <f t="shared" si="23"/>
        <v>887.7556669178598</v>
      </c>
    </row>
    <row r="209" spans="1:20" x14ac:dyDescent="0.3">
      <c r="A209" s="76">
        <v>29</v>
      </c>
      <c r="B209" s="75" t="s">
        <v>351</v>
      </c>
      <c r="C209" s="75" t="s">
        <v>600</v>
      </c>
      <c r="D209" s="75" t="s">
        <v>601</v>
      </c>
      <c r="E209" s="75" t="s">
        <v>329</v>
      </c>
      <c r="F209" s="75" t="s">
        <v>478</v>
      </c>
      <c r="G209" s="75" t="s">
        <v>312</v>
      </c>
      <c r="H209" s="80">
        <v>5308</v>
      </c>
      <c r="I209" s="76">
        <v>4</v>
      </c>
      <c r="J209" s="153">
        <f>อุดรธานี!F43</f>
        <v>968621.61</v>
      </c>
      <c r="K209" s="159">
        <f>อุดรธานี!AU43</f>
        <v>1220841.33</v>
      </c>
      <c r="L209" s="81">
        <f>อุดรธานี!AV43</f>
        <v>2919976.0100000002</v>
      </c>
      <c r="M209" s="81">
        <f>อุดรธานี!AW43</f>
        <v>3114873.83</v>
      </c>
      <c r="N209" s="75"/>
      <c r="O209" s="75"/>
      <c r="P209" s="75"/>
      <c r="Q209" s="151">
        <f t="shared" si="22"/>
        <v>-194897.81999999983</v>
      </c>
      <c r="R209" s="78">
        <f t="shared" si="23"/>
        <v>550.10851733232857</v>
      </c>
    </row>
    <row r="210" spans="1:20" s="21" customFormat="1" x14ac:dyDescent="0.3">
      <c r="A210" s="139">
        <v>1</v>
      </c>
      <c r="B210" s="140" t="s">
        <v>351</v>
      </c>
      <c r="C210" s="140"/>
      <c r="D210" s="140"/>
      <c r="E210" s="140" t="s">
        <v>374</v>
      </c>
      <c r="F210" s="140"/>
      <c r="G210" s="140" t="s">
        <v>603</v>
      </c>
      <c r="H210" s="141">
        <f>SUM(H181:H209)</f>
        <v>189169</v>
      </c>
      <c r="I210" s="139"/>
      <c r="J210" s="142">
        <f>SUM(J181:J209)</f>
        <v>32226090.419999994</v>
      </c>
      <c r="K210" s="160">
        <f>SUM(K181:K209)</f>
        <v>42935572.909999989</v>
      </c>
      <c r="L210" s="142">
        <f t="shared" ref="L210:M210" si="24">SUM(L181:L209)</f>
        <v>131164777.24000002</v>
      </c>
      <c r="M210" s="142">
        <f t="shared" si="24"/>
        <v>143261467.74000001</v>
      </c>
      <c r="N210" s="140">
        <v>28</v>
      </c>
      <c r="O210" s="140">
        <v>28</v>
      </c>
      <c r="P210" s="140">
        <f>N210-O210</f>
        <v>0</v>
      </c>
      <c r="Q210" s="152">
        <f t="shared" si="22"/>
        <v>-12096690.499999985</v>
      </c>
      <c r="R210" s="150">
        <f>L210/H210</f>
        <v>693.37352970095537</v>
      </c>
      <c r="T210" s="150"/>
    </row>
    <row r="211" spans="1:20" x14ac:dyDescent="0.3">
      <c r="A211" s="76">
        <v>1</v>
      </c>
      <c r="B211" s="75" t="s">
        <v>351</v>
      </c>
      <c r="C211" s="75" t="s">
        <v>604</v>
      </c>
      <c r="D211" s="75" t="s">
        <v>382</v>
      </c>
      <c r="E211" s="75" t="s">
        <v>330</v>
      </c>
      <c r="F211" s="75" t="s">
        <v>508</v>
      </c>
      <c r="G211" s="75" t="s">
        <v>605</v>
      </c>
      <c r="H211" s="80"/>
      <c r="I211" s="76"/>
      <c r="J211" s="153"/>
      <c r="K211" s="159"/>
      <c r="L211" s="81"/>
      <c r="M211" s="81"/>
      <c r="N211" s="75"/>
      <c r="O211" s="75"/>
      <c r="P211" s="75"/>
    </row>
    <row r="212" spans="1:20" x14ac:dyDescent="0.3">
      <c r="A212" s="76">
        <v>2</v>
      </c>
      <c r="B212" s="75" t="s">
        <v>351</v>
      </c>
      <c r="C212" s="75" t="s">
        <v>604</v>
      </c>
      <c r="D212" s="75" t="s">
        <v>382</v>
      </c>
      <c r="E212" s="75" t="s">
        <v>330</v>
      </c>
      <c r="F212" s="75" t="s">
        <v>478</v>
      </c>
      <c r="G212" s="75" t="s">
        <v>1551</v>
      </c>
      <c r="H212" s="80">
        <v>3359</v>
      </c>
      <c r="I212" s="76">
        <v>3</v>
      </c>
      <c r="J212" s="153">
        <f>อุดรธานี!F44</f>
        <v>725519.87</v>
      </c>
      <c r="K212" s="159">
        <f>อุดรธานี!AU44</f>
        <v>716218.34000000008</v>
      </c>
      <c r="L212" s="81">
        <f>อุดรธานี!AV44</f>
        <v>3004757.57</v>
      </c>
      <c r="M212" s="81">
        <f>อุดรธานี!AW44</f>
        <v>3301005.53</v>
      </c>
      <c r="N212" s="75"/>
      <c r="O212" s="75"/>
      <c r="P212" s="75"/>
      <c r="Q212" s="151">
        <f t="shared" si="22"/>
        <v>-296247.95999999996</v>
      </c>
      <c r="R212" s="78">
        <f t="shared" ref="R212:R223" si="25">L212/H212</f>
        <v>894.53931824947892</v>
      </c>
    </row>
    <row r="213" spans="1:20" x14ac:dyDescent="0.3">
      <c r="A213" s="76">
        <v>3</v>
      </c>
      <c r="B213" s="75" t="s">
        <v>351</v>
      </c>
      <c r="C213" s="75" t="s">
        <v>604</v>
      </c>
      <c r="D213" s="75" t="s">
        <v>382</v>
      </c>
      <c r="E213" s="75" t="s">
        <v>330</v>
      </c>
      <c r="F213" s="75" t="s">
        <v>478</v>
      </c>
      <c r="G213" s="75" t="s">
        <v>1552</v>
      </c>
      <c r="H213" s="80">
        <v>3931</v>
      </c>
      <c r="I213" s="76">
        <v>3</v>
      </c>
      <c r="J213" s="153">
        <f>อุดรธานี!F45</f>
        <v>1099457.2</v>
      </c>
      <c r="K213" s="159">
        <f>อุดรธานี!AU45</f>
        <v>1123122.5299999998</v>
      </c>
      <c r="L213" s="81">
        <f>อุดรธานี!AV45</f>
        <v>3172382.12</v>
      </c>
      <c r="M213" s="81">
        <f>อุดรธานี!AW45</f>
        <v>3257818.4299999997</v>
      </c>
      <c r="N213" s="75"/>
      <c r="O213" s="75"/>
      <c r="P213" s="75"/>
      <c r="Q213" s="151">
        <f t="shared" si="22"/>
        <v>-85436.30999999959</v>
      </c>
      <c r="R213" s="78">
        <f t="shared" si="25"/>
        <v>807.01656575934885</v>
      </c>
    </row>
    <row r="214" spans="1:20" x14ac:dyDescent="0.3">
      <c r="A214" s="76">
        <v>4</v>
      </c>
      <c r="B214" s="75" t="s">
        <v>351</v>
      </c>
      <c r="C214" s="75" t="s">
        <v>604</v>
      </c>
      <c r="D214" s="75" t="s">
        <v>382</v>
      </c>
      <c r="E214" s="75" t="s">
        <v>330</v>
      </c>
      <c r="F214" s="75" t="s">
        <v>478</v>
      </c>
      <c r="G214" s="75" t="s">
        <v>1553</v>
      </c>
      <c r="H214" s="80">
        <v>3732</v>
      </c>
      <c r="I214" s="76">
        <v>3</v>
      </c>
      <c r="J214" s="153">
        <f>อุดรธานี!F46</f>
        <v>609322.15</v>
      </c>
      <c r="K214" s="159">
        <f>อุดรธานี!AU46</f>
        <v>726365.25</v>
      </c>
      <c r="L214" s="81">
        <f>อุดรธานี!AV46</f>
        <v>5123146.4400000004</v>
      </c>
      <c r="M214" s="81">
        <f>อุดรธานี!AW46</f>
        <v>5401648.1199999992</v>
      </c>
      <c r="N214" s="75"/>
      <c r="O214" s="75"/>
      <c r="P214" s="75"/>
      <c r="Q214" s="151">
        <f t="shared" si="22"/>
        <v>-278501.67999999877</v>
      </c>
      <c r="R214" s="78">
        <f t="shared" si="25"/>
        <v>1372.7616398713828</v>
      </c>
    </row>
    <row r="215" spans="1:20" x14ac:dyDescent="0.3">
      <c r="A215" s="76">
        <v>5</v>
      </c>
      <c r="B215" s="75" t="s">
        <v>351</v>
      </c>
      <c r="C215" s="75" t="s">
        <v>604</v>
      </c>
      <c r="D215" s="75" t="s">
        <v>382</v>
      </c>
      <c r="E215" s="75" t="s">
        <v>330</v>
      </c>
      <c r="F215" s="75" t="s">
        <v>478</v>
      </c>
      <c r="G215" s="75" t="s">
        <v>1554</v>
      </c>
      <c r="H215" s="80">
        <v>3470</v>
      </c>
      <c r="I215" s="76">
        <v>3</v>
      </c>
      <c r="J215" s="153">
        <f>อุดรธานี!F47</f>
        <v>350046.62</v>
      </c>
      <c r="K215" s="159">
        <f>อุดรธานี!AU47</f>
        <v>352596.59</v>
      </c>
      <c r="L215" s="81">
        <f>อุดรธานี!AV47</f>
        <v>3299730.23</v>
      </c>
      <c r="M215" s="81">
        <f>อุดรธานี!AW47</f>
        <v>3492135.83</v>
      </c>
      <c r="N215" s="75"/>
      <c r="O215" s="75"/>
      <c r="P215" s="75"/>
      <c r="Q215" s="151">
        <f t="shared" si="22"/>
        <v>-192405.60000000009</v>
      </c>
      <c r="R215" s="78">
        <f t="shared" si="25"/>
        <v>950.93090201729103</v>
      </c>
    </row>
    <row r="216" spans="1:20" x14ac:dyDescent="0.3">
      <c r="A216" s="76">
        <v>6</v>
      </c>
      <c r="B216" s="75" t="s">
        <v>351</v>
      </c>
      <c r="C216" s="75" t="s">
        <v>604</v>
      </c>
      <c r="D216" s="75" t="s">
        <v>382</v>
      </c>
      <c r="E216" s="75" t="s">
        <v>330</v>
      </c>
      <c r="F216" s="75" t="s">
        <v>478</v>
      </c>
      <c r="G216" s="75" t="s">
        <v>1555</v>
      </c>
      <c r="H216" s="80">
        <v>7498</v>
      </c>
      <c r="I216" s="76">
        <v>5</v>
      </c>
      <c r="J216" s="153">
        <f>อุดรธานี!F48</f>
        <v>718333.78</v>
      </c>
      <c r="K216" s="159">
        <f>อุดรธานี!AU48</f>
        <v>723013.3600000001</v>
      </c>
      <c r="L216" s="81">
        <f>อุดรธานี!AV48</f>
        <v>7110803.290000001</v>
      </c>
      <c r="M216" s="81">
        <f>อุดรธานี!AW48</f>
        <v>7621445.870000001</v>
      </c>
      <c r="N216" s="75"/>
      <c r="O216" s="75"/>
      <c r="P216" s="75"/>
      <c r="Q216" s="151">
        <f t="shared" si="22"/>
        <v>-510642.58000000007</v>
      </c>
      <c r="R216" s="78">
        <f t="shared" si="25"/>
        <v>948.36000133368907</v>
      </c>
      <c r="T216" s="78">
        <v>71000000</v>
      </c>
    </row>
    <row r="217" spans="1:20" x14ac:dyDescent="0.3">
      <c r="A217" s="76">
        <v>7</v>
      </c>
      <c r="B217" s="75" t="s">
        <v>351</v>
      </c>
      <c r="C217" s="75" t="s">
        <v>604</v>
      </c>
      <c r="D217" s="75" t="s">
        <v>382</v>
      </c>
      <c r="E217" s="75" t="s">
        <v>330</v>
      </c>
      <c r="F217" s="75" t="s">
        <v>478</v>
      </c>
      <c r="G217" s="75" t="s">
        <v>1556</v>
      </c>
      <c r="H217" s="80">
        <v>7191</v>
      </c>
      <c r="I217" s="76">
        <v>5</v>
      </c>
      <c r="J217" s="153">
        <f>อุดรธานี!F49</f>
        <v>702096.71</v>
      </c>
      <c r="K217" s="159">
        <f>อุดรธานี!AU49</f>
        <v>755213.96999999986</v>
      </c>
      <c r="L217" s="81">
        <f>อุดรธานี!AV49</f>
        <v>5662168.7300000004</v>
      </c>
      <c r="M217" s="81">
        <f>อุดรธานี!AW49</f>
        <v>6249827.9100000001</v>
      </c>
      <c r="N217" s="75"/>
      <c r="O217" s="75"/>
      <c r="P217" s="75"/>
      <c r="Q217" s="151">
        <f t="shared" si="22"/>
        <v>-587659.1799999997</v>
      </c>
      <c r="R217" s="78">
        <f t="shared" si="25"/>
        <v>787.39656932276466</v>
      </c>
    </row>
    <row r="218" spans="1:20" x14ac:dyDescent="0.3">
      <c r="A218" s="76">
        <v>8</v>
      </c>
      <c r="B218" s="75" t="s">
        <v>351</v>
      </c>
      <c r="C218" s="75" t="s">
        <v>604</v>
      </c>
      <c r="D218" s="75" t="s">
        <v>382</v>
      </c>
      <c r="E218" s="75" t="s">
        <v>330</v>
      </c>
      <c r="F218" s="75" t="s">
        <v>478</v>
      </c>
      <c r="G218" s="75" t="s">
        <v>1557</v>
      </c>
      <c r="H218" s="80">
        <v>2981</v>
      </c>
      <c r="I218" s="76">
        <v>2</v>
      </c>
      <c r="J218" s="153">
        <f>อุดรธานี!F50</f>
        <v>632178.05000000005</v>
      </c>
      <c r="K218" s="159">
        <f>อุดรธานี!AU50</f>
        <v>605794.10000000009</v>
      </c>
      <c r="L218" s="81">
        <f>อุดรธานี!AV50</f>
        <v>3387255.43</v>
      </c>
      <c r="M218" s="81">
        <f>อุดรธานี!AW50</f>
        <v>3427834.88</v>
      </c>
      <c r="N218" s="75"/>
      <c r="O218" s="75"/>
      <c r="P218" s="75"/>
      <c r="Q218" s="151">
        <f t="shared" si="22"/>
        <v>-40579.449999999721</v>
      </c>
      <c r="R218" s="78">
        <f t="shared" si="25"/>
        <v>1136.2815934250252</v>
      </c>
      <c r="T218" s="78">
        <f>T216*10%</f>
        <v>7100000</v>
      </c>
    </row>
    <row r="219" spans="1:20" x14ac:dyDescent="0.3">
      <c r="A219" s="76">
        <v>9</v>
      </c>
      <c r="B219" s="75" t="s">
        <v>351</v>
      </c>
      <c r="C219" s="75" t="s">
        <v>604</v>
      </c>
      <c r="D219" s="75" t="s">
        <v>382</v>
      </c>
      <c r="E219" s="75" t="s">
        <v>330</v>
      </c>
      <c r="F219" s="75" t="s">
        <v>478</v>
      </c>
      <c r="G219" s="75" t="s">
        <v>1558</v>
      </c>
      <c r="H219" s="80">
        <v>3469</v>
      </c>
      <c r="I219" s="76">
        <v>3</v>
      </c>
      <c r="J219" s="153">
        <f>อุดรธานี!F51</f>
        <v>317489.08</v>
      </c>
      <c r="K219" s="159">
        <f>อุดรธานี!AU51</f>
        <v>301799.39</v>
      </c>
      <c r="L219" s="81">
        <f>อุดรธานี!AV51</f>
        <v>3150748.71</v>
      </c>
      <c r="M219" s="81">
        <f>อุดรธานี!AW51</f>
        <v>3022050.9499999997</v>
      </c>
      <c r="N219" s="75"/>
      <c r="O219" s="75"/>
      <c r="P219" s="75"/>
      <c r="Q219" s="151">
        <f t="shared" si="22"/>
        <v>128697.76000000024</v>
      </c>
      <c r="R219" s="78">
        <f t="shared" si="25"/>
        <v>908.25849236091096</v>
      </c>
      <c r="T219" s="78">
        <f>T218/20</f>
        <v>355000</v>
      </c>
    </row>
    <row r="220" spans="1:20" x14ac:dyDescent="0.3">
      <c r="A220" s="76">
        <v>10</v>
      </c>
      <c r="B220" s="75" t="s">
        <v>351</v>
      </c>
      <c r="C220" s="75" t="s">
        <v>604</v>
      </c>
      <c r="D220" s="75" t="s">
        <v>382</v>
      </c>
      <c r="E220" s="75" t="s">
        <v>330</v>
      </c>
      <c r="F220" s="75" t="s">
        <v>478</v>
      </c>
      <c r="G220" s="75" t="s">
        <v>1559</v>
      </c>
      <c r="H220" s="80">
        <v>1883</v>
      </c>
      <c r="I220" s="76">
        <v>2</v>
      </c>
      <c r="J220" s="153">
        <f>อุดรธานี!F52</f>
        <v>360485.65</v>
      </c>
      <c r="K220" s="159">
        <f>อุดรธานี!AU52</f>
        <v>412352.01</v>
      </c>
      <c r="L220" s="81">
        <f>อุดรธานี!AV52</f>
        <v>2799026.5300000003</v>
      </c>
      <c r="M220" s="81">
        <f>อุดรธานี!AW52</f>
        <v>3021946.9499999997</v>
      </c>
      <c r="N220" s="75"/>
      <c r="O220" s="75"/>
      <c r="P220" s="75"/>
      <c r="Q220" s="151">
        <f t="shared" si="22"/>
        <v>-222920.41999999946</v>
      </c>
      <c r="R220" s="78">
        <f t="shared" si="25"/>
        <v>1486.4718693574084</v>
      </c>
    </row>
    <row r="221" spans="1:20" x14ac:dyDescent="0.3">
      <c r="A221" s="76">
        <v>11</v>
      </c>
      <c r="B221" s="75" t="s">
        <v>351</v>
      </c>
      <c r="C221" s="75" t="s">
        <v>604</v>
      </c>
      <c r="D221" s="75" t="s">
        <v>382</v>
      </c>
      <c r="E221" s="75" t="s">
        <v>330</v>
      </c>
      <c r="F221" s="75" t="s">
        <v>478</v>
      </c>
      <c r="G221" s="75" t="s">
        <v>1560</v>
      </c>
      <c r="H221" s="80">
        <v>3742</v>
      </c>
      <c r="I221" s="76">
        <v>3</v>
      </c>
      <c r="J221" s="153">
        <f>อุดรธานี!F53</f>
        <v>415129.31</v>
      </c>
      <c r="K221" s="159">
        <f>อุดรธานี!AU53</f>
        <v>465104.89999999991</v>
      </c>
      <c r="L221" s="81">
        <f>อุดรธานี!AV53</f>
        <v>3421365.28</v>
      </c>
      <c r="M221" s="81">
        <f>อุดรธานี!AW53</f>
        <v>4264897.3</v>
      </c>
      <c r="N221" s="75"/>
      <c r="O221" s="75"/>
      <c r="P221" s="75"/>
      <c r="Q221" s="151">
        <f t="shared" si="22"/>
        <v>-843532.02</v>
      </c>
      <c r="R221" s="78">
        <f t="shared" si="25"/>
        <v>914.31461250668087</v>
      </c>
    </row>
    <row r="222" spans="1:20" x14ac:dyDescent="0.3">
      <c r="A222" s="76">
        <v>12</v>
      </c>
      <c r="B222" s="75" t="s">
        <v>351</v>
      </c>
      <c r="C222" s="75" t="s">
        <v>604</v>
      </c>
      <c r="D222" s="75" t="s">
        <v>382</v>
      </c>
      <c r="E222" s="75" t="s">
        <v>330</v>
      </c>
      <c r="F222" s="75" t="s">
        <v>478</v>
      </c>
      <c r="G222" s="75" t="s">
        <v>1561</v>
      </c>
      <c r="H222" s="80">
        <v>3069</v>
      </c>
      <c r="I222" s="76">
        <v>3</v>
      </c>
      <c r="J222" s="153">
        <f>อุดรธานี!F54</f>
        <v>672420.18</v>
      </c>
      <c r="K222" s="159">
        <f>อุดรธานี!AU54</f>
        <v>716976.93</v>
      </c>
      <c r="L222" s="81">
        <f>อุดรธานี!AV54</f>
        <v>3521043.89</v>
      </c>
      <c r="M222" s="81">
        <f>อุดรธานี!AW54</f>
        <v>4486521.34</v>
      </c>
      <c r="N222" s="75"/>
      <c r="O222" s="75"/>
      <c r="P222" s="75"/>
      <c r="Q222" s="151">
        <f t="shared" si="22"/>
        <v>-965477.44999999972</v>
      </c>
      <c r="R222" s="78">
        <f t="shared" si="25"/>
        <v>1147.2935451287065</v>
      </c>
    </row>
    <row r="223" spans="1:20" s="21" customFormat="1" x14ac:dyDescent="0.3">
      <c r="A223" s="139">
        <v>2</v>
      </c>
      <c r="B223" s="140" t="s">
        <v>351</v>
      </c>
      <c r="C223" s="140"/>
      <c r="D223" s="140"/>
      <c r="E223" s="140" t="s">
        <v>374</v>
      </c>
      <c r="F223" s="140"/>
      <c r="G223" s="140" t="s">
        <v>606</v>
      </c>
      <c r="H223" s="142">
        <f>SUM(H211:H222)</f>
        <v>44325</v>
      </c>
      <c r="I223" s="139"/>
      <c r="J223" s="142">
        <f>SUM(J211:J222)</f>
        <v>6602478.5999999996</v>
      </c>
      <c r="K223" s="160">
        <f>SUM(K211:K222)</f>
        <v>6898557.3699999992</v>
      </c>
      <c r="L223" s="142">
        <f t="shared" ref="L223:M223" si="26">SUM(L211:L222)</f>
        <v>43652428.219999999</v>
      </c>
      <c r="M223" s="142">
        <f t="shared" si="26"/>
        <v>47547133.109999999</v>
      </c>
      <c r="N223" s="140">
        <v>11</v>
      </c>
      <c r="O223" s="140">
        <v>11</v>
      </c>
      <c r="P223" s="140">
        <f>N223-O223</f>
        <v>0</v>
      </c>
      <c r="Q223" s="152">
        <f t="shared" si="22"/>
        <v>-3894704.8900000006</v>
      </c>
      <c r="R223" s="150">
        <f t="shared" si="25"/>
        <v>984.82635578116185</v>
      </c>
      <c r="T223" s="150"/>
    </row>
    <row r="224" spans="1:20" x14ac:dyDescent="0.3">
      <c r="A224" s="76">
        <v>1</v>
      </c>
      <c r="B224" s="75" t="s">
        <v>351</v>
      </c>
      <c r="C224" s="75" t="s">
        <v>315</v>
      </c>
      <c r="D224" s="75" t="s">
        <v>389</v>
      </c>
      <c r="E224" s="75" t="s">
        <v>316</v>
      </c>
      <c r="F224" s="75" t="s">
        <v>508</v>
      </c>
      <c r="G224" s="75" t="s">
        <v>607</v>
      </c>
      <c r="H224" s="80"/>
      <c r="I224" s="76"/>
      <c r="J224" s="153"/>
      <c r="K224" s="159"/>
      <c r="L224" s="81"/>
      <c r="M224" s="81"/>
      <c r="N224" s="75"/>
      <c r="O224" s="75"/>
      <c r="P224" s="75"/>
    </row>
    <row r="225" spans="1:20" x14ac:dyDescent="0.3">
      <c r="A225" s="76">
        <v>2</v>
      </c>
      <c r="B225" s="75" t="s">
        <v>351</v>
      </c>
      <c r="C225" s="75" t="s">
        <v>315</v>
      </c>
      <c r="D225" s="75" t="s">
        <v>389</v>
      </c>
      <c r="E225" s="75" t="s">
        <v>316</v>
      </c>
      <c r="F225" s="75" t="s">
        <v>478</v>
      </c>
      <c r="G225" s="75" t="s">
        <v>1588</v>
      </c>
      <c r="H225" s="80">
        <v>3175</v>
      </c>
      <c r="I225" s="76">
        <v>3</v>
      </c>
      <c r="J225" s="153">
        <f>อุดรธานี!F55</f>
        <v>508633.3</v>
      </c>
      <c r="K225" s="159">
        <f>อุดรธานี!AU55</f>
        <v>718074.59000000008</v>
      </c>
      <c r="L225" s="81">
        <f>อุดรธานี!AV55</f>
        <v>2770138.3200000003</v>
      </c>
      <c r="M225" s="81">
        <f>อุดรธานี!AW55</f>
        <v>2786431.93</v>
      </c>
      <c r="N225" s="75"/>
      <c r="O225" s="75"/>
      <c r="P225" s="75"/>
      <c r="Q225" s="151">
        <f t="shared" si="22"/>
        <v>-16293.60999999987</v>
      </c>
      <c r="R225" s="78">
        <f t="shared" ref="R225:R236" si="27">L225/H225</f>
        <v>872.48451023622056</v>
      </c>
    </row>
    <row r="226" spans="1:20" x14ac:dyDescent="0.3">
      <c r="A226" s="76">
        <v>3</v>
      </c>
      <c r="B226" s="75" t="s">
        <v>351</v>
      </c>
      <c r="C226" s="75" t="s">
        <v>315</v>
      </c>
      <c r="D226" s="75" t="s">
        <v>389</v>
      </c>
      <c r="E226" s="75" t="s">
        <v>316</v>
      </c>
      <c r="F226" s="75" t="s">
        <v>478</v>
      </c>
      <c r="G226" s="75" t="s">
        <v>1589</v>
      </c>
      <c r="H226" s="80">
        <v>3286</v>
      </c>
      <c r="I226" s="76">
        <v>3</v>
      </c>
      <c r="J226" s="153">
        <f>อุดรธานี!F56</f>
        <v>2740.55</v>
      </c>
      <c r="K226" s="159">
        <f>อุดรธานี!AU56</f>
        <v>188414.16999999998</v>
      </c>
      <c r="L226" s="81">
        <f>อุดรธานี!AV56</f>
        <v>3750548.71</v>
      </c>
      <c r="M226" s="81">
        <f>อุดรธานี!AW56</f>
        <v>4029981.15</v>
      </c>
      <c r="N226" s="75"/>
      <c r="O226" s="75"/>
      <c r="P226" s="75"/>
      <c r="Q226" s="151">
        <f t="shared" si="22"/>
        <v>-279432.43999999994</v>
      </c>
      <c r="R226" s="78">
        <f t="shared" si="27"/>
        <v>1141.3720967741936</v>
      </c>
    </row>
    <row r="227" spans="1:20" x14ac:dyDescent="0.3">
      <c r="A227" s="76">
        <v>4</v>
      </c>
      <c r="B227" s="75" t="s">
        <v>351</v>
      </c>
      <c r="C227" s="75" t="s">
        <v>315</v>
      </c>
      <c r="D227" s="75" t="s">
        <v>389</v>
      </c>
      <c r="E227" s="75" t="s">
        <v>316</v>
      </c>
      <c r="F227" s="75" t="s">
        <v>478</v>
      </c>
      <c r="G227" s="75" t="s">
        <v>1590</v>
      </c>
      <c r="H227" s="80">
        <v>3033</v>
      </c>
      <c r="I227" s="76">
        <v>3</v>
      </c>
      <c r="J227" s="153">
        <f>อุดรธานี!F57</f>
        <v>119563.94</v>
      </c>
      <c r="K227" s="159">
        <f>อุดรธานี!AU57</f>
        <v>100997.36</v>
      </c>
      <c r="L227" s="81">
        <f>อุดรธานี!AV57</f>
        <v>2470650.14</v>
      </c>
      <c r="M227" s="81">
        <f>อุดรธานี!AW57</f>
        <v>2677327.36</v>
      </c>
      <c r="N227" s="75"/>
      <c r="O227" s="75"/>
      <c r="P227" s="75"/>
      <c r="Q227" s="151">
        <f t="shared" si="22"/>
        <v>-206677.21999999974</v>
      </c>
      <c r="R227" s="78">
        <f t="shared" si="27"/>
        <v>814.5895614902737</v>
      </c>
    </row>
    <row r="228" spans="1:20" x14ac:dyDescent="0.3">
      <c r="A228" s="76">
        <v>5</v>
      </c>
      <c r="B228" s="75" t="s">
        <v>351</v>
      </c>
      <c r="C228" s="75" t="s">
        <v>315</v>
      </c>
      <c r="D228" s="75" t="s">
        <v>389</v>
      </c>
      <c r="E228" s="75" t="s">
        <v>316</v>
      </c>
      <c r="F228" s="75" t="s">
        <v>478</v>
      </c>
      <c r="G228" s="75" t="s">
        <v>1591</v>
      </c>
      <c r="H228" s="80">
        <v>2571</v>
      </c>
      <c r="I228" s="76">
        <v>2</v>
      </c>
      <c r="J228" s="153">
        <f>อุดรธานี!F58</f>
        <v>232700.5</v>
      </c>
      <c r="K228" s="159">
        <f>อุดรธานี!AU58</f>
        <v>446237.26</v>
      </c>
      <c r="L228" s="81">
        <f>อุดรธานี!AV58</f>
        <v>3364861.6799999997</v>
      </c>
      <c r="M228" s="81">
        <f>อุดรธานี!AW58</f>
        <v>3321796.04</v>
      </c>
      <c r="N228" s="75"/>
      <c r="O228" s="75"/>
      <c r="P228" s="75"/>
      <c r="Q228" s="151">
        <f t="shared" si="22"/>
        <v>43065.639999999665</v>
      </c>
      <c r="R228" s="78">
        <f t="shared" si="27"/>
        <v>1308.7754492415402</v>
      </c>
    </row>
    <row r="229" spans="1:20" x14ac:dyDescent="0.3">
      <c r="A229" s="76">
        <v>6</v>
      </c>
      <c r="B229" s="75" t="s">
        <v>351</v>
      </c>
      <c r="C229" s="75" t="s">
        <v>315</v>
      </c>
      <c r="D229" s="75" t="s">
        <v>389</v>
      </c>
      <c r="E229" s="75" t="s">
        <v>316</v>
      </c>
      <c r="F229" s="75" t="s">
        <v>478</v>
      </c>
      <c r="G229" s="75" t="s">
        <v>328</v>
      </c>
      <c r="H229" s="80">
        <v>5320</v>
      </c>
      <c r="I229" s="76">
        <v>4</v>
      </c>
      <c r="J229" s="153">
        <f>อุดรธานี!F59</f>
        <v>682050.8</v>
      </c>
      <c r="K229" s="159">
        <f>อุดรธานี!AU59</f>
        <v>2406905.6800000002</v>
      </c>
      <c r="L229" s="81">
        <f>อุดรธานี!AV59</f>
        <v>5335707.91</v>
      </c>
      <c r="M229" s="81">
        <f>อุดรธานี!AW59</f>
        <v>3623060.3</v>
      </c>
      <c r="N229" s="75"/>
      <c r="O229" s="75"/>
      <c r="P229" s="75"/>
      <c r="Q229" s="151">
        <f t="shared" si="22"/>
        <v>1712647.6100000003</v>
      </c>
      <c r="R229" s="78">
        <f t="shared" si="27"/>
        <v>1002.9526146616541</v>
      </c>
    </row>
    <row r="230" spans="1:20" x14ac:dyDescent="0.3">
      <c r="A230" s="76">
        <v>7</v>
      </c>
      <c r="B230" s="75" t="s">
        <v>351</v>
      </c>
      <c r="C230" s="75" t="s">
        <v>315</v>
      </c>
      <c r="D230" s="75" t="s">
        <v>389</v>
      </c>
      <c r="E230" s="75" t="s">
        <v>316</v>
      </c>
      <c r="F230" s="75" t="s">
        <v>478</v>
      </c>
      <c r="G230" s="75" t="s">
        <v>1592</v>
      </c>
      <c r="H230" s="80">
        <v>2252</v>
      </c>
      <c r="I230" s="76">
        <v>2</v>
      </c>
      <c r="J230" s="153">
        <f>อุดรธานี!F60</f>
        <v>471200.08</v>
      </c>
      <c r="K230" s="159">
        <f>อุดรธานี!AU60</f>
        <v>654423.35</v>
      </c>
      <c r="L230" s="81">
        <f>อุดรธานี!AV60</f>
        <v>2447284.54</v>
      </c>
      <c r="M230" s="81">
        <f>อุดรธานี!AW60</f>
        <v>2570453.83</v>
      </c>
      <c r="N230" s="75"/>
      <c r="O230" s="75"/>
      <c r="P230" s="75"/>
      <c r="Q230" s="151">
        <f t="shared" si="22"/>
        <v>-123169.29000000004</v>
      </c>
      <c r="R230" s="78">
        <f t="shared" si="27"/>
        <v>1086.7160479573713</v>
      </c>
    </row>
    <row r="231" spans="1:20" x14ac:dyDescent="0.3">
      <c r="A231" s="76">
        <v>8</v>
      </c>
      <c r="B231" s="75" t="s">
        <v>351</v>
      </c>
      <c r="C231" s="75" t="s">
        <v>315</v>
      </c>
      <c r="D231" s="75" t="s">
        <v>389</v>
      </c>
      <c r="E231" s="75" t="s">
        <v>316</v>
      </c>
      <c r="F231" s="75" t="s">
        <v>478</v>
      </c>
      <c r="G231" s="75" t="s">
        <v>1593</v>
      </c>
      <c r="H231" s="80">
        <v>2615</v>
      </c>
      <c r="I231" s="76">
        <v>2</v>
      </c>
      <c r="J231" s="153">
        <f>อุดรธานี!F61</f>
        <v>245817.09</v>
      </c>
      <c r="K231" s="159">
        <f>อุดรธานี!AU61</f>
        <v>418611.21</v>
      </c>
      <c r="L231" s="81">
        <f>อุดรธานี!AV61</f>
        <v>2120033.21</v>
      </c>
      <c r="M231" s="81">
        <f>อุดรธานี!AW61</f>
        <v>2020814.2000000002</v>
      </c>
      <c r="N231" s="75"/>
      <c r="O231" s="75"/>
      <c r="P231" s="75"/>
      <c r="Q231" s="151">
        <f t="shared" si="22"/>
        <v>99219.009999999776</v>
      </c>
      <c r="R231" s="78">
        <f t="shared" si="27"/>
        <v>810.7201567877629</v>
      </c>
    </row>
    <row r="232" spans="1:20" x14ac:dyDescent="0.3">
      <c r="A232" s="76">
        <v>9</v>
      </c>
      <c r="B232" s="75" t="s">
        <v>351</v>
      </c>
      <c r="C232" s="75" t="s">
        <v>315</v>
      </c>
      <c r="D232" s="75" t="s">
        <v>389</v>
      </c>
      <c r="E232" s="75" t="s">
        <v>316</v>
      </c>
      <c r="F232" s="75" t="s">
        <v>478</v>
      </c>
      <c r="G232" s="75" t="s">
        <v>1594</v>
      </c>
      <c r="H232" s="80">
        <v>7141</v>
      </c>
      <c r="I232" s="76">
        <v>5</v>
      </c>
      <c r="J232" s="153">
        <f>อุดรธานี!F62</f>
        <v>174190.68</v>
      </c>
      <c r="K232" s="159">
        <f>อุดรธานี!AU62</f>
        <v>292746.87</v>
      </c>
      <c r="L232" s="81">
        <f>อุดรธานี!AV62</f>
        <v>4791563.3900000006</v>
      </c>
      <c r="M232" s="81">
        <f>อุดรธานี!AW62</f>
        <v>5090122.8599999994</v>
      </c>
      <c r="N232" s="75"/>
      <c r="O232" s="75"/>
      <c r="P232" s="75"/>
      <c r="Q232" s="151">
        <f t="shared" si="22"/>
        <v>-298559.46999999881</v>
      </c>
      <c r="R232" s="78">
        <f t="shared" si="27"/>
        <v>670.99333286654542</v>
      </c>
    </row>
    <row r="233" spans="1:20" x14ac:dyDescent="0.3">
      <c r="A233" s="76">
        <v>10</v>
      </c>
      <c r="B233" s="75" t="s">
        <v>351</v>
      </c>
      <c r="C233" s="75" t="s">
        <v>315</v>
      </c>
      <c r="D233" s="75" t="s">
        <v>389</v>
      </c>
      <c r="E233" s="75" t="s">
        <v>316</v>
      </c>
      <c r="F233" s="75" t="s">
        <v>478</v>
      </c>
      <c r="G233" s="75" t="s">
        <v>1595</v>
      </c>
      <c r="H233" s="80">
        <v>6948</v>
      </c>
      <c r="I233" s="76">
        <v>5</v>
      </c>
      <c r="J233" s="153">
        <f>อุดรธานี!F63</f>
        <v>378795.27</v>
      </c>
      <c r="K233" s="159">
        <f>อุดรธานี!AU63</f>
        <v>449304.10000000003</v>
      </c>
      <c r="L233" s="81">
        <f>อุดรธานี!AV63</f>
        <v>4458298.2</v>
      </c>
      <c r="M233" s="81">
        <f>อุดรธานี!AW63</f>
        <v>4575415.76</v>
      </c>
      <c r="N233" s="75"/>
      <c r="O233" s="75"/>
      <c r="P233" s="75"/>
      <c r="Q233" s="151">
        <f t="shared" si="22"/>
        <v>-117117.55999999959</v>
      </c>
      <c r="R233" s="78">
        <f t="shared" si="27"/>
        <v>641.6664075993092</v>
      </c>
    </row>
    <row r="234" spans="1:20" x14ac:dyDescent="0.3">
      <c r="A234" s="76">
        <v>11</v>
      </c>
      <c r="B234" s="75" t="s">
        <v>351</v>
      </c>
      <c r="C234" s="75" t="s">
        <v>315</v>
      </c>
      <c r="D234" s="75" t="s">
        <v>389</v>
      </c>
      <c r="E234" s="75" t="s">
        <v>316</v>
      </c>
      <c r="F234" s="75" t="s">
        <v>478</v>
      </c>
      <c r="G234" s="75" t="s">
        <v>1596</v>
      </c>
      <c r="H234" s="80">
        <v>3704</v>
      </c>
      <c r="I234" s="76">
        <v>3</v>
      </c>
      <c r="J234" s="153">
        <f>อุดรธานี!F64</f>
        <v>167901.98</v>
      </c>
      <c r="K234" s="159">
        <f>อุดรธานี!AU64</f>
        <v>196901.7</v>
      </c>
      <c r="L234" s="81">
        <f>อุดรธานี!AV64</f>
        <v>3508739.84</v>
      </c>
      <c r="M234" s="81">
        <f>อุดรธานี!AW64</f>
        <v>3945574.3500000006</v>
      </c>
      <c r="N234" s="75"/>
      <c r="O234" s="75"/>
      <c r="P234" s="75"/>
      <c r="Q234" s="151">
        <f t="shared" si="22"/>
        <v>-436834.51000000071</v>
      </c>
      <c r="R234" s="78">
        <f t="shared" si="27"/>
        <v>947.28397408207343</v>
      </c>
    </row>
    <row r="235" spans="1:20" x14ac:dyDescent="0.3">
      <c r="A235" s="76">
        <v>12</v>
      </c>
      <c r="B235" s="75" t="s">
        <v>351</v>
      </c>
      <c r="C235" s="75" t="s">
        <v>315</v>
      </c>
      <c r="D235" s="75" t="s">
        <v>389</v>
      </c>
      <c r="E235" s="75" t="s">
        <v>316</v>
      </c>
      <c r="F235" s="75" t="s">
        <v>478</v>
      </c>
      <c r="G235" s="75" t="s">
        <v>1597</v>
      </c>
      <c r="H235" s="80">
        <v>2752</v>
      </c>
      <c r="I235" s="76">
        <v>2</v>
      </c>
      <c r="J235" s="153">
        <f>อุดรธานี!F65</f>
        <v>71736.22</v>
      </c>
      <c r="K235" s="159">
        <f>อุดรธานี!AU65</f>
        <v>98679.049999999988</v>
      </c>
      <c r="L235" s="81">
        <f>อุดรธานี!AV65</f>
        <v>2683990.29</v>
      </c>
      <c r="M235" s="81">
        <f>อุดรธานี!AW65</f>
        <v>3062038.44</v>
      </c>
      <c r="N235" s="75"/>
      <c r="O235" s="75"/>
      <c r="P235" s="75"/>
      <c r="Q235" s="151">
        <f t="shared" si="22"/>
        <v>-378048.14999999991</v>
      </c>
      <c r="R235" s="78">
        <f t="shared" si="27"/>
        <v>975.28716933139538</v>
      </c>
    </row>
    <row r="236" spans="1:20" s="21" customFormat="1" x14ac:dyDescent="0.3">
      <c r="A236" s="139">
        <v>3</v>
      </c>
      <c r="B236" s="140" t="s">
        <v>351</v>
      </c>
      <c r="C236" s="140"/>
      <c r="D236" s="140"/>
      <c r="E236" s="140" t="s">
        <v>374</v>
      </c>
      <c r="F236" s="140"/>
      <c r="G236" s="140" t="s">
        <v>608</v>
      </c>
      <c r="H236" s="142">
        <f>SUM(H224:H235)</f>
        <v>42797</v>
      </c>
      <c r="I236" s="139"/>
      <c r="J236" s="142">
        <f>SUM(J224:J235)</f>
        <v>3055330.4100000006</v>
      </c>
      <c r="K236" s="160">
        <f>SUM(K224:K235)</f>
        <v>5971295.3399999999</v>
      </c>
      <c r="L236" s="142">
        <f t="shared" ref="L236:M236" si="28">SUM(L224:L235)</f>
        <v>37701816.229999997</v>
      </c>
      <c r="M236" s="142">
        <f t="shared" si="28"/>
        <v>37703016.219999999</v>
      </c>
      <c r="N236" s="140">
        <v>11</v>
      </c>
      <c r="O236" s="140">
        <v>11</v>
      </c>
      <c r="P236" s="140">
        <v>0</v>
      </c>
      <c r="Q236" s="152">
        <f t="shared" si="22"/>
        <v>-1199.9900000020862</v>
      </c>
      <c r="R236" s="150">
        <f t="shared" si="27"/>
        <v>880.94530527840732</v>
      </c>
      <c r="T236" s="150"/>
    </row>
    <row r="237" spans="1:20" x14ac:dyDescent="0.3">
      <c r="A237" s="76">
        <v>1</v>
      </c>
      <c r="B237" s="75" t="s">
        <v>351</v>
      </c>
      <c r="C237" s="75" t="s">
        <v>317</v>
      </c>
      <c r="D237" s="75" t="s">
        <v>396</v>
      </c>
      <c r="E237" s="75" t="s">
        <v>318</v>
      </c>
      <c r="F237" s="75" t="s">
        <v>475</v>
      </c>
      <c r="G237" s="75" t="s">
        <v>609</v>
      </c>
      <c r="H237" s="80"/>
      <c r="I237" s="76"/>
      <c r="J237" s="153"/>
      <c r="K237" s="159"/>
      <c r="L237" s="81"/>
      <c r="M237" s="81"/>
      <c r="N237" s="75"/>
      <c r="O237" s="75"/>
      <c r="P237" s="75"/>
    </row>
    <row r="238" spans="1:20" x14ac:dyDescent="0.3">
      <c r="A238" s="76">
        <v>2</v>
      </c>
      <c r="B238" s="75" t="s">
        <v>351</v>
      </c>
      <c r="C238" s="75" t="s">
        <v>317</v>
      </c>
      <c r="D238" s="75" t="s">
        <v>396</v>
      </c>
      <c r="E238" s="75" t="s">
        <v>318</v>
      </c>
      <c r="F238" s="75" t="s">
        <v>478</v>
      </c>
      <c r="G238" s="75" t="s">
        <v>1562</v>
      </c>
      <c r="H238" s="80">
        <v>4777</v>
      </c>
      <c r="I238" s="76">
        <v>4</v>
      </c>
      <c r="J238" s="153">
        <f>อุดรธานี!F66</f>
        <v>808905.43</v>
      </c>
      <c r="K238" s="159">
        <f>อุดรธานี!AU66</f>
        <v>939811.25</v>
      </c>
      <c r="L238" s="81">
        <f>อุดรธานี!AV66</f>
        <v>3670368.6799999997</v>
      </c>
      <c r="M238" s="81">
        <f>อุดรธานี!AW66</f>
        <v>3925294.82</v>
      </c>
      <c r="N238" s="75"/>
      <c r="O238" s="75"/>
      <c r="P238" s="75"/>
      <c r="Q238" s="151">
        <f t="shared" si="22"/>
        <v>-254926.14000000013</v>
      </c>
      <c r="R238" s="78">
        <f t="shared" ref="R238:R255" si="29">L238/H238</f>
        <v>768.34177935943057</v>
      </c>
    </row>
    <row r="239" spans="1:20" x14ac:dyDescent="0.3">
      <c r="A239" s="76">
        <v>3</v>
      </c>
      <c r="B239" s="75" t="s">
        <v>351</v>
      </c>
      <c r="C239" s="75" t="s">
        <v>317</v>
      </c>
      <c r="D239" s="75" t="s">
        <v>396</v>
      </c>
      <c r="E239" s="75" t="s">
        <v>318</v>
      </c>
      <c r="F239" s="75" t="s">
        <v>478</v>
      </c>
      <c r="G239" s="75" t="s">
        <v>1548</v>
      </c>
      <c r="H239" s="80">
        <v>8626</v>
      </c>
      <c r="I239" s="76">
        <v>5</v>
      </c>
      <c r="J239" s="153">
        <f>อุดรธานี!F67</f>
        <v>1157313.9099999999</v>
      </c>
      <c r="K239" s="159">
        <f>อุดรธานี!AU67</f>
        <v>1539339.66</v>
      </c>
      <c r="L239" s="81">
        <f>อุดรธานี!AV67</f>
        <v>9122640.9399999995</v>
      </c>
      <c r="M239" s="81">
        <f>อุดรธานี!AW67</f>
        <v>8249371.7999999998</v>
      </c>
      <c r="N239" s="75"/>
      <c r="O239" s="75"/>
      <c r="P239" s="75"/>
      <c r="Q239" s="151">
        <f t="shared" si="22"/>
        <v>873269.13999999966</v>
      </c>
      <c r="R239" s="78">
        <f t="shared" si="29"/>
        <v>1057.574882912126</v>
      </c>
    </row>
    <row r="240" spans="1:20" x14ac:dyDescent="0.3">
      <c r="A240" s="76">
        <v>4</v>
      </c>
      <c r="B240" s="75" t="s">
        <v>351</v>
      </c>
      <c r="C240" s="75" t="s">
        <v>317</v>
      </c>
      <c r="D240" s="75" t="s">
        <v>396</v>
      </c>
      <c r="E240" s="75" t="s">
        <v>318</v>
      </c>
      <c r="F240" s="75" t="s">
        <v>478</v>
      </c>
      <c r="G240" s="75" t="s">
        <v>1465</v>
      </c>
      <c r="H240" s="80">
        <v>4748</v>
      </c>
      <c r="I240" s="76">
        <v>4</v>
      </c>
      <c r="J240" s="153">
        <f>อุดรธานี!F68</f>
        <v>383813.02</v>
      </c>
      <c r="K240" s="159">
        <f>อุดรธานี!AU68</f>
        <v>547867.65</v>
      </c>
      <c r="L240" s="81">
        <f>อุดรธานี!AV68</f>
        <v>3132995.82</v>
      </c>
      <c r="M240" s="81">
        <f>อุดรธานี!AW68</f>
        <v>3137176.23</v>
      </c>
      <c r="N240" s="75"/>
      <c r="O240" s="75"/>
      <c r="P240" s="75"/>
      <c r="Q240" s="151">
        <f t="shared" si="22"/>
        <v>-4180.410000000149</v>
      </c>
      <c r="R240" s="78">
        <f t="shared" si="29"/>
        <v>659.85590143218189</v>
      </c>
    </row>
    <row r="241" spans="1:20" x14ac:dyDescent="0.3">
      <c r="A241" s="76">
        <v>5</v>
      </c>
      <c r="B241" s="75" t="s">
        <v>351</v>
      </c>
      <c r="C241" s="75" t="s">
        <v>317</v>
      </c>
      <c r="D241" s="75" t="s">
        <v>396</v>
      </c>
      <c r="E241" s="75" t="s">
        <v>318</v>
      </c>
      <c r="F241" s="75" t="s">
        <v>478</v>
      </c>
      <c r="G241" s="75" t="s">
        <v>1466</v>
      </c>
      <c r="H241" s="80">
        <v>2942</v>
      </c>
      <c r="I241" s="76">
        <v>2</v>
      </c>
      <c r="J241" s="153">
        <f>อุดรธานี!F69</f>
        <v>516563.94</v>
      </c>
      <c r="K241" s="159">
        <f>อุดรธานี!AU69</f>
        <v>531917.72000000009</v>
      </c>
      <c r="L241" s="81">
        <f>อุดรธานี!AV69</f>
        <v>3285971.19</v>
      </c>
      <c r="M241" s="81">
        <f>อุดรธานี!AW69</f>
        <v>2877519.84</v>
      </c>
      <c r="N241" s="75"/>
      <c r="O241" s="75"/>
      <c r="P241" s="75"/>
      <c r="Q241" s="151">
        <f t="shared" si="22"/>
        <v>408451.35000000009</v>
      </c>
      <c r="R241" s="78">
        <f t="shared" si="29"/>
        <v>1116.9174677090414</v>
      </c>
    </row>
    <row r="242" spans="1:20" x14ac:dyDescent="0.3">
      <c r="A242" s="76">
        <v>6</v>
      </c>
      <c r="B242" s="75" t="s">
        <v>351</v>
      </c>
      <c r="C242" s="75" t="s">
        <v>317</v>
      </c>
      <c r="D242" s="75" t="s">
        <v>396</v>
      </c>
      <c r="E242" s="75" t="s">
        <v>318</v>
      </c>
      <c r="F242" s="75" t="s">
        <v>478</v>
      </c>
      <c r="G242" s="75" t="s">
        <v>1467</v>
      </c>
      <c r="H242" s="80">
        <v>7498</v>
      </c>
      <c r="I242" s="76">
        <v>5</v>
      </c>
      <c r="J242" s="153">
        <f>อุดรธานี!F70</f>
        <v>507499.26</v>
      </c>
      <c r="K242" s="159">
        <f>อุดรธานี!AU70</f>
        <v>838650.07000000007</v>
      </c>
      <c r="L242" s="81">
        <f>อุดรธานี!AV70</f>
        <v>4641520.84</v>
      </c>
      <c r="M242" s="81">
        <f>อุดรธานี!AW70</f>
        <v>4549985.3100000005</v>
      </c>
      <c r="N242" s="75"/>
      <c r="O242" s="75"/>
      <c r="P242" s="75"/>
      <c r="Q242" s="151">
        <f t="shared" si="22"/>
        <v>91535.529999999329</v>
      </c>
      <c r="R242" s="78">
        <f t="shared" si="29"/>
        <v>619.03452120565487</v>
      </c>
    </row>
    <row r="243" spans="1:20" x14ac:dyDescent="0.3">
      <c r="A243" s="76">
        <v>7</v>
      </c>
      <c r="B243" s="75" t="s">
        <v>351</v>
      </c>
      <c r="C243" s="75" t="s">
        <v>317</v>
      </c>
      <c r="D243" s="75" t="s">
        <v>396</v>
      </c>
      <c r="E243" s="75" t="s">
        <v>318</v>
      </c>
      <c r="F243" s="75" t="s">
        <v>478</v>
      </c>
      <c r="G243" s="75" t="s">
        <v>1468</v>
      </c>
      <c r="H243" s="80">
        <v>5826</v>
      </c>
      <c r="I243" s="76">
        <v>4</v>
      </c>
      <c r="J243" s="153">
        <f>อุดรธานี!F71</f>
        <v>304428.76</v>
      </c>
      <c r="K243" s="159">
        <f>อุดรธานี!AU71</f>
        <v>1130216.78</v>
      </c>
      <c r="L243" s="81">
        <f>อุดรธานี!AV71</f>
        <v>6027926.9299999997</v>
      </c>
      <c r="M243" s="81">
        <f>อุดรธานี!AW71</f>
        <v>4815442.2700000005</v>
      </c>
      <c r="N243" s="75"/>
      <c r="O243" s="75"/>
      <c r="P243" s="75"/>
      <c r="Q243" s="151">
        <f t="shared" si="22"/>
        <v>1212484.6599999992</v>
      </c>
      <c r="R243" s="78">
        <f t="shared" si="29"/>
        <v>1034.6596172330931</v>
      </c>
    </row>
    <row r="244" spans="1:20" x14ac:dyDescent="0.3">
      <c r="A244" s="76">
        <v>8</v>
      </c>
      <c r="B244" s="75" t="s">
        <v>351</v>
      </c>
      <c r="C244" s="75" t="s">
        <v>317</v>
      </c>
      <c r="D244" s="75" t="s">
        <v>396</v>
      </c>
      <c r="E244" s="75" t="s">
        <v>318</v>
      </c>
      <c r="F244" s="75" t="s">
        <v>478</v>
      </c>
      <c r="G244" s="75" t="s">
        <v>1469</v>
      </c>
      <c r="H244" s="80">
        <v>1932</v>
      </c>
      <c r="I244" s="76">
        <v>2</v>
      </c>
      <c r="J244" s="153">
        <f>อุดรธานี!F72</f>
        <v>95586.34</v>
      </c>
      <c r="K244" s="159">
        <f>อุดรธานี!AU72</f>
        <v>336382.28</v>
      </c>
      <c r="L244" s="81">
        <f>อุดรธานี!AV72</f>
        <v>2608421.63</v>
      </c>
      <c r="M244" s="81">
        <f>อุดรธานี!AW72</f>
        <v>2887996.73</v>
      </c>
      <c r="N244" s="75"/>
      <c r="O244" s="75"/>
      <c r="P244" s="75"/>
      <c r="Q244" s="151">
        <f t="shared" si="22"/>
        <v>-279575.10000000009</v>
      </c>
      <c r="R244" s="78">
        <f t="shared" si="29"/>
        <v>1350.1147153209108</v>
      </c>
    </row>
    <row r="245" spans="1:20" x14ac:dyDescent="0.3">
      <c r="A245" s="76">
        <v>9</v>
      </c>
      <c r="B245" s="75" t="s">
        <v>351</v>
      </c>
      <c r="C245" s="75" t="s">
        <v>317</v>
      </c>
      <c r="D245" s="75" t="s">
        <v>396</v>
      </c>
      <c r="E245" s="75" t="s">
        <v>318</v>
      </c>
      <c r="F245" s="75" t="s">
        <v>478</v>
      </c>
      <c r="G245" s="75" t="s">
        <v>1470</v>
      </c>
      <c r="H245" s="80">
        <v>3533</v>
      </c>
      <c r="I245" s="76">
        <v>3</v>
      </c>
      <c r="J245" s="153">
        <f>อุดรธานี!F73</f>
        <v>566178.98</v>
      </c>
      <c r="K245" s="159">
        <f>อุดรธานี!AU73</f>
        <v>491863.16999999993</v>
      </c>
      <c r="L245" s="81">
        <f>อุดรธานี!AV73</f>
        <v>3155852.17</v>
      </c>
      <c r="M245" s="81">
        <f>อุดรธานี!AW73</f>
        <v>3341341.98</v>
      </c>
      <c r="N245" s="75"/>
      <c r="O245" s="75"/>
      <c r="P245" s="75"/>
      <c r="Q245" s="151">
        <f t="shared" si="22"/>
        <v>-185489.81000000006</v>
      </c>
      <c r="R245" s="78">
        <f t="shared" si="29"/>
        <v>893.24997735635441</v>
      </c>
    </row>
    <row r="246" spans="1:20" x14ac:dyDescent="0.3">
      <c r="A246" s="76">
        <v>10</v>
      </c>
      <c r="B246" s="75" t="s">
        <v>351</v>
      </c>
      <c r="C246" s="75" t="s">
        <v>317</v>
      </c>
      <c r="D246" s="75" t="s">
        <v>396</v>
      </c>
      <c r="E246" s="75" t="s">
        <v>318</v>
      </c>
      <c r="F246" s="75" t="s">
        <v>478</v>
      </c>
      <c r="G246" s="75" t="s">
        <v>1471</v>
      </c>
      <c r="H246" s="80">
        <v>4453</v>
      </c>
      <c r="I246" s="76">
        <v>3</v>
      </c>
      <c r="J246" s="153">
        <f>อุดรธานี!F74</f>
        <v>518473.56</v>
      </c>
      <c r="K246" s="159">
        <f>อุดรธานี!AU74</f>
        <v>936463.0199999999</v>
      </c>
      <c r="L246" s="81">
        <f>อุดรธานี!AV74</f>
        <v>3683992.76</v>
      </c>
      <c r="M246" s="81">
        <f>อุดรธานี!AW74</f>
        <v>3378866.9000000004</v>
      </c>
      <c r="N246" s="75"/>
      <c r="O246" s="75"/>
      <c r="P246" s="75"/>
      <c r="Q246" s="151">
        <f t="shared" si="22"/>
        <v>305125.8599999994</v>
      </c>
      <c r="R246" s="78">
        <f t="shared" si="29"/>
        <v>827.30580732090721</v>
      </c>
    </row>
    <row r="247" spans="1:20" x14ac:dyDescent="0.3">
      <c r="A247" s="76">
        <v>11</v>
      </c>
      <c r="B247" s="75" t="s">
        <v>351</v>
      </c>
      <c r="C247" s="75" t="s">
        <v>317</v>
      </c>
      <c r="D247" s="75" t="s">
        <v>396</v>
      </c>
      <c r="E247" s="75" t="s">
        <v>318</v>
      </c>
      <c r="F247" s="75" t="s">
        <v>478</v>
      </c>
      <c r="G247" s="75" t="s">
        <v>1472</v>
      </c>
      <c r="H247" s="80">
        <v>3123</v>
      </c>
      <c r="I247" s="76">
        <v>3</v>
      </c>
      <c r="J247" s="153">
        <f>อุดรธานี!F75</f>
        <v>86186.35</v>
      </c>
      <c r="K247" s="159">
        <f>อุดรธานี!AU75</f>
        <v>78564.610000000015</v>
      </c>
      <c r="L247" s="81">
        <f>อุดรธานี!AV75</f>
        <v>3201279.2299999995</v>
      </c>
      <c r="M247" s="81">
        <f>อุดรธานี!AW75</f>
        <v>3252744.9600000004</v>
      </c>
      <c r="N247" s="75"/>
      <c r="O247" s="75"/>
      <c r="P247" s="75"/>
      <c r="Q247" s="151">
        <f t="shared" si="22"/>
        <v>-51465.730000000913</v>
      </c>
      <c r="R247" s="78">
        <f t="shared" si="29"/>
        <v>1025.0653954530899</v>
      </c>
    </row>
    <row r="248" spans="1:20" x14ac:dyDescent="0.3">
      <c r="A248" s="76">
        <v>12</v>
      </c>
      <c r="B248" s="75" t="s">
        <v>351</v>
      </c>
      <c r="C248" s="75" t="s">
        <v>317</v>
      </c>
      <c r="D248" s="75" t="s">
        <v>396</v>
      </c>
      <c r="E248" s="75" t="s">
        <v>318</v>
      </c>
      <c r="F248" s="75" t="s">
        <v>478</v>
      </c>
      <c r="G248" s="75" t="s">
        <v>1473</v>
      </c>
      <c r="H248" s="80">
        <v>4434</v>
      </c>
      <c r="I248" s="76">
        <v>3</v>
      </c>
      <c r="J248" s="153">
        <f>อุดรธานี!F76</f>
        <v>136928.39000000001</v>
      </c>
      <c r="K248" s="159">
        <f>อุดรธานี!AU76</f>
        <v>707353.96</v>
      </c>
      <c r="L248" s="81">
        <f>อุดรธานี!AV76</f>
        <v>3150663.35</v>
      </c>
      <c r="M248" s="81">
        <f>อุดรธานี!AW76</f>
        <v>2738575.9299999997</v>
      </c>
      <c r="N248" s="75"/>
      <c r="O248" s="75"/>
      <c r="P248" s="75"/>
      <c r="Q248" s="151">
        <f t="shared" si="22"/>
        <v>412087.42000000039</v>
      </c>
      <c r="R248" s="78">
        <f t="shared" si="29"/>
        <v>710.56909111411824</v>
      </c>
    </row>
    <row r="249" spans="1:20" x14ac:dyDescent="0.3">
      <c r="A249" s="76">
        <v>13</v>
      </c>
      <c r="B249" s="75" t="s">
        <v>351</v>
      </c>
      <c r="C249" s="75" t="s">
        <v>317</v>
      </c>
      <c r="D249" s="75" t="s">
        <v>396</v>
      </c>
      <c r="E249" s="75" t="s">
        <v>318</v>
      </c>
      <c r="F249" s="75" t="s">
        <v>478</v>
      </c>
      <c r="G249" s="75" t="s">
        <v>1474</v>
      </c>
      <c r="H249" s="80">
        <v>2518</v>
      </c>
      <c r="I249" s="76">
        <v>2</v>
      </c>
      <c r="J249" s="153">
        <f>อุดรธานี!F77</f>
        <v>198601.17</v>
      </c>
      <c r="K249" s="159">
        <f>อุดรธานี!AU77</f>
        <v>227444.56</v>
      </c>
      <c r="L249" s="81">
        <f>อุดรธานี!AV77</f>
        <v>3724872</v>
      </c>
      <c r="M249" s="81">
        <f>อุดรธานี!AW77</f>
        <v>3906856.58</v>
      </c>
      <c r="N249" s="75"/>
      <c r="O249" s="75"/>
      <c r="P249" s="75"/>
      <c r="Q249" s="151">
        <f t="shared" si="22"/>
        <v>-181984.58000000007</v>
      </c>
      <c r="R249" s="78">
        <f t="shared" si="29"/>
        <v>1479.297855440826</v>
      </c>
    </row>
    <row r="250" spans="1:20" x14ac:dyDescent="0.3">
      <c r="A250" s="76">
        <v>14</v>
      </c>
      <c r="B250" s="75" t="s">
        <v>351</v>
      </c>
      <c r="C250" s="75" t="s">
        <v>317</v>
      </c>
      <c r="D250" s="75" t="s">
        <v>396</v>
      </c>
      <c r="E250" s="75" t="s">
        <v>318</v>
      </c>
      <c r="F250" s="75" t="s">
        <v>478</v>
      </c>
      <c r="G250" s="111" t="s">
        <v>1475</v>
      </c>
      <c r="H250" s="80">
        <v>4354</v>
      </c>
      <c r="I250" s="76">
        <v>3</v>
      </c>
      <c r="J250" s="153">
        <f>อุดรธานี!F78</f>
        <v>226934.82</v>
      </c>
      <c r="K250" s="159">
        <f>อุดรธานี!AU78</f>
        <v>280173.30000000005</v>
      </c>
      <c r="L250" s="81">
        <f>อุดรธานี!AV78</f>
        <v>3170583.09</v>
      </c>
      <c r="M250" s="81">
        <f>อุดรธานี!AW78</f>
        <v>2993549.7199999997</v>
      </c>
      <c r="N250" s="75"/>
      <c r="O250" s="75"/>
      <c r="P250" s="75"/>
      <c r="Q250" s="151">
        <f t="shared" si="22"/>
        <v>177033.37000000011</v>
      </c>
      <c r="R250" s="78">
        <f t="shared" si="29"/>
        <v>728.20006660542026</v>
      </c>
    </row>
    <row r="251" spans="1:20" x14ac:dyDescent="0.3">
      <c r="A251" s="76">
        <v>15</v>
      </c>
      <c r="B251" s="75" t="s">
        <v>351</v>
      </c>
      <c r="C251" s="75" t="s">
        <v>317</v>
      </c>
      <c r="D251" s="75" t="s">
        <v>396</v>
      </c>
      <c r="E251" s="75" t="s">
        <v>318</v>
      </c>
      <c r="F251" s="75" t="s">
        <v>478</v>
      </c>
      <c r="G251" s="75" t="s">
        <v>1476</v>
      </c>
      <c r="H251" s="80">
        <v>2453</v>
      </c>
      <c r="I251" s="76">
        <v>2</v>
      </c>
      <c r="J251" s="153">
        <f>อุดรธานี!F79</f>
        <v>214782.49</v>
      </c>
      <c r="K251" s="159">
        <f>อุดรธานี!AU79</f>
        <v>816045.02</v>
      </c>
      <c r="L251" s="81">
        <f>อุดรธานี!AV79</f>
        <v>3815003.77</v>
      </c>
      <c r="M251" s="81">
        <f>อุดรธานี!AW79</f>
        <v>3014042.33</v>
      </c>
      <c r="N251" s="75"/>
      <c r="O251" s="75"/>
      <c r="P251" s="75"/>
      <c r="Q251" s="151">
        <f t="shared" si="22"/>
        <v>800961.44</v>
      </c>
      <c r="R251" s="78">
        <f t="shared" si="29"/>
        <v>1555.2400203832042</v>
      </c>
    </row>
    <row r="252" spans="1:20" x14ac:dyDescent="0.3">
      <c r="A252" s="76">
        <v>16</v>
      </c>
      <c r="B252" s="75" t="s">
        <v>351</v>
      </c>
      <c r="C252" s="75" t="s">
        <v>317</v>
      </c>
      <c r="D252" s="75" t="s">
        <v>396</v>
      </c>
      <c r="E252" s="75" t="s">
        <v>318</v>
      </c>
      <c r="F252" s="75" t="s">
        <v>478</v>
      </c>
      <c r="G252" s="111" t="s">
        <v>1477</v>
      </c>
      <c r="H252" s="80">
        <v>5408</v>
      </c>
      <c r="I252" s="76">
        <v>4</v>
      </c>
      <c r="J252" s="153">
        <f>อุดรธานี!F80</f>
        <v>454301.42</v>
      </c>
      <c r="K252" s="159">
        <f>อุดรธานี!AU80</f>
        <v>838432.62999999989</v>
      </c>
      <c r="L252" s="81">
        <f>อุดรธานี!AV80</f>
        <v>4402058.04</v>
      </c>
      <c r="M252" s="81">
        <f>อุดรธานี!AW80</f>
        <v>3952463.0300000003</v>
      </c>
      <c r="N252" s="75"/>
      <c r="O252" s="75"/>
      <c r="P252" s="75"/>
      <c r="Q252" s="151">
        <f t="shared" si="22"/>
        <v>449595.00999999978</v>
      </c>
      <c r="R252" s="78">
        <f t="shared" si="29"/>
        <v>813.99002218934913</v>
      </c>
    </row>
    <row r="253" spans="1:20" s="123" customFormat="1" x14ac:dyDescent="0.3">
      <c r="A253" s="91">
        <v>17</v>
      </c>
      <c r="B253" s="89" t="s">
        <v>351</v>
      </c>
      <c r="C253" s="89" t="s">
        <v>317</v>
      </c>
      <c r="D253" s="89" t="s">
        <v>396</v>
      </c>
      <c r="E253" s="89" t="s">
        <v>318</v>
      </c>
      <c r="F253" s="89" t="s">
        <v>478</v>
      </c>
      <c r="G253" s="89" t="s">
        <v>1478</v>
      </c>
      <c r="H253" s="90">
        <v>5671</v>
      </c>
      <c r="I253" s="91">
        <v>4</v>
      </c>
      <c r="J253" s="153">
        <f>อุดรธานี!F81</f>
        <v>441741.13</v>
      </c>
      <c r="K253" s="159">
        <f>อุดรธานี!AU81</f>
        <v>1137325.4099999999</v>
      </c>
      <c r="L253" s="81">
        <f>อุดรธานี!AV81</f>
        <v>4896675.96</v>
      </c>
      <c r="M253" s="81">
        <f>อุดรธานี!AW81</f>
        <v>4500827.5600000005</v>
      </c>
      <c r="N253" s="89"/>
      <c r="O253" s="89"/>
      <c r="P253" s="89"/>
      <c r="Q253" s="151">
        <f t="shared" si="22"/>
        <v>395848.39999999944</v>
      </c>
      <c r="R253" s="78">
        <f t="shared" si="29"/>
        <v>863.45899488626344</v>
      </c>
      <c r="T253" s="268"/>
    </row>
    <row r="254" spans="1:20" x14ac:dyDescent="0.3">
      <c r="A254" s="76">
        <v>18</v>
      </c>
      <c r="B254" s="75" t="s">
        <v>351</v>
      </c>
      <c r="C254" s="75" t="s">
        <v>317</v>
      </c>
      <c r="D254" s="75" t="s">
        <v>396</v>
      </c>
      <c r="E254" s="75" t="s">
        <v>318</v>
      </c>
      <c r="F254" s="75" t="s">
        <v>478</v>
      </c>
      <c r="G254" s="75" t="s">
        <v>1479</v>
      </c>
      <c r="H254" s="80">
        <v>2878</v>
      </c>
      <c r="I254" s="76">
        <v>2</v>
      </c>
      <c r="J254" s="153">
        <f>อุดรธานี!F82</f>
        <v>697599.45</v>
      </c>
      <c r="K254" s="159">
        <f>อุดรธานี!AU82</f>
        <v>950500.25</v>
      </c>
      <c r="L254" s="81">
        <f>อุดรธานี!AV82</f>
        <v>4060626.21</v>
      </c>
      <c r="M254" s="81">
        <f>อุดรธานี!AW82</f>
        <v>3755521.6</v>
      </c>
      <c r="N254" s="75"/>
      <c r="O254" s="75"/>
      <c r="P254" s="75"/>
      <c r="Q254" s="151">
        <f t="shared" si="22"/>
        <v>305104.60999999987</v>
      </c>
      <c r="R254" s="78">
        <f t="shared" si="29"/>
        <v>1410.9194614315497</v>
      </c>
    </row>
    <row r="255" spans="1:20" s="21" customFormat="1" x14ac:dyDescent="0.3">
      <c r="A255" s="139">
        <v>4</v>
      </c>
      <c r="B255" s="140" t="s">
        <v>351</v>
      </c>
      <c r="C255" s="140"/>
      <c r="D255" s="140"/>
      <c r="E255" s="140" t="s">
        <v>374</v>
      </c>
      <c r="F255" s="140"/>
      <c r="G255" s="140" t="s">
        <v>610</v>
      </c>
      <c r="H255" s="142">
        <f>SUM(H237:H253)</f>
        <v>72296</v>
      </c>
      <c r="I255" s="139"/>
      <c r="J255" s="142">
        <f>SUM(J237:J253)</f>
        <v>6618238.9699999979</v>
      </c>
      <c r="K255" s="160">
        <f>SUM(K237:K253)</f>
        <v>11377851.09</v>
      </c>
      <c r="L255" s="142">
        <f t="shared" ref="L255:M255" si="30">SUM(L237:L253)</f>
        <v>65690826.399999999</v>
      </c>
      <c r="M255" s="142">
        <f t="shared" si="30"/>
        <v>61522055.989999995</v>
      </c>
      <c r="N255" s="140">
        <v>17</v>
      </c>
      <c r="O255" s="140">
        <v>17</v>
      </c>
      <c r="P255" s="140">
        <f>N255-O255</f>
        <v>0</v>
      </c>
      <c r="Q255" s="152">
        <f t="shared" si="22"/>
        <v>4168770.4100000039</v>
      </c>
      <c r="R255" s="150">
        <f t="shared" si="29"/>
        <v>908.63708088967576</v>
      </c>
      <c r="T255" s="150"/>
    </row>
    <row r="256" spans="1:20" x14ac:dyDescent="0.3">
      <c r="A256" s="76">
        <v>1</v>
      </c>
      <c r="B256" s="75" t="s">
        <v>351</v>
      </c>
      <c r="C256" s="75" t="s">
        <v>319</v>
      </c>
      <c r="D256" s="75" t="s">
        <v>410</v>
      </c>
      <c r="E256" s="75" t="s">
        <v>320</v>
      </c>
      <c r="F256" s="75" t="s">
        <v>508</v>
      </c>
      <c r="G256" s="75" t="s">
        <v>611</v>
      </c>
      <c r="H256" s="80"/>
      <c r="I256" s="76"/>
      <c r="J256" s="153"/>
      <c r="K256" s="159"/>
      <c r="L256" s="81"/>
      <c r="M256" s="81"/>
      <c r="N256" s="75"/>
      <c r="O256" s="75"/>
      <c r="P256" s="75"/>
    </row>
    <row r="257" spans="1:20" x14ac:dyDescent="0.3">
      <c r="A257" s="76">
        <v>2</v>
      </c>
      <c r="B257" s="75" t="s">
        <v>351</v>
      </c>
      <c r="C257" s="75" t="s">
        <v>319</v>
      </c>
      <c r="D257" s="75" t="s">
        <v>410</v>
      </c>
      <c r="E257" s="75" t="s">
        <v>320</v>
      </c>
      <c r="F257" s="75" t="s">
        <v>478</v>
      </c>
      <c r="G257" s="75" t="s">
        <v>161</v>
      </c>
      <c r="H257" s="80">
        <v>3706</v>
      </c>
      <c r="I257" s="76">
        <v>3</v>
      </c>
      <c r="J257" s="217">
        <f>อุดรธานี!F83</f>
        <v>9229.58</v>
      </c>
      <c r="K257" s="217">
        <f>อุดรธานี!AU83</f>
        <v>80006.850000000006</v>
      </c>
      <c r="L257" s="218">
        <f>อุดรธานี!AV83</f>
        <v>2768241.56</v>
      </c>
      <c r="M257" s="218">
        <f>อุดรธานี!AW83</f>
        <v>2997534.94</v>
      </c>
      <c r="N257" s="75"/>
      <c r="O257" s="75"/>
      <c r="P257" s="75"/>
      <c r="Q257" s="151">
        <f t="shared" si="22"/>
        <v>-229293.37999999989</v>
      </c>
      <c r="R257" s="78">
        <f t="shared" ref="R257:R266" si="31">L257/H257</f>
        <v>746.96210469508901</v>
      </c>
    </row>
    <row r="258" spans="1:20" x14ac:dyDescent="0.3">
      <c r="A258" s="76">
        <v>3</v>
      </c>
      <c r="B258" s="75" t="s">
        <v>351</v>
      </c>
      <c r="C258" s="75" t="s">
        <v>319</v>
      </c>
      <c r="D258" s="75" t="s">
        <v>410</v>
      </c>
      <c r="E258" s="75" t="s">
        <v>320</v>
      </c>
      <c r="F258" s="75" t="s">
        <v>478</v>
      </c>
      <c r="G258" s="75" t="s">
        <v>162</v>
      </c>
      <c r="H258" s="80">
        <v>5162</v>
      </c>
      <c r="I258" s="76">
        <v>4</v>
      </c>
      <c r="J258" s="217">
        <f>อุดรธานี!F84</f>
        <v>230293.95</v>
      </c>
      <c r="K258" s="217">
        <f>อุดรธานี!AU84</f>
        <v>140891.82</v>
      </c>
      <c r="L258" s="218">
        <f>อุดรธานี!AV84</f>
        <v>4624517.25</v>
      </c>
      <c r="M258" s="218">
        <f>อุดรธานี!AW84</f>
        <v>4896769.66</v>
      </c>
      <c r="N258" s="75"/>
      <c r="O258" s="75"/>
      <c r="P258" s="75"/>
      <c r="Q258" s="151">
        <f t="shared" si="22"/>
        <v>-272252.41000000015</v>
      </c>
      <c r="R258" s="78">
        <f t="shared" si="31"/>
        <v>895.87703409531184</v>
      </c>
    </row>
    <row r="259" spans="1:20" x14ac:dyDescent="0.3">
      <c r="A259" s="76">
        <v>4</v>
      </c>
      <c r="B259" s="75" t="s">
        <v>351</v>
      </c>
      <c r="C259" s="75" t="s">
        <v>319</v>
      </c>
      <c r="D259" s="75" t="s">
        <v>410</v>
      </c>
      <c r="E259" s="75" t="s">
        <v>320</v>
      </c>
      <c r="F259" s="75" t="s">
        <v>478</v>
      </c>
      <c r="G259" s="75" t="s">
        <v>163</v>
      </c>
      <c r="H259" s="80">
        <v>3052</v>
      </c>
      <c r="I259" s="76">
        <v>3</v>
      </c>
      <c r="J259" s="217">
        <f>อุดรธานี!F85</f>
        <v>76285.289999999994</v>
      </c>
      <c r="K259" s="217">
        <f>อุดรธานี!AU85</f>
        <v>104446.28999999998</v>
      </c>
      <c r="L259" s="218">
        <f>อุดรธานี!AV85</f>
        <v>3248668.09</v>
      </c>
      <c r="M259" s="218">
        <f>อุดรธานี!AW85</f>
        <v>3136537.47</v>
      </c>
      <c r="N259" s="75"/>
      <c r="O259" s="75"/>
      <c r="P259" s="75"/>
      <c r="Q259" s="151">
        <f t="shared" si="22"/>
        <v>112130.61999999965</v>
      </c>
      <c r="R259" s="78">
        <f t="shared" si="31"/>
        <v>1064.4390858453473</v>
      </c>
    </row>
    <row r="260" spans="1:20" x14ac:dyDescent="0.3">
      <c r="A260" s="76">
        <v>5</v>
      </c>
      <c r="B260" s="75" t="s">
        <v>351</v>
      </c>
      <c r="C260" s="75" t="s">
        <v>319</v>
      </c>
      <c r="D260" s="75" t="s">
        <v>410</v>
      </c>
      <c r="E260" s="75" t="s">
        <v>320</v>
      </c>
      <c r="F260" s="75" t="s">
        <v>478</v>
      </c>
      <c r="G260" s="75" t="s">
        <v>164</v>
      </c>
      <c r="H260" s="80">
        <v>6259</v>
      </c>
      <c r="I260" s="76">
        <v>5</v>
      </c>
      <c r="J260" s="217">
        <f>อุดรธานี!F86</f>
        <v>276773.15999999997</v>
      </c>
      <c r="K260" s="217">
        <f>อุดรธานี!AU86</f>
        <v>255360.92999999996</v>
      </c>
      <c r="L260" s="218">
        <f>อุดรธานี!AV86</f>
        <v>4799006.38</v>
      </c>
      <c r="M260" s="218">
        <f>อุดรธานี!AW86</f>
        <v>4454991.05</v>
      </c>
      <c r="N260" s="75"/>
      <c r="O260" s="75"/>
      <c r="P260" s="75"/>
      <c r="Q260" s="151">
        <f t="shared" si="22"/>
        <v>344015.33000000007</v>
      </c>
      <c r="R260" s="78">
        <f t="shared" si="31"/>
        <v>766.73691963572458</v>
      </c>
    </row>
    <row r="261" spans="1:20" x14ac:dyDescent="0.3">
      <c r="A261" s="76">
        <v>6</v>
      </c>
      <c r="B261" s="75" t="s">
        <v>351</v>
      </c>
      <c r="C261" s="75" t="s">
        <v>319</v>
      </c>
      <c r="D261" s="75" t="s">
        <v>410</v>
      </c>
      <c r="E261" s="75" t="s">
        <v>320</v>
      </c>
      <c r="F261" s="75" t="s">
        <v>478</v>
      </c>
      <c r="G261" s="75" t="s">
        <v>165</v>
      </c>
      <c r="H261" s="80">
        <v>3341</v>
      </c>
      <c r="I261" s="76">
        <v>3</v>
      </c>
      <c r="J261" s="217">
        <f>อุดรธานี!F87</f>
        <v>230901.67</v>
      </c>
      <c r="K261" s="217">
        <f>อุดรธานี!AU87</f>
        <v>117444.48000000004</v>
      </c>
      <c r="L261" s="218">
        <f>อุดรธานี!AV87</f>
        <v>2906172.65</v>
      </c>
      <c r="M261" s="218">
        <f>อุดรธานี!AW87</f>
        <v>3258620.02</v>
      </c>
      <c r="N261" s="75"/>
      <c r="O261" s="75"/>
      <c r="P261" s="75"/>
      <c r="Q261" s="151">
        <f t="shared" si="22"/>
        <v>-352447.37000000011</v>
      </c>
      <c r="R261" s="78">
        <f t="shared" si="31"/>
        <v>869.85113738401674</v>
      </c>
    </row>
    <row r="262" spans="1:20" x14ac:dyDescent="0.3">
      <c r="A262" s="76">
        <v>7</v>
      </c>
      <c r="B262" s="75" t="s">
        <v>351</v>
      </c>
      <c r="C262" s="75" t="s">
        <v>319</v>
      </c>
      <c r="D262" s="75" t="s">
        <v>410</v>
      </c>
      <c r="E262" s="75" t="s">
        <v>320</v>
      </c>
      <c r="F262" s="75" t="s">
        <v>478</v>
      </c>
      <c r="G262" s="75" t="s">
        <v>1600</v>
      </c>
      <c r="H262" s="80">
        <v>2336</v>
      </c>
      <c r="I262" s="76">
        <v>2</v>
      </c>
      <c r="J262" s="217">
        <f>อุดรธานี!F88</f>
        <v>277258.8</v>
      </c>
      <c r="K262" s="217">
        <f>อุดรธานี!AU88</f>
        <v>349942.72000000003</v>
      </c>
      <c r="L262" s="218">
        <f>อุดรธานี!AV88</f>
        <v>1997702.78</v>
      </c>
      <c r="M262" s="218">
        <f>อุดรธานี!AW88</f>
        <v>1861001.23</v>
      </c>
      <c r="N262" s="75"/>
      <c r="O262" s="75"/>
      <c r="P262" s="75"/>
      <c r="Q262" s="151">
        <f t="shared" si="22"/>
        <v>136701.55000000005</v>
      </c>
      <c r="R262" s="78">
        <f t="shared" si="31"/>
        <v>855.18098458904115</v>
      </c>
    </row>
    <row r="263" spans="1:20" x14ac:dyDescent="0.3">
      <c r="A263" s="76">
        <v>8</v>
      </c>
      <c r="B263" s="75" t="s">
        <v>351</v>
      </c>
      <c r="C263" s="75" t="s">
        <v>319</v>
      </c>
      <c r="D263" s="75" t="s">
        <v>410</v>
      </c>
      <c r="E263" s="75" t="s">
        <v>320</v>
      </c>
      <c r="F263" s="75" t="s">
        <v>478</v>
      </c>
      <c r="G263" s="75" t="s">
        <v>1599</v>
      </c>
      <c r="H263" s="80">
        <v>2778</v>
      </c>
      <c r="I263" s="76">
        <v>2</v>
      </c>
      <c r="J263" s="217">
        <f>อุดรธานี!F89</f>
        <v>396814.99</v>
      </c>
      <c r="K263" s="217">
        <f>อุดรธานี!AU89</f>
        <v>481747.29</v>
      </c>
      <c r="L263" s="218">
        <f>อุดรธานี!AV89</f>
        <v>4072831.71</v>
      </c>
      <c r="M263" s="218">
        <f>อุดรธานี!AW89</f>
        <v>4107087.21</v>
      </c>
      <c r="N263" s="75"/>
      <c r="O263" s="75"/>
      <c r="P263" s="75"/>
      <c r="Q263" s="151">
        <f t="shared" ref="Q263:Q326" si="32">L263-M263</f>
        <v>-34255.5</v>
      </c>
      <c r="R263" s="78">
        <f t="shared" si="31"/>
        <v>1466.1021274298057</v>
      </c>
    </row>
    <row r="264" spans="1:20" x14ac:dyDescent="0.3">
      <c r="A264" s="76">
        <v>9</v>
      </c>
      <c r="B264" s="75" t="s">
        <v>351</v>
      </c>
      <c r="C264" s="75" t="s">
        <v>319</v>
      </c>
      <c r="D264" s="75" t="s">
        <v>410</v>
      </c>
      <c r="E264" s="75" t="s">
        <v>320</v>
      </c>
      <c r="F264" s="75" t="s">
        <v>478</v>
      </c>
      <c r="G264" s="75" t="s">
        <v>1598</v>
      </c>
      <c r="H264" s="80">
        <v>1705</v>
      </c>
      <c r="I264" s="76">
        <v>2</v>
      </c>
      <c r="J264" s="217">
        <f>อุดรธานี!F90</f>
        <v>682383.78</v>
      </c>
      <c r="K264" s="217">
        <f>อุดรธานี!AU90</f>
        <v>475642.22</v>
      </c>
      <c r="L264" s="218">
        <f>อุดรธานี!AV90</f>
        <v>1242561.71</v>
      </c>
      <c r="M264" s="218">
        <f>อุดรธานี!AW90</f>
        <v>719885.77999999991</v>
      </c>
      <c r="N264" s="75"/>
      <c r="O264" s="75"/>
      <c r="P264" s="75"/>
      <c r="Q264" s="151">
        <f t="shared" si="32"/>
        <v>522675.93000000005</v>
      </c>
      <c r="R264" s="78">
        <f t="shared" si="31"/>
        <v>728.77519648093835</v>
      </c>
    </row>
    <row r="265" spans="1:20" x14ac:dyDescent="0.3">
      <c r="A265" s="76">
        <v>10</v>
      </c>
      <c r="B265" s="75" t="s">
        <v>351</v>
      </c>
      <c r="C265" s="75" t="s">
        <v>319</v>
      </c>
      <c r="D265" s="75" t="s">
        <v>410</v>
      </c>
      <c r="E265" s="75" t="s">
        <v>320</v>
      </c>
      <c r="F265" s="75" t="s">
        <v>478</v>
      </c>
      <c r="G265" s="75" t="s">
        <v>290</v>
      </c>
      <c r="H265" s="80">
        <v>2505</v>
      </c>
      <c r="I265" s="76">
        <v>2</v>
      </c>
      <c r="J265" s="217">
        <f>อุดรธานี!F91</f>
        <v>455254.22</v>
      </c>
      <c r="K265" s="217">
        <f>อุดรธานี!AU91</f>
        <v>407077.39999999997</v>
      </c>
      <c r="L265" s="218">
        <f>อุดรธานี!AV91</f>
        <v>2208576.9000000004</v>
      </c>
      <c r="M265" s="218">
        <f>อุดรธานี!AW91</f>
        <v>2707268.45</v>
      </c>
      <c r="N265" s="75"/>
      <c r="O265" s="75"/>
      <c r="P265" s="75"/>
      <c r="Q265" s="151">
        <f t="shared" si="32"/>
        <v>-498691.54999999981</v>
      </c>
      <c r="R265" s="78">
        <f t="shared" si="31"/>
        <v>881.66742514970076</v>
      </c>
    </row>
    <row r="266" spans="1:20" s="21" customFormat="1" x14ac:dyDescent="0.3">
      <c r="A266" s="139">
        <v>5</v>
      </c>
      <c r="B266" s="140" t="s">
        <v>351</v>
      </c>
      <c r="C266" s="140"/>
      <c r="D266" s="140"/>
      <c r="E266" s="140" t="s">
        <v>374</v>
      </c>
      <c r="F266" s="140"/>
      <c r="G266" s="140" t="s">
        <v>612</v>
      </c>
      <c r="H266" s="142">
        <f>SUM(H248:H264)</f>
        <v>128351</v>
      </c>
      <c r="I266" s="139"/>
      <c r="J266" s="142">
        <f>SUM(J248:J264)</f>
        <v>11169069.059999997</v>
      </c>
      <c r="K266" s="160">
        <f>SUM(K256:K265)</f>
        <v>2412560</v>
      </c>
      <c r="L266" s="142">
        <f t="shared" ref="L266:M266" si="33">SUM(L256:L265)</f>
        <v>27868279.030000001</v>
      </c>
      <c r="M266" s="142">
        <f t="shared" si="33"/>
        <v>28139695.810000002</v>
      </c>
      <c r="N266" s="140">
        <v>9</v>
      </c>
      <c r="O266" s="140">
        <v>9</v>
      </c>
      <c r="P266" s="140">
        <f>N266-O266</f>
        <v>0</v>
      </c>
      <c r="Q266" s="152">
        <f t="shared" si="32"/>
        <v>-271416.78000000119</v>
      </c>
      <c r="R266" s="150">
        <f t="shared" si="31"/>
        <v>217.12553100482273</v>
      </c>
      <c r="T266" s="150"/>
    </row>
    <row r="267" spans="1:20" x14ac:dyDescent="0.3">
      <c r="A267" s="76">
        <v>1</v>
      </c>
      <c r="B267" s="75" t="s">
        <v>351</v>
      </c>
      <c r="C267" s="75" t="s">
        <v>613</v>
      </c>
      <c r="D267" s="75" t="s">
        <v>417</v>
      </c>
      <c r="E267" s="75" t="s">
        <v>332</v>
      </c>
      <c r="F267" s="75" t="s">
        <v>508</v>
      </c>
      <c r="G267" s="75" t="s">
        <v>614</v>
      </c>
      <c r="H267" s="80"/>
      <c r="I267" s="76"/>
      <c r="J267" s="153"/>
      <c r="K267" s="159"/>
      <c r="L267" s="81"/>
      <c r="M267" s="81"/>
      <c r="N267" s="75"/>
      <c r="O267" s="75"/>
      <c r="P267" s="75"/>
    </row>
    <row r="268" spans="1:20" x14ac:dyDescent="0.3">
      <c r="A268" s="76">
        <v>2</v>
      </c>
      <c r="B268" s="75" t="s">
        <v>351</v>
      </c>
      <c r="C268" s="75" t="s">
        <v>613</v>
      </c>
      <c r="D268" s="75" t="s">
        <v>417</v>
      </c>
      <c r="E268" s="75" t="s">
        <v>332</v>
      </c>
      <c r="F268" s="75" t="s">
        <v>478</v>
      </c>
      <c r="G268" s="75" t="s">
        <v>1480</v>
      </c>
      <c r="H268" s="80">
        <v>3553</v>
      </c>
      <c r="I268" s="76">
        <v>3</v>
      </c>
      <c r="J268" s="153">
        <f>อุดรธานี!F92</f>
        <v>388510.71999999997</v>
      </c>
      <c r="K268" s="159">
        <f>อุดรธานี!AU92</f>
        <v>383215.33999999997</v>
      </c>
      <c r="L268" s="81">
        <f>อุดรธานี!AV92</f>
        <v>3354237.33</v>
      </c>
      <c r="M268" s="81">
        <f>อุดรธานี!AW92</f>
        <v>3629037.85</v>
      </c>
      <c r="N268" s="75"/>
      <c r="O268" s="75"/>
      <c r="P268" s="75"/>
      <c r="Q268" s="151">
        <f t="shared" si="32"/>
        <v>-274800.52</v>
      </c>
      <c r="R268" s="78">
        <f t="shared" ref="R268:R282" si="34">L268/H268</f>
        <v>944.05779059949339</v>
      </c>
    </row>
    <row r="269" spans="1:20" x14ac:dyDescent="0.3">
      <c r="A269" s="76">
        <v>3</v>
      </c>
      <c r="B269" s="75" t="s">
        <v>351</v>
      </c>
      <c r="C269" s="75" t="s">
        <v>613</v>
      </c>
      <c r="D269" s="75" t="s">
        <v>417</v>
      </c>
      <c r="E269" s="75" t="s">
        <v>332</v>
      </c>
      <c r="F269" s="75" t="s">
        <v>478</v>
      </c>
      <c r="G269" s="75" t="s">
        <v>1481</v>
      </c>
      <c r="H269" s="80">
        <v>8154</v>
      </c>
      <c r="I269" s="76">
        <v>5</v>
      </c>
      <c r="J269" s="153">
        <f>อุดรธานี!F93</f>
        <v>372454.79</v>
      </c>
      <c r="K269" s="159">
        <f>อุดรธานี!AU93</f>
        <v>413593.19</v>
      </c>
      <c r="L269" s="81">
        <f>อุดรธานี!AV93</f>
        <v>4274899.08</v>
      </c>
      <c r="M269" s="81">
        <f>อุดรธานี!AW93</f>
        <v>4786095.41</v>
      </c>
      <c r="N269" s="75"/>
      <c r="O269" s="75"/>
      <c r="P269" s="75"/>
      <c r="Q269" s="151">
        <f t="shared" si="32"/>
        <v>-511196.33000000007</v>
      </c>
      <c r="R269" s="78">
        <f t="shared" si="34"/>
        <v>524.27018395879327</v>
      </c>
    </row>
    <row r="270" spans="1:20" x14ac:dyDescent="0.3">
      <c r="A270" s="76">
        <v>4</v>
      </c>
      <c r="B270" s="75" t="s">
        <v>351</v>
      </c>
      <c r="C270" s="75" t="s">
        <v>613</v>
      </c>
      <c r="D270" s="75" t="s">
        <v>417</v>
      </c>
      <c r="E270" s="75" t="s">
        <v>332</v>
      </c>
      <c r="F270" s="75" t="s">
        <v>478</v>
      </c>
      <c r="G270" s="75" t="s">
        <v>1482</v>
      </c>
      <c r="H270" s="80">
        <v>7784</v>
      </c>
      <c r="I270" s="76">
        <v>5</v>
      </c>
      <c r="J270" s="153">
        <f>อุดรธานี!F94</f>
        <v>315166.02</v>
      </c>
      <c r="K270" s="159">
        <f>อุดรธานี!AU94</f>
        <v>395617.27</v>
      </c>
      <c r="L270" s="81">
        <f>อุดรธานี!AV94</f>
        <v>3737189.94</v>
      </c>
      <c r="M270" s="81">
        <f>อุดรธานี!AW94</f>
        <v>4325295.1599999992</v>
      </c>
      <c r="N270" s="75"/>
      <c r="O270" s="75"/>
      <c r="P270" s="75"/>
      <c r="Q270" s="151">
        <f t="shared" si="32"/>
        <v>-588105.21999999927</v>
      </c>
      <c r="R270" s="78">
        <f t="shared" si="34"/>
        <v>480.11176002055498</v>
      </c>
    </row>
    <row r="271" spans="1:20" x14ac:dyDescent="0.3">
      <c r="A271" s="76">
        <v>5</v>
      </c>
      <c r="B271" s="75" t="s">
        <v>351</v>
      </c>
      <c r="C271" s="75" t="s">
        <v>613</v>
      </c>
      <c r="D271" s="75" t="s">
        <v>417</v>
      </c>
      <c r="E271" s="75" t="s">
        <v>332</v>
      </c>
      <c r="F271" s="75" t="s">
        <v>478</v>
      </c>
      <c r="G271" s="75" t="s">
        <v>1483</v>
      </c>
      <c r="H271" s="80">
        <v>6608</v>
      </c>
      <c r="I271" s="76">
        <v>5</v>
      </c>
      <c r="J271" s="153">
        <f>อุดรธานี!F95</f>
        <v>289287.90999999997</v>
      </c>
      <c r="K271" s="159">
        <f>อุดรธานี!AU95</f>
        <v>327484.13</v>
      </c>
      <c r="L271" s="81">
        <f>อุดรธานี!AV95</f>
        <v>4244752.42</v>
      </c>
      <c r="M271" s="81">
        <f>อุดรธานี!AW95</f>
        <v>4700704.5999999996</v>
      </c>
      <c r="N271" s="75"/>
      <c r="O271" s="75"/>
      <c r="P271" s="75"/>
      <c r="Q271" s="151">
        <f t="shared" si="32"/>
        <v>-455952.1799999997</v>
      </c>
      <c r="R271" s="78">
        <f t="shared" si="34"/>
        <v>642.36568099273609</v>
      </c>
    </row>
    <row r="272" spans="1:20" x14ac:dyDescent="0.3">
      <c r="A272" s="76">
        <v>6</v>
      </c>
      <c r="B272" s="75" t="s">
        <v>351</v>
      </c>
      <c r="C272" s="75" t="s">
        <v>613</v>
      </c>
      <c r="D272" s="75" t="s">
        <v>417</v>
      </c>
      <c r="E272" s="75" t="s">
        <v>332</v>
      </c>
      <c r="F272" s="75" t="s">
        <v>478</v>
      </c>
      <c r="G272" s="75" t="s">
        <v>1484</v>
      </c>
      <c r="H272" s="80">
        <v>4243</v>
      </c>
      <c r="I272" s="76">
        <v>3</v>
      </c>
      <c r="J272" s="153">
        <f>อุดรธานี!F96</f>
        <v>337915.29</v>
      </c>
      <c r="K272" s="159">
        <f>อุดรธานี!AU96</f>
        <v>424887.58999999997</v>
      </c>
      <c r="L272" s="81">
        <f>อุดรธานี!AV96</f>
        <v>2333116.89</v>
      </c>
      <c r="M272" s="81">
        <f>อุดรธานี!AW96</f>
        <v>2942339.15</v>
      </c>
      <c r="N272" s="75"/>
      <c r="O272" s="75"/>
      <c r="P272" s="75"/>
      <c r="Q272" s="151">
        <f t="shared" si="32"/>
        <v>-609222.25999999978</v>
      </c>
      <c r="R272" s="78">
        <f t="shared" si="34"/>
        <v>549.87435540890885</v>
      </c>
    </row>
    <row r="273" spans="1:20" x14ac:dyDescent="0.3">
      <c r="A273" s="76">
        <v>7</v>
      </c>
      <c r="B273" s="75" t="s">
        <v>351</v>
      </c>
      <c r="C273" s="75" t="s">
        <v>613</v>
      </c>
      <c r="D273" s="75" t="s">
        <v>417</v>
      </c>
      <c r="E273" s="75" t="s">
        <v>332</v>
      </c>
      <c r="F273" s="75" t="s">
        <v>478</v>
      </c>
      <c r="G273" s="75" t="s">
        <v>1485</v>
      </c>
      <c r="H273" s="80">
        <v>8480</v>
      </c>
      <c r="I273" s="76">
        <v>5</v>
      </c>
      <c r="J273" s="153">
        <f>อุดรธานี!F97</f>
        <v>451134.63</v>
      </c>
      <c r="K273" s="159">
        <f>อุดรธานี!AU97</f>
        <v>268938.13</v>
      </c>
      <c r="L273" s="81">
        <f>อุดรธานี!AV97</f>
        <v>5010231.08</v>
      </c>
      <c r="M273" s="81">
        <f>อุดรธานี!AW97</f>
        <v>5598588.9200000009</v>
      </c>
      <c r="N273" s="75"/>
      <c r="O273" s="75"/>
      <c r="P273" s="75"/>
      <c r="Q273" s="151">
        <f t="shared" si="32"/>
        <v>-588357.84000000078</v>
      </c>
      <c r="R273" s="78">
        <f t="shared" si="34"/>
        <v>590.8291367924528</v>
      </c>
    </row>
    <row r="274" spans="1:20" x14ac:dyDescent="0.3">
      <c r="A274" s="76">
        <v>8</v>
      </c>
      <c r="B274" s="75" t="s">
        <v>351</v>
      </c>
      <c r="C274" s="75" t="s">
        <v>613</v>
      </c>
      <c r="D274" s="75" t="s">
        <v>417</v>
      </c>
      <c r="E274" s="75" t="s">
        <v>332</v>
      </c>
      <c r="F274" s="75" t="s">
        <v>478</v>
      </c>
      <c r="G274" s="75" t="s">
        <v>1486</v>
      </c>
      <c r="H274" s="80">
        <v>4259</v>
      </c>
      <c r="I274" s="76">
        <v>3</v>
      </c>
      <c r="J274" s="153">
        <f>อุดรธานี!F98</f>
        <v>142683.92000000001</v>
      </c>
      <c r="K274" s="159">
        <f>อุดรธานี!AU98</f>
        <v>-49718.899999999994</v>
      </c>
      <c r="L274" s="81">
        <f>อุดรธานี!AV98</f>
        <v>3393011.2800000003</v>
      </c>
      <c r="M274" s="81">
        <f>อุดรธานี!AW98</f>
        <v>4029993.8</v>
      </c>
      <c r="N274" s="75"/>
      <c r="O274" s="75"/>
      <c r="P274" s="75"/>
      <c r="Q274" s="151">
        <f t="shared" si="32"/>
        <v>-636982.51999999955</v>
      </c>
      <c r="R274" s="78">
        <f t="shared" si="34"/>
        <v>796.66853251937084</v>
      </c>
    </row>
    <row r="275" spans="1:20" x14ac:dyDescent="0.3">
      <c r="A275" s="76">
        <v>9</v>
      </c>
      <c r="B275" s="75" t="s">
        <v>351</v>
      </c>
      <c r="C275" s="75" t="s">
        <v>613</v>
      </c>
      <c r="D275" s="75" t="s">
        <v>417</v>
      </c>
      <c r="E275" s="75" t="s">
        <v>332</v>
      </c>
      <c r="F275" s="75" t="s">
        <v>478</v>
      </c>
      <c r="G275" s="75" t="s">
        <v>1487</v>
      </c>
      <c r="H275" s="80">
        <v>6093</v>
      </c>
      <c r="I275" s="76">
        <v>5</v>
      </c>
      <c r="J275" s="153">
        <f>อุดรธานี!F99</f>
        <v>356719.31</v>
      </c>
      <c r="K275" s="159">
        <f>อุดรธานี!AU99</f>
        <v>558569.30999999994</v>
      </c>
      <c r="L275" s="81">
        <f>อุดรธานี!AV99</f>
        <v>4820775.4000000004</v>
      </c>
      <c r="M275" s="81">
        <f>อุดรธานี!AW99</f>
        <v>5033970.4799999995</v>
      </c>
      <c r="N275" s="75"/>
      <c r="O275" s="75"/>
      <c r="P275" s="75"/>
      <c r="Q275" s="151">
        <f t="shared" si="32"/>
        <v>-213195.07999999914</v>
      </c>
      <c r="R275" s="78">
        <f t="shared" si="34"/>
        <v>791.19898243886428</v>
      </c>
    </row>
    <row r="276" spans="1:20" x14ac:dyDescent="0.3">
      <c r="A276" s="76">
        <v>10</v>
      </c>
      <c r="B276" s="75" t="s">
        <v>351</v>
      </c>
      <c r="C276" s="75" t="s">
        <v>613</v>
      </c>
      <c r="D276" s="75" t="s">
        <v>417</v>
      </c>
      <c r="E276" s="75" t="s">
        <v>332</v>
      </c>
      <c r="F276" s="75" t="s">
        <v>478</v>
      </c>
      <c r="G276" s="75" t="s">
        <v>1488</v>
      </c>
      <c r="H276" s="80">
        <v>4471</v>
      </c>
      <c r="I276" s="76">
        <v>3</v>
      </c>
      <c r="J276" s="153">
        <f>อุดรธานี!F100</f>
        <v>186966.75</v>
      </c>
      <c r="K276" s="159">
        <f>อุดรธานี!AU100</f>
        <v>109745.94000000003</v>
      </c>
      <c r="L276" s="81">
        <f>อุดรธานี!AV100</f>
        <v>3622650.78</v>
      </c>
      <c r="M276" s="81">
        <f>อุดรธานี!AW100</f>
        <v>4361545.79</v>
      </c>
      <c r="N276" s="75"/>
      <c r="O276" s="75"/>
      <c r="P276" s="75"/>
      <c r="Q276" s="151">
        <f t="shared" si="32"/>
        <v>-738895.01000000024</v>
      </c>
      <c r="R276" s="78">
        <f t="shared" si="34"/>
        <v>810.25515097293669</v>
      </c>
    </row>
    <row r="277" spans="1:20" x14ac:dyDescent="0.3">
      <c r="A277" s="76">
        <v>11</v>
      </c>
      <c r="B277" s="75" t="s">
        <v>351</v>
      </c>
      <c r="C277" s="75" t="s">
        <v>613</v>
      </c>
      <c r="D277" s="75" t="s">
        <v>417</v>
      </c>
      <c r="E277" s="75" t="s">
        <v>332</v>
      </c>
      <c r="F277" s="75" t="s">
        <v>478</v>
      </c>
      <c r="G277" s="75" t="s">
        <v>1489</v>
      </c>
      <c r="H277" s="80">
        <v>6623</v>
      </c>
      <c r="I277" s="76">
        <v>5</v>
      </c>
      <c r="J277" s="153">
        <f>อุดรธานี!F101</f>
        <v>244725.92</v>
      </c>
      <c r="K277" s="159">
        <f>อุดรธานี!AU101</f>
        <v>129520.43000000002</v>
      </c>
      <c r="L277" s="81">
        <f>อุดรธานี!AV101</f>
        <v>4642373.16</v>
      </c>
      <c r="M277" s="81">
        <f>อุดรธานี!AW101</f>
        <v>5212948.1900000004</v>
      </c>
      <c r="N277" s="75"/>
      <c r="O277" s="75"/>
      <c r="P277" s="75"/>
      <c r="Q277" s="151">
        <f t="shared" si="32"/>
        <v>-570575.03000000026</v>
      </c>
      <c r="R277" s="78">
        <f t="shared" si="34"/>
        <v>700.94717801600484</v>
      </c>
    </row>
    <row r="278" spans="1:20" x14ac:dyDescent="0.3">
      <c r="A278" s="76">
        <v>12</v>
      </c>
      <c r="B278" s="75" t="s">
        <v>351</v>
      </c>
      <c r="C278" s="75" t="s">
        <v>613</v>
      </c>
      <c r="D278" s="75" t="s">
        <v>417</v>
      </c>
      <c r="E278" s="75" t="s">
        <v>332</v>
      </c>
      <c r="F278" s="75" t="s">
        <v>478</v>
      </c>
      <c r="G278" s="75" t="s">
        <v>1490</v>
      </c>
      <c r="H278" s="80">
        <v>4220</v>
      </c>
      <c r="I278" s="76">
        <v>3</v>
      </c>
      <c r="J278" s="153">
        <f>อุดรธานี!F102</f>
        <v>194856.39</v>
      </c>
      <c r="K278" s="159">
        <f>อุดรธานี!AU102</f>
        <v>65277.090000000026</v>
      </c>
      <c r="L278" s="81">
        <f>อุดรธานี!AV102</f>
        <v>3423131.38</v>
      </c>
      <c r="M278" s="81">
        <f>อุดรธานี!AW102</f>
        <v>4013284.29</v>
      </c>
      <c r="N278" s="75"/>
      <c r="O278" s="75"/>
      <c r="P278" s="75"/>
      <c r="Q278" s="151">
        <f t="shared" si="32"/>
        <v>-590152.91000000015</v>
      </c>
      <c r="R278" s="78">
        <f t="shared" si="34"/>
        <v>811.16857345971562</v>
      </c>
    </row>
    <row r="279" spans="1:20" x14ac:dyDescent="0.3">
      <c r="A279" s="76">
        <v>13</v>
      </c>
      <c r="B279" s="75" t="s">
        <v>351</v>
      </c>
      <c r="C279" s="75" t="s">
        <v>613</v>
      </c>
      <c r="D279" s="75" t="s">
        <v>417</v>
      </c>
      <c r="E279" s="75" t="s">
        <v>332</v>
      </c>
      <c r="F279" s="75" t="s">
        <v>478</v>
      </c>
      <c r="G279" s="75" t="s">
        <v>1491</v>
      </c>
      <c r="H279" s="80">
        <v>5487</v>
      </c>
      <c r="I279" s="76">
        <v>4</v>
      </c>
      <c r="J279" s="153">
        <f>อุดรธานี!F103</f>
        <v>24713.7</v>
      </c>
      <c r="K279" s="159">
        <f>อุดรธานี!AU103</f>
        <v>-25852.75</v>
      </c>
      <c r="L279" s="81">
        <f>อุดรธานี!AV103</f>
        <v>3420241.9600000004</v>
      </c>
      <c r="M279" s="81">
        <f>อุดรธานี!AW103</f>
        <v>3971848.9</v>
      </c>
      <c r="N279" s="75"/>
      <c r="O279" s="75"/>
      <c r="P279" s="75"/>
      <c r="Q279" s="151">
        <f t="shared" si="32"/>
        <v>-551606.93999999948</v>
      </c>
      <c r="R279" s="78">
        <f t="shared" si="34"/>
        <v>623.33551303080014</v>
      </c>
    </row>
    <row r="280" spans="1:20" x14ac:dyDescent="0.3">
      <c r="A280" s="76">
        <v>14</v>
      </c>
      <c r="B280" s="75" t="s">
        <v>351</v>
      </c>
      <c r="C280" s="75" t="s">
        <v>613</v>
      </c>
      <c r="D280" s="75" t="s">
        <v>417</v>
      </c>
      <c r="E280" s="75" t="s">
        <v>332</v>
      </c>
      <c r="F280" s="75" t="s">
        <v>478</v>
      </c>
      <c r="G280" s="75" t="s">
        <v>1492</v>
      </c>
      <c r="H280" s="80">
        <v>4317</v>
      </c>
      <c r="I280" s="76">
        <v>3</v>
      </c>
      <c r="J280" s="153">
        <f>อุดรธานี!F104</f>
        <v>137035.1</v>
      </c>
      <c r="K280" s="159">
        <f>อุดรธานี!AU104</f>
        <v>191805.96</v>
      </c>
      <c r="L280" s="81">
        <f>อุดรธานี!AV104</f>
        <v>3740502.59</v>
      </c>
      <c r="M280" s="81">
        <f>อุดรธานี!AW104</f>
        <v>4025297.58</v>
      </c>
      <c r="N280" s="75"/>
      <c r="O280" s="75"/>
      <c r="P280" s="75"/>
      <c r="Q280" s="151">
        <f t="shared" si="32"/>
        <v>-284794.99000000022</v>
      </c>
      <c r="R280" s="78">
        <f t="shared" si="34"/>
        <v>866.45878851053965</v>
      </c>
    </row>
    <row r="281" spans="1:20" x14ac:dyDescent="0.3">
      <c r="A281" s="76">
        <v>15</v>
      </c>
      <c r="B281" s="75" t="s">
        <v>351</v>
      </c>
      <c r="C281" s="75" t="s">
        <v>613</v>
      </c>
      <c r="D281" s="75" t="s">
        <v>417</v>
      </c>
      <c r="E281" s="75" t="s">
        <v>332</v>
      </c>
      <c r="F281" s="75" t="s">
        <v>478</v>
      </c>
      <c r="G281" s="75" t="s">
        <v>1493</v>
      </c>
      <c r="H281" s="80">
        <v>3306</v>
      </c>
      <c r="I281" s="76">
        <v>3</v>
      </c>
      <c r="J281" s="153">
        <f>อุดรธานี!F105</f>
        <v>176593.82</v>
      </c>
      <c r="K281" s="159">
        <f>อุดรธานี!AU105</f>
        <v>138793.28000000003</v>
      </c>
      <c r="L281" s="81">
        <f>อุดรธานี!AV105</f>
        <v>2692961.9299999997</v>
      </c>
      <c r="M281" s="81">
        <f>อุดรธานี!AW105</f>
        <v>3070215.37</v>
      </c>
      <c r="N281" s="75"/>
      <c r="O281" s="75"/>
      <c r="P281" s="75"/>
      <c r="Q281" s="151">
        <f t="shared" si="32"/>
        <v>-377253.44000000041</v>
      </c>
      <c r="R281" s="78">
        <f t="shared" si="34"/>
        <v>814.56803690260119</v>
      </c>
    </row>
    <row r="282" spans="1:20" s="21" customFormat="1" x14ac:dyDescent="0.3">
      <c r="A282" s="139">
        <v>6</v>
      </c>
      <c r="B282" s="140" t="s">
        <v>351</v>
      </c>
      <c r="C282" s="140"/>
      <c r="D282" s="140"/>
      <c r="E282" s="140" t="s">
        <v>374</v>
      </c>
      <c r="F282" s="140"/>
      <c r="G282" s="140" t="s">
        <v>615</v>
      </c>
      <c r="H282" s="142">
        <f>SUM(H267:H281)</f>
        <v>77598</v>
      </c>
      <c r="I282" s="139"/>
      <c r="J282" s="142">
        <f>SUM(J267:J281)</f>
        <v>3618764.27</v>
      </c>
      <c r="K282" s="160">
        <f>SUM(K267:K281)</f>
        <v>3331876.01</v>
      </c>
      <c r="L282" s="142">
        <f t="shared" ref="L282:M282" si="35">SUM(L267:L281)</f>
        <v>52710075.220000006</v>
      </c>
      <c r="M282" s="142">
        <f t="shared" si="35"/>
        <v>59701165.489999987</v>
      </c>
      <c r="N282" s="140">
        <v>14</v>
      </c>
      <c r="O282" s="140">
        <v>14</v>
      </c>
      <c r="P282" s="140">
        <f>N282-O282</f>
        <v>0</v>
      </c>
      <c r="Q282" s="152">
        <f t="shared" si="32"/>
        <v>-6991090.2699999809</v>
      </c>
      <c r="R282" s="150">
        <f t="shared" si="34"/>
        <v>679.27105363540306</v>
      </c>
      <c r="T282" s="150"/>
    </row>
    <row r="283" spans="1:20" x14ac:dyDescent="0.3">
      <c r="A283" s="76">
        <v>1</v>
      </c>
      <c r="B283" s="75" t="s">
        <v>351</v>
      </c>
      <c r="C283" s="75" t="s">
        <v>616</v>
      </c>
      <c r="D283" s="75" t="s">
        <v>423</v>
      </c>
      <c r="E283" s="75" t="s">
        <v>333</v>
      </c>
      <c r="F283" s="75" t="s">
        <v>508</v>
      </c>
      <c r="G283" s="75" t="s">
        <v>617</v>
      </c>
      <c r="H283" s="80"/>
      <c r="I283" s="76"/>
      <c r="J283" s="153"/>
      <c r="K283" s="159"/>
      <c r="L283" s="81"/>
      <c r="M283" s="81"/>
      <c r="N283" s="75"/>
      <c r="O283" s="75"/>
      <c r="P283" s="75"/>
    </row>
    <row r="284" spans="1:20" x14ac:dyDescent="0.3">
      <c r="A284" s="76">
        <v>2</v>
      </c>
      <c r="B284" s="75" t="s">
        <v>351</v>
      </c>
      <c r="C284" s="75" t="s">
        <v>616</v>
      </c>
      <c r="D284" s="75" t="s">
        <v>423</v>
      </c>
      <c r="E284" s="75" t="s">
        <v>333</v>
      </c>
      <c r="F284" s="75" t="s">
        <v>478</v>
      </c>
      <c r="G284" s="75" t="s">
        <v>182</v>
      </c>
      <c r="H284" s="80">
        <v>2510</v>
      </c>
      <c r="I284" s="76">
        <v>2</v>
      </c>
      <c r="J284" s="153">
        <f>อุดรธานี!F106</f>
        <v>351591.52</v>
      </c>
      <c r="K284" s="159">
        <f>อุดรธานี!AU106</f>
        <v>451675.31</v>
      </c>
      <c r="L284" s="81">
        <f>อุดรธานี!AV106</f>
        <v>2041125.21</v>
      </c>
      <c r="M284" s="81">
        <f>อุดรธานี!AW106</f>
        <v>2176993.7000000002</v>
      </c>
      <c r="N284" s="75"/>
      <c r="O284" s="75"/>
      <c r="P284" s="75"/>
      <c r="Q284" s="151">
        <f t="shared" si="32"/>
        <v>-135868.49000000022</v>
      </c>
      <c r="R284" s="78">
        <f t="shared" ref="R284:R290" si="36">L284/H284</f>
        <v>813.19729482071716</v>
      </c>
    </row>
    <row r="285" spans="1:20" x14ac:dyDescent="0.3">
      <c r="A285" s="76">
        <v>3</v>
      </c>
      <c r="B285" s="75" t="s">
        <v>351</v>
      </c>
      <c r="C285" s="75" t="s">
        <v>616</v>
      </c>
      <c r="D285" s="75" t="s">
        <v>423</v>
      </c>
      <c r="E285" s="75" t="s">
        <v>333</v>
      </c>
      <c r="F285" s="75" t="s">
        <v>478</v>
      </c>
      <c r="G285" s="75" t="s">
        <v>1494</v>
      </c>
      <c r="H285" s="80">
        <v>5410</v>
      </c>
      <c r="I285" s="76">
        <v>4</v>
      </c>
      <c r="J285" s="153">
        <f>อุดรธานี!F107</f>
        <v>169064.36</v>
      </c>
      <c r="K285" s="159">
        <f>อุดรธานี!AU107</f>
        <v>139525.89000000001</v>
      </c>
      <c r="L285" s="81">
        <f>อุดรธานี!AV107</f>
        <v>3771772.82</v>
      </c>
      <c r="M285" s="81">
        <f>อุดรธานี!AW107</f>
        <v>4080905.0300000003</v>
      </c>
      <c r="N285" s="75"/>
      <c r="O285" s="75"/>
      <c r="P285" s="75"/>
      <c r="Q285" s="151">
        <f t="shared" si="32"/>
        <v>-309132.21000000043</v>
      </c>
      <c r="R285" s="78">
        <f t="shared" si="36"/>
        <v>697.1853641404806</v>
      </c>
    </row>
    <row r="286" spans="1:20" x14ac:dyDescent="0.3">
      <c r="A286" s="76">
        <v>4</v>
      </c>
      <c r="B286" s="75" t="s">
        <v>351</v>
      </c>
      <c r="C286" s="75" t="s">
        <v>616</v>
      </c>
      <c r="D286" s="75" t="s">
        <v>423</v>
      </c>
      <c r="E286" s="75" t="s">
        <v>333</v>
      </c>
      <c r="F286" s="75" t="s">
        <v>478</v>
      </c>
      <c r="G286" s="75" t="s">
        <v>184</v>
      </c>
      <c r="H286" s="80">
        <v>2621</v>
      </c>
      <c r="I286" s="76">
        <v>2</v>
      </c>
      <c r="J286" s="153">
        <f>อุดรธานี!F108</f>
        <v>155255.21</v>
      </c>
      <c r="K286" s="159">
        <f>อุดรธานี!AU108</f>
        <v>206411.33</v>
      </c>
      <c r="L286" s="81">
        <f>อุดรธานี!AV108</f>
        <v>2607064.58</v>
      </c>
      <c r="M286" s="81">
        <f>อุดรธานี!AW108</f>
        <v>2561732.34</v>
      </c>
      <c r="N286" s="75"/>
      <c r="O286" s="75"/>
      <c r="P286" s="75"/>
      <c r="Q286" s="151">
        <f t="shared" si="32"/>
        <v>45332.240000000224</v>
      </c>
      <c r="R286" s="78">
        <f t="shared" si="36"/>
        <v>994.68316673025561</v>
      </c>
    </row>
    <row r="287" spans="1:20" x14ac:dyDescent="0.3">
      <c r="A287" s="76">
        <v>5</v>
      </c>
      <c r="B287" s="75" t="s">
        <v>351</v>
      </c>
      <c r="C287" s="75" t="s">
        <v>616</v>
      </c>
      <c r="D287" s="75" t="s">
        <v>423</v>
      </c>
      <c r="E287" s="75" t="s">
        <v>333</v>
      </c>
      <c r="F287" s="75" t="s">
        <v>478</v>
      </c>
      <c r="G287" s="75" t="s">
        <v>185</v>
      </c>
      <c r="H287" s="80">
        <v>3282</v>
      </c>
      <c r="I287" s="76">
        <v>3</v>
      </c>
      <c r="J287" s="153">
        <f>อุดรธานี!F109</f>
        <v>53497.32</v>
      </c>
      <c r="K287" s="159">
        <f>อุดรธานี!AU109</f>
        <v>109051.66</v>
      </c>
      <c r="L287" s="81">
        <f>อุดรธานี!AV109</f>
        <v>2794135.55</v>
      </c>
      <c r="M287" s="81">
        <f>อุดรธานี!AW109</f>
        <v>3023677.56</v>
      </c>
      <c r="N287" s="75"/>
      <c r="O287" s="75"/>
      <c r="P287" s="75"/>
      <c r="Q287" s="151">
        <f t="shared" si="32"/>
        <v>-229542.01000000024</v>
      </c>
      <c r="R287" s="78">
        <f t="shared" si="36"/>
        <v>851.35147775746486</v>
      </c>
    </row>
    <row r="288" spans="1:20" x14ac:dyDescent="0.3">
      <c r="A288" s="76">
        <v>6</v>
      </c>
      <c r="B288" s="75" t="s">
        <v>351</v>
      </c>
      <c r="C288" s="75" t="s">
        <v>616</v>
      </c>
      <c r="D288" s="75" t="s">
        <v>423</v>
      </c>
      <c r="E288" s="75" t="s">
        <v>333</v>
      </c>
      <c r="F288" s="75" t="s">
        <v>478</v>
      </c>
      <c r="G288" s="75" t="s">
        <v>186</v>
      </c>
      <c r="H288" s="80">
        <v>1626</v>
      </c>
      <c r="I288" s="76">
        <v>2</v>
      </c>
      <c r="J288" s="153">
        <f>อุดรธานี!F110</f>
        <v>179326.38</v>
      </c>
      <c r="K288" s="159">
        <f>อุดรธานี!AU110</f>
        <v>168896.12</v>
      </c>
      <c r="L288" s="81">
        <f>อุดรธานี!AV110</f>
        <v>2339407.1100000003</v>
      </c>
      <c r="M288" s="81">
        <f>อุดรธานี!AW110</f>
        <v>2341582.64</v>
      </c>
      <c r="N288" s="75"/>
      <c r="O288" s="75"/>
      <c r="P288" s="75"/>
      <c r="Q288" s="151">
        <f t="shared" si="32"/>
        <v>-2175.5299999997951</v>
      </c>
      <c r="R288" s="78">
        <f t="shared" si="36"/>
        <v>1438.7497601476016</v>
      </c>
    </row>
    <row r="289" spans="1:20" x14ac:dyDescent="0.3">
      <c r="A289" s="76">
        <v>7</v>
      </c>
      <c r="B289" s="75" t="s">
        <v>351</v>
      </c>
      <c r="C289" s="75" t="s">
        <v>616</v>
      </c>
      <c r="D289" s="75" t="s">
        <v>423</v>
      </c>
      <c r="E289" s="75" t="s">
        <v>333</v>
      </c>
      <c r="F289" s="75" t="s">
        <v>478</v>
      </c>
      <c r="G289" s="75" t="s">
        <v>292</v>
      </c>
      <c r="H289" s="80">
        <v>2000</v>
      </c>
      <c r="I289" s="76">
        <v>2</v>
      </c>
      <c r="J289" s="153">
        <f>อุดรธานี!F111</f>
        <v>236091.03</v>
      </c>
      <c r="K289" s="159">
        <f>อุดรธานี!AU111</f>
        <v>206363.25</v>
      </c>
      <c r="L289" s="81">
        <f>อุดรธานี!AV111</f>
        <v>1561718.54</v>
      </c>
      <c r="M289" s="81">
        <f>อุดรธานี!AW111</f>
        <v>1859789.91</v>
      </c>
      <c r="N289" s="75"/>
      <c r="O289" s="75"/>
      <c r="P289" s="75"/>
      <c r="Q289" s="151">
        <f t="shared" si="32"/>
        <v>-298071.36999999988</v>
      </c>
      <c r="R289" s="78">
        <f t="shared" si="36"/>
        <v>780.85927000000004</v>
      </c>
    </row>
    <row r="290" spans="1:20" s="21" customFormat="1" x14ac:dyDescent="0.3">
      <c r="A290" s="139">
        <v>7</v>
      </c>
      <c r="B290" s="140" t="s">
        <v>351</v>
      </c>
      <c r="C290" s="140"/>
      <c r="D290" s="140"/>
      <c r="E290" s="140" t="s">
        <v>374</v>
      </c>
      <c r="F290" s="140"/>
      <c r="G290" s="140" t="s">
        <v>618</v>
      </c>
      <c r="H290" s="142">
        <f>SUM(H283:H289)</f>
        <v>17449</v>
      </c>
      <c r="I290" s="139"/>
      <c r="J290" s="142">
        <f>SUM(J283:J289)</f>
        <v>1144825.8199999998</v>
      </c>
      <c r="K290" s="160">
        <f>SUM(K283:K289)</f>
        <v>1281923.56</v>
      </c>
      <c r="L290" s="142">
        <f t="shared" ref="L290:M290" si="37">SUM(L283:L289)</f>
        <v>15115223.809999999</v>
      </c>
      <c r="M290" s="142">
        <f t="shared" si="37"/>
        <v>16044681.180000002</v>
      </c>
      <c r="N290" s="140">
        <v>6</v>
      </c>
      <c r="O290" s="140">
        <v>6</v>
      </c>
      <c r="P290" s="140">
        <f>N290-O290</f>
        <v>0</v>
      </c>
      <c r="Q290" s="152">
        <f t="shared" si="32"/>
        <v>-929457.37000000291</v>
      </c>
      <c r="R290" s="150">
        <f t="shared" si="36"/>
        <v>866.25157946014087</v>
      </c>
      <c r="T290" s="150"/>
    </row>
    <row r="291" spans="1:20" x14ac:dyDescent="0.3">
      <c r="A291" s="76">
        <v>1</v>
      </c>
      <c r="B291" s="75" t="s">
        <v>351</v>
      </c>
      <c r="C291" s="75" t="s">
        <v>321</v>
      </c>
      <c r="D291" s="75" t="s">
        <v>428</v>
      </c>
      <c r="E291" s="75" t="s">
        <v>322</v>
      </c>
      <c r="F291" s="75" t="s">
        <v>508</v>
      </c>
      <c r="G291" s="75" t="s">
        <v>619</v>
      </c>
      <c r="H291" s="80"/>
      <c r="I291" s="76"/>
      <c r="J291" s="153"/>
      <c r="K291" s="159"/>
      <c r="L291" s="81"/>
      <c r="M291" s="81"/>
      <c r="N291" s="75"/>
      <c r="O291" s="75"/>
      <c r="P291" s="75"/>
    </row>
    <row r="292" spans="1:20" x14ac:dyDescent="0.3">
      <c r="A292" s="76">
        <v>2</v>
      </c>
      <c r="B292" s="75" t="s">
        <v>351</v>
      </c>
      <c r="C292" s="75" t="s">
        <v>321</v>
      </c>
      <c r="D292" s="75" t="s">
        <v>428</v>
      </c>
      <c r="E292" s="75" t="s">
        <v>322</v>
      </c>
      <c r="F292" s="75" t="s">
        <v>478</v>
      </c>
      <c r="G292" s="111" t="s">
        <v>187</v>
      </c>
      <c r="H292" s="80">
        <v>2656</v>
      </c>
      <c r="I292" s="76">
        <v>2</v>
      </c>
      <c r="J292" s="153">
        <f>อุดรธานี!F112</f>
        <v>362576.24</v>
      </c>
      <c r="K292" s="159">
        <f>อุดรธานี!AU112</f>
        <v>502417.80999999994</v>
      </c>
      <c r="L292" s="81">
        <f>อุดรธานี!AV112</f>
        <v>2327250.1100000003</v>
      </c>
      <c r="M292" s="81">
        <f>อุดรธานี!AW112</f>
        <v>2343871.9</v>
      </c>
      <c r="N292" s="75"/>
      <c r="O292" s="75"/>
      <c r="P292" s="75"/>
      <c r="Q292" s="151">
        <f t="shared" si="32"/>
        <v>-16621.789999999572</v>
      </c>
      <c r="R292" s="78">
        <f>L292/H292</f>
        <v>876.22368599397601</v>
      </c>
    </row>
    <row r="293" spans="1:20" x14ac:dyDescent="0.3">
      <c r="A293" s="76">
        <v>3</v>
      </c>
      <c r="B293" s="75" t="s">
        <v>351</v>
      </c>
      <c r="C293" s="75" t="s">
        <v>321</v>
      </c>
      <c r="D293" s="75" t="s">
        <v>428</v>
      </c>
      <c r="E293" s="75" t="s">
        <v>322</v>
      </c>
      <c r="F293" s="75" t="s">
        <v>478</v>
      </c>
      <c r="G293" s="111" t="s">
        <v>188</v>
      </c>
      <c r="H293" s="80">
        <v>7630</v>
      </c>
      <c r="I293" s="76">
        <v>5</v>
      </c>
      <c r="J293" s="153">
        <f>อุดรธานี!F113</f>
        <v>426730.76</v>
      </c>
      <c r="K293" s="159">
        <f>อุดรธานี!AU113</f>
        <v>726316.02</v>
      </c>
      <c r="L293" s="81">
        <f>อุดรธานี!AV113</f>
        <v>5309844.6199999992</v>
      </c>
      <c r="M293" s="81">
        <f>อุดรธานี!AW113</f>
        <v>5362528</v>
      </c>
      <c r="N293" s="75"/>
      <c r="O293" s="75"/>
      <c r="P293" s="75"/>
      <c r="Q293" s="151">
        <f t="shared" si="32"/>
        <v>-52683.38000000082</v>
      </c>
      <c r="R293" s="78">
        <f>L293/H293</f>
        <v>695.91672608125805</v>
      </c>
    </row>
    <row r="294" spans="1:20" x14ac:dyDescent="0.3">
      <c r="A294" s="76">
        <v>4</v>
      </c>
      <c r="B294" s="75" t="s">
        <v>351</v>
      </c>
      <c r="C294" s="75" t="s">
        <v>321</v>
      </c>
      <c r="D294" s="75" t="s">
        <v>428</v>
      </c>
      <c r="E294" s="75" t="s">
        <v>322</v>
      </c>
      <c r="F294" s="75" t="s">
        <v>478</v>
      </c>
      <c r="G294" s="111" t="s">
        <v>189</v>
      </c>
      <c r="H294" s="80">
        <v>6247</v>
      </c>
      <c r="I294" s="76">
        <v>5</v>
      </c>
      <c r="J294" s="153">
        <f>อุดรธานี!F114</f>
        <v>237749.7</v>
      </c>
      <c r="K294" s="159">
        <f>อุดรธานี!AU114</f>
        <v>474293.02999999991</v>
      </c>
      <c r="L294" s="81">
        <f>อุดรธานี!AV114</f>
        <v>4782474.5600000005</v>
      </c>
      <c r="M294" s="81">
        <f>อุดรธานี!AW114</f>
        <v>4974880.540000001</v>
      </c>
      <c r="N294" s="75"/>
      <c r="O294" s="75"/>
      <c r="P294" s="75"/>
      <c r="Q294" s="151">
        <f t="shared" si="32"/>
        <v>-192405.98000000045</v>
      </c>
      <c r="R294" s="78">
        <f>L294/H294</f>
        <v>765.56340003201547</v>
      </c>
    </row>
    <row r="295" spans="1:20" x14ac:dyDescent="0.3">
      <c r="A295" s="76">
        <v>5</v>
      </c>
      <c r="B295" s="75" t="s">
        <v>351</v>
      </c>
      <c r="C295" s="75" t="s">
        <v>321</v>
      </c>
      <c r="D295" s="75" t="s">
        <v>428</v>
      </c>
      <c r="E295" s="75" t="s">
        <v>322</v>
      </c>
      <c r="F295" s="75" t="s">
        <v>478</v>
      </c>
      <c r="G295" s="111" t="s">
        <v>190</v>
      </c>
      <c r="H295" s="80">
        <v>5607</v>
      </c>
      <c r="I295" s="76">
        <v>4</v>
      </c>
      <c r="J295" s="153">
        <f>อุดรธานี!F115</f>
        <v>507613.88</v>
      </c>
      <c r="K295" s="159">
        <f>อุดรธานี!AU115</f>
        <v>474551.14</v>
      </c>
      <c r="L295" s="81">
        <f>อุดรธานี!AV115</f>
        <v>3484908.98</v>
      </c>
      <c r="M295" s="81">
        <f>อุดรธานี!AW115</f>
        <v>3825920.58</v>
      </c>
      <c r="N295" s="75"/>
      <c r="O295" s="75"/>
      <c r="P295" s="75"/>
      <c r="Q295" s="151">
        <f t="shared" si="32"/>
        <v>-341011.60000000009</v>
      </c>
      <c r="R295" s="78">
        <f>L295/H295</f>
        <v>621.52826466916349</v>
      </c>
    </row>
    <row r="296" spans="1:20" s="21" customFormat="1" x14ac:dyDescent="0.3">
      <c r="A296" s="139">
        <v>8</v>
      </c>
      <c r="B296" s="140" t="s">
        <v>351</v>
      </c>
      <c r="C296" s="140"/>
      <c r="D296" s="140"/>
      <c r="E296" s="140" t="s">
        <v>374</v>
      </c>
      <c r="F296" s="140"/>
      <c r="G296" s="140" t="s">
        <v>620</v>
      </c>
      <c r="H296" s="142">
        <f>SUM(H291:H295)</f>
        <v>22140</v>
      </c>
      <c r="I296" s="139"/>
      <c r="J296" s="142">
        <f>SUM(J291:J295)</f>
        <v>1534670.58</v>
      </c>
      <c r="K296" s="160">
        <f>SUM(K291:K295)</f>
        <v>2177578</v>
      </c>
      <c r="L296" s="142">
        <f t="shared" ref="L296:M296" si="38">SUM(L291:L295)</f>
        <v>15904478.27</v>
      </c>
      <c r="M296" s="142">
        <f t="shared" si="38"/>
        <v>16507201.020000001</v>
      </c>
      <c r="N296" s="140">
        <v>4</v>
      </c>
      <c r="O296" s="140">
        <v>4</v>
      </c>
      <c r="P296" s="140">
        <f>N296-O296</f>
        <v>0</v>
      </c>
      <c r="Q296" s="152">
        <f t="shared" si="32"/>
        <v>-602722.75000000186</v>
      </c>
      <c r="R296" s="150">
        <f>L296/H296</f>
        <v>718.35945212285458</v>
      </c>
      <c r="T296" s="150"/>
    </row>
    <row r="297" spans="1:20" x14ac:dyDescent="0.3">
      <c r="A297" s="76">
        <v>1</v>
      </c>
      <c r="B297" s="75" t="s">
        <v>351</v>
      </c>
      <c r="C297" s="75" t="s">
        <v>621</v>
      </c>
      <c r="D297" s="75" t="s">
        <v>432</v>
      </c>
      <c r="E297" s="75" t="s">
        <v>334</v>
      </c>
      <c r="F297" s="75" t="s">
        <v>508</v>
      </c>
      <c r="G297" s="75" t="s">
        <v>622</v>
      </c>
      <c r="H297" s="80"/>
      <c r="I297" s="76"/>
      <c r="J297" s="153"/>
      <c r="K297" s="159"/>
      <c r="L297" s="81"/>
      <c r="M297" s="81"/>
      <c r="N297" s="75"/>
      <c r="O297" s="75"/>
      <c r="P297" s="75"/>
    </row>
    <row r="298" spans="1:20" x14ac:dyDescent="0.3">
      <c r="A298" s="76">
        <v>2</v>
      </c>
      <c r="B298" s="75" t="s">
        <v>351</v>
      </c>
      <c r="C298" s="75" t="s">
        <v>621</v>
      </c>
      <c r="D298" s="75" t="s">
        <v>432</v>
      </c>
      <c r="E298" s="75" t="s">
        <v>334</v>
      </c>
      <c r="F298" s="75" t="s">
        <v>478</v>
      </c>
      <c r="G298" s="75" t="s">
        <v>1495</v>
      </c>
      <c r="H298" s="80">
        <v>3493</v>
      </c>
      <c r="I298" s="76">
        <v>3</v>
      </c>
      <c r="J298" s="153">
        <f>อุดรธานี!F116</f>
        <v>987942.32</v>
      </c>
      <c r="K298" s="159">
        <f>อุดรธานี!AU116</f>
        <v>1485574.58</v>
      </c>
      <c r="L298" s="81">
        <f>อุดรธานี!AV116</f>
        <v>4521255.2299999995</v>
      </c>
      <c r="M298" s="81">
        <f>อุดรธานี!AW116</f>
        <v>4247784.75</v>
      </c>
      <c r="N298" s="75"/>
      <c r="O298" s="75"/>
      <c r="P298" s="75"/>
      <c r="Q298" s="151">
        <f t="shared" si="32"/>
        <v>273470.47999999952</v>
      </c>
      <c r="R298" s="78">
        <f t="shared" ref="R298:R310" si="39">L298/H298</f>
        <v>1294.3759604924132</v>
      </c>
    </row>
    <row r="299" spans="1:20" x14ac:dyDescent="0.3">
      <c r="A299" s="76">
        <v>3</v>
      </c>
      <c r="B299" s="75" t="s">
        <v>351</v>
      </c>
      <c r="C299" s="75" t="s">
        <v>621</v>
      </c>
      <c r="D299" s="75" t="s">
        <v>432</v>
      </c>
      <c r="E299" s="75" t="s">
        <v>334</v>
      </c>
      <c r="F299" s="75" t="s">
        <v>478</v>
      </c>
      <c r="G299" s="75" t="s">
        <v>1496</v>
      </c>
      <c r="H299" s="80">
        <v>3014</v>
      </c>
      <c r="I299" s="76">
        <v>3</v>
      </c>
      <c r="J299" s="153">
        <f>อุดรธานี!F117</f>
        <v>966527.33</v>
      </c>
      <c r="K299" s="159">
        <f>อุดรธานี!AU117</f>
        <v>894595.50999999978</v>
      </c>
      <c r="L299" s="81">
        <f>อุดรธานี!AV117</f>
        <v>2484977.2699999996</v>
      </c>
      <c r="M299" s="81">
        <f>อุดรธานี!AW117</f>
        <v>2647843.64</v>
      </c>
      <c r="N299" s="75"/>
      <c r="O299" s="75"/>
      <c r="P299" s="75"/>
      <c r="Q299" s="151">
        <f t="shared" si="32"/>
        <v>-162866.37000000058</v>
      </c>
      <c r="R299" s="78">
        <f t="shared" si="39"/>
        <v>824.47819177173176</v>
      </c>
    </row>
    <row r="300" spans="1:20" x14ac:dyDescent="0.3">
      <c r="A300" s="76">
        <v>4</v>
      </c>
      <c r="B300" s="75" t="s">
        <v>351</v>
      </c>
      <c r="C300" s="75" t="s">
        <v>621</v>
      </c>
      <c r="D300" s="75" t="s">
        <v>432</v>
      </c>
      <c r="E300" s="75" t="s">
        <v>334</v>
      </c>
      <c r="F300" s="75" t="s">
        <v>478</v>
      </c>
      <c r="G300" s="75" t="s">
        <v>1497</v>
      </c>
      <c r="H300" s="80">
        <v>2015</v>
      </c>
      <c r="I300" s="76">
        <v>2</v>
      </c>
      <c r="J300" s="153">
        <f>อุดรธานี!F118</f>
        <v>523112.58</v>
      </c>
      <c r="K300" s="159">
        <f>อุดรธานี!AU118</f>
        <v>578624.98</v>
      </c>
      <c r="L300" s="81">
        <f>อุดรธานี!AV118</f>
        <v>2621402.0300000003</v>
      </c>
      <c r="M300" s="81">
        <f>อุดรธานี!AW118</f>
        <v>3016073.79</v>
      </c>
      <c r="N300" s="75"/>
      <c r="O300" s="75"/>
      <c r="P300" s="75"/>
      <c r="Q300" s="151">
        <f t="shared" si="32"/>
        <v>-394671.75999999978</v>
      </c>
      <c r="R300" s="78">
        <f t="shared" si="39"/>
        <v>1300.9439354838712</v>
      </c>
    </row>
    <row r="301" spans="1:20" x14ac:dyDescent="0.3">
      <c r="A301" s="76">
        <v>5</v>
      </c>
      <c r="B301" s="75" t="s">
        <v>351</v>
      </c>
      <c r="C301" s="75" t="s">
        <v>621</v>
      </c>
      <c r="D301" s="75" t="s">
        <v>432</v>
      </c>
      <c r="E301" s="75" t="s">
        <v>334</v>
      </c>
      <c r="F301" s="75" t="s">
        <v>478</v>
      </c>
      <c r="G301" s="75" t="s">
        <v>1498</v>
      </c>
      <c r="H301" s="80">
        <v>1974</v>
      </c>
      <c r="I301" s="76">
        <v>2</v>
      </c>
      <c r="J301" s="153">
        <f>อุดรธานี!F119</f>
        <v>661060.55000000005</v>
      </c>
      <c r="K301" s="159">
        <f>อุดรธานี!AU119</f>
        <v>805506.25</v>
      </c>
      <c r="L301" s="81">
        <f>อุดรธานี!AV119</f>
        <v>2105524.5099999998</v>
      </c>
      <c r="M301" s="81">
        <f>อุดรธานี!AW119</f>
        <v>2054630.23</v>
      </c>
      <c r="N301" s="75"/>
      <c r="O301" s="75"/>
      <c r="P301" s="75"/>
      <c r="Q301" s="151">
        <f t="shared" si="32"/>
        <v>50894.279999999795</v>
      </c>
      <c r="R301" s="78">
        <f t="shared" si="39"/>
        <v>1066.6284245187435</v>
      </c>
    </row>
    <row r="302" spans="1:20" x14ac:dyDescent="0.3">
      <c r="A302" s="76">
        <v>6</v>
      </c>
      <c r="B302" s="75" t="s">
        <v>351</v>
      </c>
      <c r="C302" s="75" t="s">
        <v>621</v>
      </c>
      <c r="D302" s="75" t="s">
        <v>432</v>
      </c>
      <c r="E302" s="75" t="s">
        <v>334</v>
      </c>
      <c r="F302" s="75" t="s">
        <v>478</v>
      </c>
      <c r="G302" s="75" t="s">
        <v>1499</v>
      </c>
      <c r="H302" s="80">
        <v>3170</v>
      </c>
      <c r="I302" s="76">
        <v>3</v>
      </c>
      <c r="J302" s="153">
        <f>อุดรธานี!F120</f>
        <v>230486.12</v>
      </c>
      <c r="K302" s="159">
        <f>อุดรธานี!AU120</f>
        <v>397045.01999999996</v>
      </c>
      <c r="L302" s="81">
        <f>อุดรธานี!AV120</f>
        <v>3489884.0999999996</v>
      </c>
      <c r="M302" s="81">
        <f>อุดรธานี!AW120</f>
        <v>2950267.84</v>
      </c>
      <c r="N302" s="75"/>
      <c r="O302" s="75"/>
      <c r="P302" s="75"/>
      <c r="Q302" s="151">
        <f t="shared" si="32"/>
        <v>539616.25999999978</v>
      </c>
      <c r="R302" s="78">
        <f t="shared" si="39"/>
        <v>1100.909810725552</v>
      </c>
    </row>
    <row r="303" spans="1:20" x14ac:dyDescent="0.3">
      <c r="A303" s="76">
        <v>7</v>
      </c>
      <c r="B303" s="75" t="s">
        <v>351</v>
      </c>
      <c r="C303" s="75" t="s">
        <v>621</v>
      </c>
      <c r="D303" s="75" t="s">
        <v>432</v>
      </c>
      <c r="E303" s="75" t="s">
        <v>334</v>
      </c>
      <c r="F303" s="75" t="s">
        <v>478</v>
      </c>
      <c r="G303" s="75" t="s">
        <v>1500</v>
      </c>
      <c r="H303" s="80">
        <v>2966</v>
      </c>
      <c r="I303" s="76">
        <v>2</v>
      </c>
      <c r="J303" s="153">
        <f>อุดรธานี!F121</f>
        <v>1010641.93</v>
      </c>
      <c r="K303" s="159">
        <f>อุดรธานี!AU121</f>
        <v>1227522.49</v>
      </c>
      <c r="L303" s="81">
        <f>อุดรธานี!AV121</f>
        <v>3500798.05</v>
      </c>
      <c r="M303" s="81">
        <f>อุดรธานี!AW121</f>
        <v>3483977.19</v>
      </c>
      <c r="N303" s="75"/>
      <c r="O303" s="75"/>
      <c r="P303" s="75"/>
      <c r="Q303" s="151">
        <f t="shared" si="32"/>
        <v>16820.85999999987</v>
      </c>
      <c r="R303" s="78">
        <f t="shared" si="39"/>
        <v>1180.3095246122723</v>
      </c>
    </row>
    <row r="304" spans="1:20" x14ac:dyDescent="0.3">
      <c r="A304" s="76">
        <v>8</v>
      </c>
      <c r="B304" s="75" t="s">
        <v>351</v>
      </c>
      <c r="C304" s="75" t="s">
        <v>621</v>
      </c>
      <c r="D304" s="75" t="s">
        <v>432</v>
      </c>
      <c r="E304" s="75" t="s">
        <v>334</v>
      </c>
      <c r="F304" s="75" t="s">
        <v>478</v>
      </c>
      <c r="G304" s="111" t="s">
        <v>1501</v>
      </c>
      <c r="H304" s="80">
        <v>3526</v>
      </c>
      <c r="I304" s="76">
        <v>3</v>
      </c>
      <c r="J304" s="153">
        <f>อุดรธานี!F122</f>
        <v>698993.74</v>
      </c>
      <c r="K304" s="159">
        <f>อุดรธานี!AU122</f>
        <v>923401.30999999994</v>
      </c>
      <c r="L304" s="81">
        <f>อุดรธานี!AV122</f>
        <v>2709183.5</v>
      </c>
      <c r="M304" s="81">
        <f>อุดรธานี!AW122</f>
        <v>3039421.3299999996</v>
      </c>
      <c r="N304" s="75"/>
      <c r="O304" s="75"/>
      <c r="P304" s="75"/>
      <c r="Q304" s="151">
        <f t="shared" si="32"/>
        <v>-330237.82999999961</v>
      </c>
      <c r="R304" s="78">
        <f t="shared" si="39"/>
        <v>768.34472490073733</v>
      </c>
    </row>
    <row r="305" spans="1:20" x14ac:dyDescent="0.3">
      <c r="A305" s="76">
        <v>9</v>
      </c>
      <c r="B305" s="75" t="s">
        <v>351</v>
      </c>
      <c r="C305" s="75" t="s">
        <v>621</v>
      </c>
      <c r="D305" s="75" t="s">
        <v>432</v>
      </c>
      <c r="E305" s="75" t="s">
        <v>334</v>
      </c>
      <c r="F305" s="75" t="s">
        <v>478</v>
      </c>
      <c r="G305" s="75" t="s">
        <v>1502</v>
      </c>
      <c r="H305" s="80">
        <v>3657</v>
      </c>
      <c r="I305" s="76">
        <v>3</v>
      </c>
      <c r="J305" s="153">
        <f>อุดรธานี!F123</f>
        <v>388192.32</v>
      </c>
      <c r="K305" s="159">
        <f>อุดรธานี!AU123</f>
        <v>685095.54999999993</v>
      </c>
      <c r="L305" s="81">
        <f>อุดรธานี!AV123</f>
        <v>3732327.7</v>
      </c>
      <c r="M305" s="81">
        <f>อุดรธานี!AW123</f>
        <v>3822153.85</v>
      </c>
      <c r="N305" s="75"/>
      <c r="O305" s="75"/>
      <c r="P305" s="75"/>
      <c r="Q305" s="151">
        <f t="shared" si="32"/>
        <v>-89826.149999999907</v>
      </c>
      <c r="R305" s="78">
        <f t="shared" si="39"/>
        <v>1020.5982225868198</v>
      </c>
    </row>
    <row r="306" spans="1:20" x14ac:dyDescent="0.3">
      <c r="A306" s="76">
        <v>10</v>
      </c>
      <c r="B306" s="75" t="s">
        <v>351</v>
      </c>
      <c r="C306" s="75" t="s">
        <v>621</v>
      </c>
      <c r="D306" s="75" t="s">
        <v>432</v>
      </c>
      <c r="E306" s="75" t="s">
        <v>334</v>
      </c>
      <c r="F306" s="75" t="s">
        <v>478</v>
      </c>
      <c r="G306" s="75" t="s">
        <v>1503</v>
      </c>
      <c r="H306" s="80">
        <v>1822</v>
      </c>
      <c r="I306" s="76">
        <v>2</v>
      </c>
      <c r="J306" s="153">
        <f>อุดรธานี!F124</f>
        <v>259867.99</v>
      </c>
      <c r="K306" s="159">
        <f>อุดรธานี!AU124</f>
        <v>284825.11</v>
      </c>
      <c r="L306" s="81">
        <f>อุดรธานี!AV124</f>
        <v>2281971.5100000002</v>
      </c>
      <c r="M306" s="81">
        <f>อุดรธานี!AW124</f>
        <v>2627225.08</v>
      </c>
      <c r="N306" s="75"/>
      <c r="O306" s="75"/>
      <c r="P306" s="75"/>
      <c r="Q306" s="151">
        <f t="shared" si="32"/>
        <v>-345253.56999999983</v>
      </c>
      <c r="R306" s="78">
        <f t="shared" si="39"/>
        <v>1252.4541767288695</v>
      </c>
    </row>
    <row r="307" spans="1:20" x14ac:dyDescent="0.3">
      <c r="A307" s="76">
        <v>11</v>
      </c>
      <c r="B307" s="75" t="s">
        <v>351</v>
      </c>
      <c r="C307" s="75" t="s">
        <v>621</v>
      </c>
      <c r="D307" s="75" t="s">
        <v>432</v>
      </c>
      <c r="E307" s="75" t="s">
        <v>334</v>
      </c>
      <c r="F307" s="75" t="s">
        <v>478</v>
      </c>
      <c r="G307" s="75" t="s">
        <v>1504</v>
      </c>
      <c r="H307" s="80">
        <v>1969</v>
      </c>
      <c r="I307" s="76">
        <v>2</v>
      </c>
      <c r="J307" s="153">
        <f>อุดรธานี!F125</f>
        <v>449882.17</v>
      </c>
      <c r="K307" s="159">
        <f>อุดรธานี!AU125</f>
        <v>512210.33999999997</v>
      </c>
      <c r="L307" s="81">
        <f>อุดรธานี!AV125</f>
        <v>1882113.1300000001</v>
      </c>
      <c r="M307" s="81">
        <f>อุดรธานี!AW125</f>
        <v>2067412.21</v>
      </c>
      <c r="N307" s="75"/>
      <c r="O307" s="75"/>
      <c r="P307" s="75"/>
      <c r="Q307" s="151">
        <f t="shared" si="32"/>
        <v>-185299.07999999984</v>
      </c>
      <c r="R307" s="78">
        <f t="shared" si="39"/>
        <v>955.87259014728295</v>
      </c>
    </row>
    <row r="308" spans="1:20" x14ac:dyDescent="0.3">
      <c r="A308" s="76">
        <v>12</v>
      </c>
      <c r="B308" s="75" t="s">
        <v>351</v>
      </c>
      <c r="C308" s="75" t="s">
        <v>621</v>
      </c>
      <c r="D308" s="75" t="s">
        <v>432</v>
      </c>
      <c r="E308" s="75" t="s">
        <v>334</v>
      </c>
      <c r="F308" s="75" t="s">
        <v>478</v>
      </c>
      <c r="G308" s="75" t="s">
        <v>1505</v>
      </c>
      <c r="H308" s="80">
        <v>2749</v>
      </c>
      <c r="I308" s="76">
        <v>2</v>
      </c>
      <c r="J308" s="153">
        <f>อุดรธานี!F126</f>
        <v>261461.46</v>
      </c>
      <c r="K308" s="159">
        <f>อุดรธานี!AU126</f>
        <v>368322.83999999997</v>
      </c>
      <c r="L308" s="81">
        <f>อุดรธานี!AV126</f>
        <v>2971180.34</v>
      </c>
      <c r="M308" s="81">
        <f>อุดรธานี!AW126</f>
        <v>3169404</v>
      </c>
      <c r="N308" s="75"/>
      <c r="O308" s="75"/>
      <c r="P308" s="75"/>
      <c r="Q308" s="151">
        <f t="shared" si="32"/>
        <v>-198223.66000000015</v>
      </c>
      <c r="R308" s="78">
        <f t="shared" si="39"/>
        <v>1080.8222408148417</v>
      </c>
    </row>
    <row r="309" spans="1:20" x14ac:dyDescent="0.3">
      <c r="A309" s="76">
        <v>13</v>
      </c>
      <c r="B309" s="75" t="s">
        <v>351</v>
      </c>
      <c r="C309" s="75" t="s">
        <v>621</v>
      </c>
      <c r="D309" s="75" t="s">
        <v>432</v>
      </c>
      <c r="E309" s="75" t="s">
        <v>334</v>
      </c>
      <c r="F309" s="75" t="s">
        <v>478</v>
      </c>
      <c r="G309" s="75" t="s">
        <v>1506</v>
      </c>
      <c r="H309" s="80">
        <v>2706</v>
      </c>
      <c r="I309" s="76">
        <v>2</v>
      </c>
      <c r="J309" s="153">
        <f>อุดรธานี!F127</f>
        <v>348672.57</v>
      </c>
      <c r="K309" s="159">
        <f>อุดรธานี!AU127</f>
        <v>474864.07</v>
      </c>
      <c r="L309" s="81">
        <f>อุดรธานี!AV127</f>
        <v>2567867.8200000003</v>
      </c>
      <c r="M309" s="81">
        <f>อุดรธานี!AW127</f>
        <v>2959870.17</v>
      </c>
      <c r="N309" s="75"/>
      <c r="O309" s="75"/>
      <c r="P309" s="75"/>
      <c r="Q309" s="151">
        <f t="shared" si="32"/>
        <v>-392002.34999999963</v>
      </c>
      <c r="R309" s="78">
        <f t="shared" si="39"/>
        <v>948.95337028824849</v>
      </c>
    </row>
    <row r="310" spans="1:20" s="21" customFormat="1" x14ac:dyDescent="0.3">
      <c r="A310" s="139">
        <v>9</v>
      </c>
      <c r="B310" s="140" t="s">
        <v>351</v>
      </c>
      <c r="C310" s="140"/>
      <c r="D310" s="140"/>
      <c r="E310" s="140" t="s">
        <v>374</v>
      </c>
      <c r="F310" s="140"/>
      <c r="G310" s="140" t="s">
        <v>623</v>
      </c>
      <c r="H310" s="142">
        <f>SUM(H297:H309)</f>
        <v>33061</v>
      </c>
      <c r="I310" s="139"/>
      <c r="J310" s="142">
        <f>SUM(J297:J309)</f>
        <v>6786841.080000001</v>
      </c>
      <c r="K310" s="160">
        <f>SUM(K297:K309)</f>
        <v>8637588.0499999989</v>
      </c>
      <c r="L310" s="142">
        <f t="shared" ref="L310:M310" si="40">SUM(L297:L309)</f>
        <v>34868485.189999998</v>
      </c>
      <c r="M310" s="142">
        <f t="shared" si="40"/>
        <v>36086064.080000006</v>
      </c>
      <c r="N310" s="140">
        <v>12</v>
      </c>
      <c r="O310" s="140">
        <v>12</v>
      </c>
      <c r="P310" s="140">
        <f>N310-O310</f>
        <v>0</v>
      </c>
      <c r="Q310" s="152">
        <f t="shared" si="32"/>
        <v>-1217578.890000008</v>
      </c>
      <c r="R310" s="150">
        <f t="shared" si="39"/>
        <v>1054.6712195638365</v>
      </c>
      <c r="T310" s="150"/>
    </row>
    <row r="311" spans="1:20" x14ac:dyDescent="0.3">
      <c r="A311" s="76">
        <v>1</v>
      </c>
      <c r="B311" s="75" t="s">
        <v>351</v>
      </c>
      <c r="C311" s="75" t="s">
        <v>323</v>
      </c>
      <c r="D311" s="75" t="s">
        <v>436</v>
      </c>
      <c r="E311" s="75" t="s">
        <v>324</v>
      </c>
      <c r="F311" s="75" t="s">
        <v>508</v>
      </c>
      <c r="G311" s="75" t="s">
        <v>624</v>
      </c>
      <c r="H311" s="80"/>
      <c r="I311" s="76"/>
      <c r="J311" s="153"/>
      <c r="K311" s="159"/>
      <c r="L311" s="81"/>
      <c r="M311" s="81"/>
      <c r="N311" s="75"/>
      <c r="O311" s="75"/>
      <c r="P311" s="75"/>
    </row>
    <row r="312" spans="1:20" x14ac:dyDescent="0.3">
      <c r="A312" s="76">
        <v>2</v>
      </c>
      <c r="B312" s="75" t="s">
        <v>351</v>
      </c>
      <c r="C312" s="75" t="s">
        <v>323</v>
      </c>
      <c r="D312" s="75" t="s">
        <v>436</v>
      </c>
      <c r="E312" s="75" t="s">
        <v>324</v>
      </c>
      <c r="F312" s="75" t="s">
        <v>478</v>
      </c>
      <c r="G312" s="111" t="s">
        <v>200</v>
      </c>
      <c r="H312" s="80">
        <v>6340</v>
      </c>
      <c r="I312" s="76">
        <v>5</v>
      </c>
      <c r="J312" s="153">
        <f>อุดรธานี!F128</f>
        <v>165250.91</v>
      </c>
      <c r="K312" s="159">
        <f>อุดรธานี!AU128</f>
        <v>272505.09999999998</v>
      </c>
      <c r="L312" s="81">
        <f>อุดรธานี!AV128</f>
        <v>2970048.24</v>
      </c>
      <c r="M312" s="81">
        <f>อุดรธานี!AW128</f>
        <v>3606291.58</v>
      </c>
      <c r="N312" s="75"/>
      <c r="O312" s="75"/>
      <c r="P312" s="75"/>
      <c r="Q312" s="151">
        <f t="shared" si="32"/>
        <v>-636243.33999999985</v>
      </c>
      <c r="R312" s="78">
        <f t="shared" ref="R312:R322" si="41">L312/H312</f>
        <v>468.4618675078865</v>
      </c>
    </row>
    <row r="313" spans="1:20" x14ac:dyDescent="0.3">
      <c r="A313" s="76">
        <v>3</v>
      </c>
      <c r="B313" s="75" t="s">
        <v>351</v>
      </c>
      <c r="C313" s="75" t="s">
        <v>323</v>
      </c>
      <c r="D313" s="75" t="s">
        <v>436</v>
      </c>
      <c r="E313" s="75" t="s">
        <v>324</v>
      </c>
      <c r="F313" s="75" t="s">
        <v>478</v>
      </c>
      <c r="G313" s="111" t="s">
        <v>201</v>
      </c>
      <c r="H313" s="80">
        <v>5412</v>
      </c>
      <c r="I313" s="76">
        <v>4</v>
      </c>
      <c r="J313" s="153">
        <f>อุดรธานี!F129</f>
        <v>45646.9</v>
      </c>
      <c r="K313" s="159">
        <f>อุดรธานี!AU129</f>
        <v>140882.81</v>
      </c>
      <c r="L313" s="81">
        <f>อุดรธานี!AV129</f>
        <v>3425859.94</v>
      </c>
      <c r="M313" s="81">
        <f>อุดรธานี!AW129</f>
        <v>3863247.3099999996</v>
      </c>
      <c r="N313" s="75"/>
      <c r="O313" s="75"/>
      <c r="P313" s="75"/>
      <c r="Q313" s="151">
        <f t="shared" si="32"/>
        <v>-437387.36999999965</v>
      </c>
      <c r="R313" s="78">
        <f t="shared" si="41"/>
        <v>633.01181448632667</v>
      </c>
    </row>
    <row r="314" spans="1:20" x14ac:dyDescent="0.3">
      <c r="A314" s="76">
        <v>4</v>
      </c>
      <c r="B314" s="75" t="s">
        <v>351</v>
      </c>
      <c r="C314" s="75" t="s">
        <v>323</v>
      </c>
      <c r="D314" s="75" t="s">
        <v>436</v>
      </c>
      <c r="E314" s="75" t="s">
        <v>324</v>
      </c>
      <c r="F314" s="75" t="s">
        <v>478</v>
      </c>
      <c r="G314" s="111" t="s">
        <v>202</v>
      </c>
      <c r="H314" s="80">
        <v>1496</v>
      </c>
      <c r="I314" s="76">
        <v>1</v>
      </c>
      <c r="J314" s="153">
        <f>อุดรธานี!F130</f>
        <v>81612.240000000005</v>
      </c>
      <c r="K314" s="159">
        <f>อุดรธานี!AU130</f>
        <v>77296.179999999993</v>
      </c>
      <c r="L314" s="81">
        <f>อุดรธานี!AV130</f>
        <v>1316728.58</v>
      </c>
      <c r="M314" s="81">
        <f>อุดรธานี!AW130</f>
        <v>1648368.14</v>
      </c>
      <c r="N314" s="75"/>
      <c r="O314" s="75"/>
      <c r="P314" s="75"/>
      <c r="Q314" s="151">
        <f t="shared" si="32"/>
        <v>-331639.55999999982</v>
      </c>
      <c r="R314" s="78">
        <f t="shared" si="41"/>
        <v>880.1661631016043</v>
      </c>
    </row>
    <row r="315" spans="1:20" x14ac:dyDescent="0.3">
      <c r="A315" s="76">
        <v>5</v>
      </c>
      <c r="B315" s="75" t="s">
        <v>351</v>
      </c>
      <c r="C315" s="75" t="s">
        <v>323</v>
      </c>
      <c r="D315" s="75" t="s">
        <v>436</v>
      </c>
      <c r="E315" s="75" t="s">
        <v>324</v>
      </c>
      <c r="F315" s="75" t="s">
        <v>478</v>
      </c>
      <c r="G315" s="111" t="s">
        <v>203</v>
      </c>
      <c r="H315" s="80">
        <v>2983</v>
      </c>
      <c r="I315" s="76">
        <v>2</v>
      </c>
      <c r="J315" s="153">
        <f>อุดรธานี!F131</f>
        <v>222796.2</v>
      </c>
      <c r="K315" s="159">
        <f>อุดรธานี!AU131</f>
        <v>38299.22000000003</v>
      </c>
      <c r="L315" s="81">
        <f>อุดรธานี!AV131</f>
        <v>1649296.4300000002</v>
      </c>
      <c r="M315" s="81">
        <f>อุดรธานี!AW131</f>
        <v>2047627.15</v>
      </c>
      <c r="N315" s="75"/>
      <c r="O315" s="75"/>
      <c r="P315" s="75"/>
      <c r="Q315" s="151">
        <f t="shared" si="32"/>
        <v>-398330.71999999974</v>
      </c>
      <c r="R315" s="78">
        <f t="shared" si="41"/>
        <v>552.89856855514586</v>
      </c>
    </row>
    <row r="316" spans="1:20" x14ac:dyDescent="0.3">
      <c r="A316" s="76">
        <v>6</v>
      </c>
      <c r="B316" s="75" t="s">
        <v>351</v>
      </c>
      <c r="C316" s="75" t="s">
        <v>323</v>
      </c>
      <c r="D316" s="75" t="s">
        <v>436</v>
      </c>
      <c r="E316" s="75" t="s">
        <v>324</v>
      </c>
      <c r="F316" s="75" t="s">
        <v>478</v>
      </c>
      <c r="G316" s="111" t="s">
        <v>204</v>
      </c>
      <c r="H316" s="80">
        <v>3002</v>
      </c>
      <c r="I316" s="76">
        <v>3</v>
      </c>
      <c r="J316" s="153">
        <f>อุดรธานี!F132</f>
        <v>323938.94</v>
      </c>
      <c r="K316" s="159">
        <f>อุดรธานี!AU132</f>
        <v>300202.99</v>
      </c>
      <c r="L316" s="81">
        <f>อุดรธานี!AV132</f>
        <v>3356673.67</v>
      </c>
      <c r="M316" s="81">
        <f>อุดรธานี!AW132</f>
        <v>3992592.58</v>
      </c>
      <c r="N316" s="75"/>
      <c r="O316" s="75"/>
      <c r="P316" s="75"/>
      <c r="Q316" s="151">
        <f t="shared" si="32"/>
        <v>-635918.91000000015</v>
      </c>
      <c r="R316" s="78">
        <f t="shared" si="41"/>
        <v>1118.1457928047969</v>
      </c>
    </row>
    <row r="317" spans="1:20" x14ac:dyDescent="0.3">
      <c r="A317" s="76">
        <v>7</v>
      </c>
      <c r="B317" s="75" t="s">
        <v>351</v>
      </c>
      <c r="C317" s="75" t="s">
        <v>323</v>
      </c>
      <c r="D317" s="75" t="s">
        <v>436</v>
      </c>
      <c r="E317" s="75" t="s">
        <v>324</v>
      </c>
      <c r="F317" s="75" t="s">
        <v>478</v>
      </c>
      <c r="G317" s="111" t="s">
        <v>205</v>
      </c>
      <c r="H317" s="80">
        <v>5003</v>
      </c>
      <c r="I317" s="76">
        <v>4</v>
      </c>
      <c r="J317" s="153">
        <f>อุดรธานี!F133</f>
        <v>696302.76</v>
      </c>
      <c r="K317" s="159">
        <f>อุดรธานี!AU133</f>
        <v>697372.23</v>
      </c>
      <c r="L317" s="81">
        <f>อุดรธานี!AV133</f>
        <v>2623212.33</v>
      </c>
      <c r="M317" s="81">
        <f>อุดรธานี!AW133</f>
        <v>2724777.16</v>
      </c>
      <c r="N317" s="75"/>
      <c r="O317" s="75"/>
      <c r="P317" s="75"/>
      <c r="Q317" s="151">
        <f t="shared" si="32"/>
        <v>-101564.83000000007</v>
      </c>
      <c r="R317" s="78">
        <f t="shared" si="41"/>
        <v>524.3278692784329</v>
      </c>
    </row>
    <row r="318" spans="1:20" x14ac:dyDescent="0.3">
      <c r="A318" s="76">
        <v>8</v>
      </c>
      <c r="B318" s="75" t="s">
        <v>351</v>
      </c>
      <c r="C318" s="75" t="s">
        <v>323</v>
      </c>
      <c r="D318" s="75" t="s">
        <v>436</v>
      </c>
      <c r="E318" s="75" t="s">
        <v>324</v>
      </c>
      <c r="F318" s="75" t="s">
        <v>478</v>
      </c>
      <c r="G318" s="111" t="s">
        <v>206</v>
      </c>
      <c r="H318" s="80">
        <v>3890</v>
      </c>
      <c r="I318" s="76">
        <v>3</v>
      </c>
      <c r="J318" s="153">
        <f>อุดรธานี!F134</f>
        <v>84146.6</v>
      </c>
      <c r="K318" s="159">
        <f>อุดรธานี!AU134</f>
        <v>-29436.899999999965</v>
      </c>
      <c r="L318" s="81">
        <f>อุดรธานี!AV134</f>
        <v>2453340.58</v>
      </c>
      <c r="M318" s="81">
        <f>อุดรธานี!AW134</f>
        <v>2729100.93</v>
      </c>
      <c r="N318" s="75"/>
      <c r="O318" s="75"/>
      <c r="P318" s="75"/>
      <c r="Q318" s="151">
        <f t="shared" si="32"/>
        <v>-275760.35000000009</v>
      </c>
      <c r="R318" s="78">
        <f t="shared" si="41"/>
        <v>630.67881233933167</v>
      </c>
    </row>
    <row r="319" spans="1:20" x14ac:dyDescent="0.3">
      <c r="A319" s="76">
        <v>9</v>
      </c>
      <c r="B319" s="75" t="s">
        <v>351</v>
      </c>
      <c r="C319" s="75" t="s">
        <v>323</v>
      </c>
      <c r="D319" s="75" t="s">
        <v>436</v>
      </c>
      <c r="E319" s="75" t="s">
        <v>324</v>
      </c>
      <c r="F319" s="75" t="s">
        <v>478</v>
      </c>
      <c r="G319" s="111" t="s">
        <v>207</v>
      </c>
      <c r="H319" s="80">
        <v>4373</v>
      </c>
      <c r="I319" s="76">
        <v>3</v>
      </c>
      <c r="J319" s="153">
        <f>อุดรธานี!F135</f>
        <v>630287.67000000004</v>
      </c>
      <c r="K319" s="159">
        <f>อุดรธานี!AU135</f>
        <v>702505.84000000008</v>
      </c>
      <c r="L319" s="81">
        <f>อุดรธานี!AV135</f>
        <v>2520010.06</v>
      </c>
      <c r="M319" s="81">
        <f>อุดรธานี!AW135</f>
        <v>2594075.2599999998</v>
      </c>
      <c r="N319" s="75"/>
      <c r="O319" s="75"/>
      <c r="P319" s="75"/>
      <c r="Q319" s="151">
        <f t="shared" si="32"/>
        <v>-74065.199999999721</v>
      </c>
      <c r="R319" s="78">
        <f t="shared" si="41"/>
        <v>576.26573519323119</v>
      </c>
    </row>
    <row r="320" spans="1:20" x14ac:dyDescent="0.3">
      <c r="A320" s="76">
        <v>10</v>
      </c>
      <c r="B320" s="75" t="s">
        <v>351</v>
      </c>
      <c r="C320" s="75" t="s">
        <v>323</v>
      </c>
      <c r="D320" s="75" t="s">
        <v>436</v>
      </c>
      <c r="E320" s="75" t="s">
        <v>324</v>
      </c>
      <c r="F320" s="75" t="s">
        <v>478</v>
      </c>
      <c r="G320" s="111" t="s">
        <v>295</v>
      </c>
      <c r="H320" s="80">
        <v>2066</v>
      </c>
      <c r="I320" s="76">
        <v>2</v>
      </c>
      <c r="J320" s="153">
        <f>อุดรธานี!F136</f>
        <v>164874.82</v>
      </c>
      <c r="K320" s="159">
        <f>อุดรธานี!AU136</f>
        <v>73519.830000000016</v>
      </c>
      <c r="L320" s="81">
        <f>อุดรธานี!AV136</f>
        <v>2062028.75</v>
      </c>
      <c r="M320" s="81">
        <f>อุดรธานี!AW136</f>
        <v>2324545.21</v>
      </c>
      <c r="N320" s="75"/>
      <c r="O320" s="75"/>
      <c r="P320" s="75"/>
      <c r="Q320" s="151">
        <f t="shared" si="32"/>
        <v>-262516.45999999996</v>
      </c>
      <c r="R320" s="78">
        <f t="shared" si="41"/>
        <v>998.07780735721201</v>
      </c>
    </row>
    <row r="321" spans="1:20" x14ac:dyDescent="0.3">
      <c r="A321" s="76">
        <v>11</v>
      </c>
      <c r="B321" s="75" t="s">
        <v>351</v>
      </c>
      <c r="C321" s="75" t="s">
        <v>323</v>
      </c>
      <c r="D321" s="75" t="s">
        <v>436</v>
      </c>
      <c r="E321" s="75" t="s">
        <v>324</v>
      </c>
      <c r="F321" s="75" t="s">
        <v>478</v>
      </c>
      <c r="G321" s="75" t="s">
        <v>296</v>
      </c>
      <c r="H321" s="80">
        <v>2679</v>
      </c>
      <c r="I321" s="76">
        <v>2</v>
      </c>
      <c r="J321" s="153">
        <f>อุดรธานี!F137</f>
        <v>129960.48</v>
      </c>
      <c r="K321" s="159">
        <f>อุดรธานี!AU137</f>
        <v>-205898.87</v>
      </c>
      <c r="L321" s="81">
        <f>อุดรธานี!AV137</f>
        <v>1618698.56</v>
      </c>
      <c r="M321" s="81">
        <f>อุดรธานี!AW137</f>
        <v>2260956.9500000002</v>
      </c>
      <c r="N321" s="75"/>
      <c r="O321" s="75"/>
      <c r="P321" s="75"/>
      <c r="Q321" s="151">
        <f t="shared" si="32"/>
        <v>-642258.39000000013</v>
      </c>
      <c r="R321" s="78">
        <f t="shared" si="41"/>
        <v>604.21745427398287</v>
      </c>
    </row>
    <row r="322" spans="1:20" s="21" customFormat="1" x14ac:dyDescent="0.3">
      <c r="A322" s="139">
        <v>10</v>
      </c>
      <c r="B322" s="140" t="s">
        <v>351</v>
      </c>
      <c r="C322" s="140"/>
      <c r="D322" s="140"/>
      <c r="E322" s="140" t="s">
        <v>374</v>
      </c>
      <c r="F322" s="140"/>
      <c r="G322" s="140" t="s">
        <v>625</v>
      </c>
      <c r="H322" s="142">
        <f>SUM(H311:H321)</f>
        <v>37244</v>
      </c>
      <c r="I322" s="139"/>
      <c r="J322" s="142">
        <f>SUM(J311:J321)</f>
        <v>2544817.52</v>
      </c>
      <c r="K322" s="160">
        <f>SUM(K311:K321)</f>
        <v>2067248.4300000002</v>
      </c>
      <c r="L322" s="142">
        <f t="shared" ref="L322:M322" si="42">SUM(L311:L321)</f>
        <v>23995897.139999997</v>
      </c>
      <c r="M322" s="142">
        <f t="shared" si="42"/>
        <v>27791582.27</v>
      </c>
      <c r="N322" s="140">
        <v>10</v>
      </c>
      <c r="O322" s="140">
        <v>10</v>
      </c>
      <c r="P322" s="140">
        <f>N322-O322</f>
        <v>0</v>
      </c>
      <c r="Q322" s="152">
        <f t="shared" si="32"/>
        <v>-3795685.1300000027</v>
      </c>
      <c r="R322" s="150">
        <f t="shared" si="41"/>
        <v>644.28893620448923</v>
      </c>
      <c r="T322" s="150"/>
    </row>
    <row r="323" spans="1:20" x14ac:dyDescent="0.3">
      <c r="A323" s="76">
        <v>1</v>
      </c>
      <c r="B323" s="75" t="s">
        <v>351</v>
      </c>
      <c r="C323" s="75" t="s">
        <v>626</v>
      </c>
      <c r="D323" s="75" t="s">
        <v>455</v>
      </c>
      <c r="E323" s="75" t="s">
        <v>335</v>
      </c>
      <c r="F323" s="75" t="s">
        <v>627</v>
      </c>
      <c r="G323" s="75" t="s">
        <v>628</v>
      </c>
      <c r="H323" s="80"/>
      <c r="I323" s="76"/>
      <c r="J323" s="153"/>
      <c r="K323" s="159"/>
      <c r="L323" s="81"/>
      <c r="M323" s="81"/>
      <c r="N323" s="75"/>
      <c r="O323" s="75"/>
      <c r="P323" s="75"/>
    </row>
    <row r="324" spans="1:20" x14ac:dyDescent="0.3">
      <c r="A324" s="76">
        <v>2</v>
      </c>
      <c r="B324" s="75" t="s">
        <v>351</v>
      </c>
      <c r="C324" s="75" t="s">
        <v>626</v>
      </c>
      <c r="D324" s="75" t="s">
        <v>455</v>
      </c>
      <c r="E324" s="75" t="s">
        <v>335</v>
      </c>
      <c r="F324" s="75" t="s">
        <v>478</v>
      </c>
      <c r="G324" s="75" t="s">
        <v>208</v>
      </c>
      <c r="H324" s="80">
        <v>8806</v>
      </c>
      <c r="I324" s="76">
        <v>5</v>
      </c>
      <c r="J324" s="153">
        <f>อุดรธานี!F138</f>
        <v>214710.27</v>
      </c>
      <c r="K324" s="159">
        <f>อุดรธานี!AU138</f>
        <v>346075.5</v>
      </c>
      <c r="L324" s="81">
        <f>อุดรธานี!AV138</f>
        <v>4054761.7199999997</v>
      </c>
      <c r="M324" s="81">
        <f>อุดรธานี!AW138</f>
        <v>4223956.67</v>
      </c>
      <c r="N324" s="75"/>
      <c r="O324" s="75"/>
      <c r="P324" s="75"/>
      <c r="Q324" s="151">
        <f t="shared" si="32"/>
        <v>-169194.95000000019</v>
      </c>
      <c r="R324" s="78">
        <f t="shared" ref="R324:R339" si="43">L324/H324</f>
        <v>460.45443106972516</v>
      </c>
    </row>
    <row r="325" spans="1:20" x14ac:dyDescent="0.3">
      <c r="A325" s="76">
        <v>3</v>
      </c>
      <c r="B325" s="75" t="s">
        <v>351</v>
      </c>
      <c r="C325" s="75" t="s">
        <v>626</v>
      </c>
      <c r="D325" s="75" t="s">
        <v>455</v>
      </c>
      <c r="E325" s="75" t="s">
        <v>335</v>
      </c>
      <c r="F325" s="75" t="s">
        <v>478</v>
      </c>
      <c r="G325" s="75" t="s">
        <v>209</v>
      </c>
      <c r="H325" s="80">
        <v>5022</v>
      </c>
      <c r="I325" s="76">
        <v>4</v>
      </c>
      <c r="J325" s="153">
        <f>อุดรธานี!F139</f>
        <v>324933.31</v>
      </c>
      <c r="K325" s="159">
        <f>อุดรธานี!AU139</f>
        <v>535448.69000000006</v>
      </c>
      <c r="L325" s="81">
        <f>อุดรธานี!AV139</f>
        <v>3881435.0700000003</v>
      </c>
      <c r="M325" s="81">
        <f>อุดรธานี!AW139</f>
        <v>4089357.41</v>
      </c>
      <c r="N325" s="75"/>
      <c r="O325" s="75"/>
      <c r="P325" s="75"/>
      <c r="Q325" s="151">
        <f t="shared" si="32"/>
        <v>-207922.33999999985</v>
      </c>
      <c r="R325" s="78">
        <f t="shared" si="43"/>
        <v>772.88631421744333</v>
      </c>
    </row>
    <row r="326" spans="1:20" x14ac:dyDescent="0.3">
      <c r="A326" s="76">
        <v>4</v>
      </c>
      <c r="B326" s="75" t="s">
        <v>351</v>
      </c>
      <c r="C326" s="75" t="s">
        <v>626</v>
      </c>
      <c r="D326" s="75" t="s">
        <v>455</v>
      </c>
      <c r="E326" s="75" t="s">
        <v>335</v>
      </c>
      <c r="F326" s="75" t="s">
        <v>478</v>
      </c>
      <c r="G326" s="75" t="s">
        <v>210</v>
      </c>
      <c r="H326" s="80">
        <v>8660</v>
      </c>
      <c r="I326" s="76">
        <v>5</v>
      </c>
      <c r="J326" s="153">
        <f>อุดรธานี!F140</f>
        <v>335631</v>
      </c>
      <c r="K326" s="159">
        <f>อุดรธานี!AU140</f>
        <v>464372.54999999993</v>
      </c>
      <c r="L326" s="81">
        <f>อุดรธานี!AV140</f>
        <v>5757221.9199999999</v>
      </c>
      <c r="M326" s="81">
        <f>อุดรธานี!AW140</f>
        <v>5727113.5600000005</v>
      </c>
      <c r="N326" s="75"/>
      <c r="O326" s="75"/>
      <c r="P326" s="75"/>
      <c r="Q326" s="151">
        <f t="shared" si="32"/>
        <v>30108.359999999404</v>
      </c>
      <c r="R326" s="78">
        <f t="shared" si="43"/>
        <v>664.80622632794461</v>
      </c>
    </row>
    <row r="327" spans="1:20" x14ac:dyDescent="0.3">
      <c r="A327" s="76">
        <v>5</v>
      </c>
      <c r="B327" s="75" t="s">
        <v>351</v>
      </c>
      <c r="C327" s="75" t="s">
        <v>626</v>
      </c>
      <c r="D327" s="75" t="s">
        <v>455</v>
      </c>
      <c r="E327" s="75" t="s">
        <v>335</v>
      </c>
      <c r="F327" s="75" t="s">
        <v>478</v>
      </c>
      <c r="G327" s="75" t="s">
        <v>211</v>
      </c>
      <c r="H327" s="80">
        <v>6550</v>
      </c>
      <c r="I327" s="76">
        <v>5</v>
      </c>
      <c r="J327" s="153">
        <f>อุดรธานี!F141</f>
        <v>261305.23</v>
      </c>
      <c r="K327" s="159">
        <f>อุดรธานี!AU141</f>
        <v>406763.5</v>
      </c>
      <c r="L327" s="81">
        <f>อุดรธานี!AV141</f>
        <v>4040869.56</v>
      </c>
      <c r="M327" s="81">
        <f>อุดรธานี!AW141</f>
        <v>4387403.24</v>
      </c>
      <c r="N327" s="75"/>
      <c r="O327" s="75"/>
      <c r="P327" s="75"/>
      <c r="Q327" s="151">
        <f t="shared" ref="Q327:Q390" si="44">L327-M327</f>
        <v>-346533.68000000017</v>
      </c>
      <c r="R327" s="78">
        <f t="shared" si="43"/>
        <v>616.92665038167945</v>
      </c>
    </row>
    <row r="328" spans="1:20" x14ac:dyDescent="0.3">
      <c r="A328" s="76">
        <v>6</v>
      </c>
      <c r="B328" s="75" t="s">
        <v>351</v>
      </c>
      <c r="C328" s="75" t="s">
        <v>626</v>
      </c>
      <c r="D328" s="75" t="s">
        <v>455</v>
      </c>
      <c r="E328" s="75" t="s">
        <v>335</v>
      </c>
      <c r="F328" s="75" t="s">
        <v>478</v>
      </c>
      <c r="G328" s="75" t="s">
        <v>212</v>
      </c>
      <c r="H328" s="80">
        <v>3476</v>
      </c>
      <c r="I328" s="76">
        <v>3</v>
      </c>
      <c r="J328" s="153">
        <f>อุดรธานี!F142</f>
        <v>421275.75</v>
      </c>
      <c r="K328" s="159">
        <f>อุดรธานี!AU142</f>
        <v>537430.67000000004</v>
      </c>
      <c r="L328" s="81">
        <f>อุดรธานี!AV142</f>
        <v>2354714.06</v>
      </c>
      <c r="M328" s="81">
        <f>อุดรธานี!AW142</f>
        <v>2409187.2799999998</v>
      </c>
      <c r="N328" s="75"/>
      <c r="O328" s="75"/>
      <c r="P328" s="75"/>
      <c r="Q328" s="151">
        <f t="shared" si="44"/>
        <v>-54473.219999999739</v>
      </c>
      <c r="R328" s="78">
        <f t="shared" si="43"/>
        <v>677.42061565017264</v>
      </c>
    </row>
    <row r="329" spans="1:20" x14ac:dyDescent="0.3">
      <c r="A329" s="76">
        <v>7</v>
      </c>
      <c r="B329" s="75" t="s">
        <v>351</v>
      </c>
      <c r="C329" s="75" t="s">
        <v>626</v>
      </c>
      <c r="D329" s="75" t="s">
        <v>455</v>
      </c>
      <c r="E329" s="75" t="s">
        <v>335</v>
      </c>
      <c r="F329" s="75" t="s">
        <v>478</v>
      </c>
      <c r="G329" s="75" t="s">
        <v>213</v>
      </c>
      <c r="H329" s="80">
        <v>7448</v>
      </c>
      <c r="I329" s="76">
        <v>5</v>
      </c>
      <c r="J329" s="153">
        <f>อุดรธานี!F143</f>
        <v>76663.67</v>
      </c>
      <c r="K329" s="159">
        <f>อุดรธานี!AU143</f>
        <v>427819.22</v>
      </c>
      <c r="L329" s="81">
        <f>อุดรธานี!AV143</f>
        <v>3856224.67</v>
      </c>
      <c r="M329" s="81">
        <f>อุดรธานี!AW143</f>
        <v>3984263.29</v>
      </c>
      <c r="N329" s="75"/>
      <c r="O329" s="75"/>
      <c r="P329" s="75"/>
      <c r="Q329" s="151">
        <f t="shared" si="44"/>
        <v>-128038.62000000011</v>
      </c>
      <c r="R329" s="78">
        <f t="shared" si="43"/>
        <v>517.75304377013958</v>
      </c>
    </row>
    <row r="330" spans="1:20" x14ac:dyDescent="0.3">
      <c r="A330" s="76">
        <v>8</v>
      </c>
      <c r="B330" s="75" t="s">
        <v>351</v>
      </c>
      <c r="C330" s="75" t="s">
        <v>626</v>
      </c>
      <c r="D330" s="75" t="s">
        <v>455</v>
      </c>
      <c r="E330" s="75" t="s">
        <v>335</v>
      </c>
      <c r="F330" s="75" t="s">
        <v>478</v>
      </c>
      <c r="G330" s="75" t="s">
        <v>214</v>
      </c>
      <c r="H330" s="80">
        <v>3024</v>
      </c>
      <c r="I330" s="76">
        <v>3</v>
      </c>
      <c r="J330" s="153">
        <f>อุดรธานี!F144</f>
        <v>324481.59999999998</v>
      </c>
      <c r="K330" s="159">
        <f>อุดรธานี!AU144</f>
        <v>495111.75999999995</v>
      </c>
      <c r="L330" s="81">
        <f>อุดรธานี!AV144</f>
        <v>3533243.24</v>
      </c>
      <c r="M330" s="81">
        <f>อุดรธานี!AW144</f>
        <v>3738457.1199999996</v>
      </c>
      <c r="N330" s="75"/>
      <c r="O330" s="75"/>
      <c r="P330" s="75"/>
      <c r="Q330" s="151">
        <f t="shared" si="44"/>
        <v>-205213.87999999942</v>
      </c>
      <c r="R330" s="78">
        <f t="shared" si="43"/>
        <v>1168.4005423280423</v>
      </c>
    </row>
    <row r="331" spans="1:20" x14ac:dyDescent="0.3">
      <c r="A331" s="76">
        <v>9</v>
      </c>
      <c r="B331" s="75" t="s">
        <v>351</v>
      </c>
      <c r="C331" s="75" t="s">
        <v>626</v>
      </c>
      <c r="D331" s="75" t="s">
        <v>455</v>
      </c>
      <c r="E331" s="75" t="s">
        <v>335</v>
      </c>
      <c r="F331" s="75" t="s">
        <v>478</v>
      </c>
      <c r="G331" s="75" t="s">
        <v>215</v>
      </c>
      <c r="H331" s="80">
        <v>3613</v>
      </c>
      <c r="I331" s="76">
        <v>3</v>
      </c>
      <c r="J331" s="153">
        <f>อุดรธานี!F145</f>
        <v>116487.27</v>
      </c>
      <c r="K331" s="159">
        <f>อุดรธานี!AU145</f>
        <v>350074.22000000003</v>
      </c>
      <c r="L331" s="81">
        <f>อุดรธานี!AV145</f>
        <v>3018047.9699999997</v>
      </c>
      <c r="M331" s="81">
        <f>อุดรธานี!AW145</f>
        <v>3331177.2299999995</v>
      </c>
      <c r="N331" s="75"/>
      <c r="O331" s="75"/>
      <c r="P331" s="75"/>
      <c r="Q331" s="151">
        <f t="shared" si="44"/>
        <v>-313129.25999999978</v>
      </c>
      <c r="R331" s="78">
        <f t="shared" si="43"/>
        <v>835.33018820924428</v>
      </c>
    </row>
    <row r="332" spans="1:20" x14ac:dyDescent="0.3">
      <c r="A332" s="76">
        <v>10</v>
      </c>
      <c r="B332" s="75" t="s">
        <v>351</v>
      </c>
      <c r="C332" s="75" t="s">
        <v>626</v>
      </c>
      <c r="D332" s="75" t="s">
        <v>455</v>
      </c>
      <c r="E332" s="75" t="s">
        <v>335</v>
      </c>
      <c r="F332" s="75" t="s">
        <v>478</v>
      </c>
      <c r="G332" s="75" t="s">
        <v>216</v>
      </c>
      <c r="H332" s="80">
        <v>8181</v>
      </c>
      <c r="I332" s="76">
        <v>5</v>
      </c>
      <c r="J332" s="153">
        <f>อุดรธานี!F146</f>
        <v>141297.37</v>
      </c>
      <c r="K332" s="159">
        <f>อุดรธานี!AU146</f>
        <v>283921.50999999995</v>
      </c>
      <c r="L332" s="81">
        <f>อุดรธานี!AV146</f>
        <v>3423854.59</v>
      </c>
      <c r="M332" s="81">
        <f>อุดรธานี!AW146</f>
        <v>3702636.7199999997</v>
      </c>
      <c r="N332" s="75"/>
      <c r="O332" s="75"/>
      <c r="P332" s="75"/>
      <c r="Q332" s="151">
        <f t="shared" si="44"/>
        <v>-278782.12999999989</v>
      </c>
      <c r="R332" s="78">
        <f t="shared" si="43"/>
        <v>418.51296785234075</v>
      </c>
    </row>
    <row r="333" spans="1:20" x14ac:dyDescent="0.3">
      <c r="A333" s="76">
        <v>11</v>
      </c>
      <c r="B333" s="75" t="s">
        <v>351</v>
      </c>
      <c r="C333" s="75" t="s">
        <v>626</v>
      </c>
      <c r="D333" s="75" t="s">
        <v>455</v>
      </c>
      <c r="E333" s="75" t="s">
        <v>335</v>
      </c>
      <c r="F333" s="75" t="s">
        <v>478</v>
      </c>
      <c r="G333" s="75" t="s">
        <v>217</v>
      </c>
      <c r="H333" s="80">
        <v>4338</v>
      </c>
      <c r="I333" s="76">
        <v>3</v>
      </c>
      <c r="J333" s="153">
        <f>อุดรธานี!F147</f>
        <v>440211.77</v>
      </c>
      <c r="K333" s="159">
        <f>อุดรธานี!AU147</f>
        <v>486538.5</v>
      </c>
      <c r="L333" s="81">
        <f>อุดรธานี!AV147</f>
        <v>3406020.94</v>
      </c>
      <c r="M333" s="81">
        <f>อุดรธานี!AW147</f>
        <v>3558154.3899999997</v>
      </c>
      <c r="N333" s="75"/>
      <c r="O333" s="75"/>
      <c r="P333" s="75"/>
      <c r="Q333" s="151">
        <f t="shared" si="44"/>
        <v>-152133.44999999972</v>
      </c>
      <c r="R333" s="78">
        <f t="shared" si="43"/>
        <v>785.15927616413092</v>
      </c>
    </row>
    <row r="334" spans="1:20" x14ac:dyDescent="0.3">
      <c r="A334" s="76">
        <v>12</v>
      </c>
      <c r="B334" s="75" t="s">
        <v>351</v>
      </c>
      <c r="C334" s="75" t="s">
        <v>626</v>
      </c>
      <c r="D334" s="75" t="s">
        <v>455</v>
      </c>
      <c r="E334" s="75" t="s">
        <v>335</v>
      </c>
      <c r="F334" s="75" t="s">
        <v>478</v>
      </c>
      <c r="G334" s="75" t="s">
        <v>218</v>
      </c>
      <c r="H334" s="80">
        <v>4654</v>
      </c>
      <c r="I334" s="76">
        <v>4</v>
      </c>
      <c r="J334" s="153">
        <f>อุดรธานี!F148</f>
        <v>23911.19</v>
      </c>
      <c r="K334" s="159">
        <f>อุดรธานี!AU148</f>
        <v>70558.98</v>
      </c>
      <c r="L334" s="81">
        <f>อุดรธานี!AV148</f>
        <v>4138667.51</v>
      </c>
      <c r="M334" s="81">
        <f>อุดรธานี!AW148</f>
        <v>4412279.68</v>
      </c>
      <c r="N334" s="75"/>
      <c r="O334" s="75"/>
      <c r="P334" s="75"/>
      <c r="Q334" s="151">
        <f t="shared" si="44"/>
        <v>-273612.16999999993</v>
      </c>
      <c r="R334" s="78">
        <f t="shared" si="43"/>
        <v>889.27105930382459</v>
      </c>
    </row>
    <row r="335" spans="1:20" x14ac:dyDescent="0.3">
      <c r="A335" s="76">
        <v>13</v>
      </c>
      <c r="B335" s="75" t="s">
        <v>351</v>
      </c>
      <c r="C335" s="75" t="s">
        <v>626</v>
      </c>
      <c r="D335" s="75" t="s">
        <v>455</v>
      </c>
      <c r="E335" s="75" t="s">
        <v>335</v>
      </c>
      <c r="F335" s="75" t="s">
        <v>478</v>
      </c>
      <c r="G335" s="75" t="s">
        <v>219</v>
      </c>
      <c r="H335" s="80">
        <v>4068</v>
      </c>
      <c r="I335" s="76">
        <v>3</v>
      </c>
      <c r="J335" s="153">
        <f>อุดรธานี!F149</f>
        <v>297858.88</v>
      </c>
      <c r="K335" s="159">
        <f>อุดรธานี!AU149</f>
        <v>428422.35</v>
      </c>
      <c r="L335" s="81">
        <f>อุดรธานี!AV149</f>
        <v>3157623.57</v>
      </c>
      <c r="M335" s="81">
        <f>อุดรธานี!AW149</f>
        <v>3449954.63</v>
      </c>
      <c r="N335" s="75"/>
      <c r="O335" s="75"/>
      <c r="P335" s="75"/>
      <c r="Q335" s="151">
        <f t="shared" si="44"/>
        <v>-292331.06000000006</v>
      </c>
      <c r="R335" s="78">
        <f t="shared" si="43"/>
        <v>776.21031710914451</v>
      </c>
    </row>
    <row r="336" spans="1:20" x14ac:dyDescent="0.3">
      <c r="A336" s="76">
        <v>14</v>
      </c>
      <c r="B336" s="75" t="s">
        <v>351</v>
      </c>
      <c r="C336" s="75" t="s">
        <v>626</v>
      </c>
      <c r="D336" s="75" t="s">
        <v>455</v>
      </c>
      <c r="E336" s="75" t="s">
        <v>335</v>
      </c>
      <c r="F336" s="75" t="s">
        <v>478</v>
      </c>
      <c r="G336" s="75" t="s">
        <v>220</v>
      </c>
      <c r="H336" s="80">
        <v>2485</v>
      </c>
      <c r="I336" s="76">
        <v>2</v>
      </c>
      <c r="J336" s="153">
        <f>อุดรธานี!F150</f>
        <v>120138.08</v>
      </c>
      <c r="K336" s="159">
        <f>อุดรธานี!AU150</f>
        <v>254500.09999999998</v>
      </c>
      <c r="L336" s="81">
        <f>อุดรธานี!AV150</f>
        <v>2868695.5700000003</v>
      </c>
      <c r="M336" s="81">
        <f>อุดรธานี!AW150</f>
        <v>3030223.76</v>
      </c>
      <c r="N336" s="75"/>
      <c r="O336" s="75"/>
      <c r="P336" s="75"/>
      <c r="Q336" s="151">
        <f t="shared" si="44"/>
        <v>-161528.18999999948</v>
      </c>
      <c r="R336" s="78">
        <f t="shared" si="43"/>
        <v>1154.4046559356138</v>
      </c>
    </row>
    <row r="337" spans="1:20" x14ac:dyDescent="0.3">
      <c r="A337" s="76">
        <v>15</v>
      </c>
      <c r="B337" s="75" t="s">
        <v>351</v>
      </c>
      <c r="C337" s="75" t="s">
        <v>626</v>
      </c>
      <c r="D337" s="75" t="s">
        <v>455</v>
      </c>
      <c r="E337" s="75" t="s">
        <v>335</v>
      </c>
      <c r="F337" s="75" t="s">
        <v>478</v>
      </c>
      <c r="G337" s="75" t="s">
        <v>221</v>
      </c>
      <c r="H337" s="80">
        <v>5359</v>
      </c>
      <c r="I337" s="76">
        <v>4</v>
      </c>
      <c r="J337" s="153">
        <f>อุดรธานี!F151</f>
        <v>76900.820000000007</v>
      </c>
      <c r="K337" s="159">
        <f>อุดรธานี!AU151</f>
        <v>319533.46000000002</v>
      </c>
      <c r="L337" s="81">
        <f>อุดรธานี!AV151</f>
        <v>3541962</v>
      </c>
      <c r="M337" s="81">
        <f>อุดรธานี!AW151</f>
        <v>3689479.65</v>
      </c>
      <c r="N337" s="75"/>
      <c r="O337" s="75"/>
      <c r="P337" s="75"/>
      <c r="Q337" s="151">
        <f t="shared" si="44"/>
        <v>-147517.64999999991</v>
      </c>
      <c r="R337" s="78">
        <f t="shared" si="43"/>
        <v>660.93711513342043</v>
      </c>
    </row>
    <row r="338" spans="1:20" x14ac:dyDescent="0.3">
      <c r="A338" s="76">
        <v>16</v>
      </c>
      <c r="B338" s="75" t="s">
        <v>351</v>
      </c>
      <c r="C338" s="75" t="s">
        <v>626</v>
      </c>
      <c r="D338" s="75" t="s">
        <v>455</v>
      </c>
      <c r="E338" s="75" t="s">
        <v>335</v>
      </c>
      <c r="F338" s="75" t="s">
        <v>478</v>
      </c>
      <c r="G338" s="75" t="s">
        <v>222</v>
      </c>
      <c r="H338" s="80">
        <v>7463</v>
      </c>
      <c r="I338" s="76">
        <v>5</v>
      </c>
      <c r="J338" s="153">
        <f>อุดรธานี!F152</f>
        <v>250123.06</v>
      </c>
      <c r="K338" s="159">
        <f>อุดรธานี!AU152</f>
        <v>482919.08999999997</v>
      </c>
      <c r="L338" s="81">
        <f>อุดรธานี!AV152</f>
        <v>3682157.5300000003</v>
      </c>
      <c r="M338" s="81">
        <f>อุดรธานี!AW152</f>
        <v>4168754.3200000003</v>
      </c>
      <c r="N338" s="75"/>
      <c r="O338" s="75"/>
      <c r="P338" s="75"/>
      <c r="Q338" s="151">
        <f t="shared" si="44"/>
        <v>-486596.79000000004</v>
      </c>
      <c r="R338" s="78">
        <f t="shared" si="43"/>
        <v>493.38838670775829</v>
      </c>
    </row>
    <row r="339" spans="1:20" s="21" customFormat="1" x14ac:dyDescent="0.3">
      <c r="A339" s="139">
        <v>11</v>
      </c>
      <c r="B339" s="140" t="s">
        <v>351</v>
      </c>
      <c r="C339" s="140"/>
      <c r="D339" s="140"/>
      <c r="E339" s="140" t="s">
        <v>374</v>
      </c>
      <c r="F339" s="140"/>
      <c r="G339" s="140" t="s">
        <v>629</v>
      </c>
      <c r="H339" s="142">
        <f>SUM(H323:H338)</f>
        <v>83147</v>
      </c>
      <c r="I339" s="139"/>
      <c r="J339" s="142">
        <f>SUM(J323:J338)</f>
        <v>3425929.27</v>
      </c>
      <c r="K339" s="160">
        <f>SUM(K323:K338)</f>
        <v>5889490.0999999987</v>
      </c>
      <c r="L339" s="142">
        <f t="shared" ref="L339:M339" si="45">SUM(L323:L338)</f>
        <v>54715499.919999994</v>
      </c>
      <c r="M339" s="142">
        <f t="shared" si="45"/>
        <v>57902398.950000003</v>
      </c>
      <c r="N339" s="140">
        <v>15</v>
      </c>
      <c r="O339" s="140">
        <v>15</v>
      </c>
      <c r="P339" s="140">
        <f>N339-O339</f>
        <v>0</v>
      </c>
      <c r="Q339" s="152">
        <f t="shared" si="44"/>
        <v>-3186899.0300000086</v>
      </c>
      <c r="R339" s="150">
        <f t="shared" si="43"/>
        <v>658.05741542088106</v>
      </c>
      <c r="T339" s="150"/>
    </row>
    <row r="340" spans="1:20" x14ac:dyDescent="0.3">
      <c r="A340" s="76">
        <v>1</v>
      </c>
      <c r="B340" s="75" t="s">
        <v>351</v>
      </c>
      <c r="C340" s="75" t="s">
        <v>630</v>
      </c>
      <c r="D340" s="75" t="s">
        <v>440</v>
      </c>
      <c r="E340" s="75" t="s">
        <v>336</v>
      </c>
      <c r="F340" s="75" t="s">
        <v>508</v>
      </c>
      <c r="G340" s="75" t="s">
        <v>631</v>
      </c>
      <c r="H340" s="80"/>
      <c r="I340" s="76"/>
      <c r="J340" s="153"/>
      <c r="K340" s="159"/>
      <c r="L340" s="81"/>
      <c r="M340" s="81"/>
      <c r="N340" s="75"/>
      <c r="O340" s="75"/>
      <c r="P340" s="75"/>
    </row>
    <row r="341" spans="1:20" x14ac:dyDescent="0.3">
      <c r="A341" s="76">
        <v>2</v>
      </c>
      <c r="B341" s="75" t="s">
        <v>351</v>
      </c>
      <c r="C341" s="75" t="s">
        <v>630</v>
      </c>
      <c r="D341" s="75" t="s">
        <v>440</v>
      </c>
      <c r="E341" s="75" t="s">
        <v>336</v>
      </c>
      <c r="F341" s="75" t="s">
        <v>478</v>
      </c>
      <c r="G341" s="75" t="s">
        <v>1507</v>
      </c>
      <c r="H341" s="80">
        <v>3397</v>
      </c>
      <c r="I341" s="76">
        <v>3</v>
      </c>
      <c r="J341" s="153">
        <f>อุดรธานี!F153</f>
        <v>122373.66</v>
      </c>
      <c r="K341" s="159">
        <f>อุดรธานี!AU153</f>
        <v>680258.82000000007</v>
      </c>
      <c r="L341" s="81">
        <f>อุดรธานี!AV153</f>
        <v>2586926.19</v>
      </c>
      <c r="M341" s="81">
        <f>อุดรธานี!AW153</f>
        <v>2894216.8899999997</v>
      </c>
      <c r="N341" s="75"/>
      <c r="O341" s="75"/>
      <c r="P341" s="75"/>
      <c r="Q341" s="151">
        <f t="shared" si="44"/>
        <v>-307290.69999999972</v>
      </c>
      <c r="R341" s="78">
        <f t="shared" ref="R341:R361" si="46">L341/H341</f>
        <v>761.53258463350016</v>
      </c>
    </row>
    <row r="342" spans="1:20" x14ac:dyDescent="0.3">
      <c r="A342" s="76">
        <v>3</v>
      </c>
      <c r="B342" s="75" t="s">
        <v>351</v>
      </c>
      <c r="C342" s="75" t="s">
        <v>630</v>
      </c>
      <c r="D342" s="75" t="s">
        <v>440</v>
      </c>
      <c r="E342" s="75" t="s">
        <v>336</v>
      </c>
      <c r="F342" s="75" t="s">
        <v>478</v>
      </c>
      <c r="G342" s="75" t="s">
        <v>1508</v>
      </c>
      <c r="H342" s="80">
        <v>5415</v>
      </c>
      <c r="I342" s="76">
        <v>4</v>
      </c>
      <c r="J342" s="153">
        <f>อุดรธานี!F154</f>
        <v>689450.86</v>
      </c>
      <c r="K342" s="159">
        <f>อุดรธานี!AU154</f>
        <v>937644.60000000009</v>
      </c>
      <c r="L342" s="81">
        <f>อุดรธานี!AV154</f>
        <v>3623716.59</v>
      </c>
      <c r="M342" s="81">
        <f>อุดรธานี!AW154</f>
        <v>4169252.25</v>
      </c>
      <c r="N342" s="75"/>
      <c r="O342" s="75"/>
      <c r="P342" s="75"/>
      <c r="Q342" s="151">
        <f t="shared" si="44"/>
        <v>-545535.66000000015</v>
      </c>
      <c r="R342" s="78">
        <f t="shared" si="46"/>
        <v>669.1997396121883</v>
      </c>
    </row>
    <row r="343" spans="1:20" x14ac:dyDescent="0.3">
      <c r="A343" s="76">
        <v>4</v>
      </c>
      <c r="B343" s="75" t="s">
        <v>351</v>
      </c>
      <c r="C343" s="75" t="s">
        <v>630</v>
      </c>
      <c r="D343" s="75" t="s">
        <v>440</v>
      </c>
      <c r="E343" s="75" t="s">
        <v>336</v>
      </c>
      <c r="F343" s="75" t="s">
        <v>478</v>
      </c>
      <c r="G343" s="75" t="s">
        <v>1509</v>
      </c>
      <c r="H343" s="80">
        <v>2085</v>
      </c>
      <c r="I343" s="76">
        <v>2</v>
      </c>
      <c r="J343" s="153">
        <f>อุดรธานี!F155</f>
        <v>454737.35</v>
      </c>
      <c r="K343" s="159">
        <f>อุดรธานี!AU155</f>
        <v>504780.25999999995</v>
      </c>
      <c r="L343" s="81">
        <f>อุดรธานี!AV155</f>
        <v>3032589.0100000002</v>
      </c>
      <c r="M343" s="81">
        <f>อุดรธานี!AW155</f>
        <v>3237847.78</v>
      </c>
      <c r="N343" s="75"/>
      <c r="O343" s="75"/>
      <c r="P343" s="75"/>
      <c r="Q343" s="151">
        <f t="shared" si="44"/>
        <v>-205258.76999999955</v>
      </c>
      <c r="R343" s="78">
        <f t="shared" si="46"/>
        <v>1454.4791414868107</v>
      </c>
    </row>
    <row r="344" spans="1:20" x14ac:dyDescent="0.3">
      <c r="A344" s="76">
        <v>5</v>
      </c>
      <c r="B344" s="75" t="s">
        <v>351</v>
      </c>
      <c r="C344" s="75" t="s">
        <v>630</v>
      </c>
      <c r="D344" s="75" t="s">
        <v>440</v>
      </c>
      <c r="E344" s="75" t="s">
        <v>336</v>
      </c>
      <c r="F344" s="75" t="s">
        <v>478</v>
      </c>
      <c r="G344" s="75" t="s">
        <v>1510</v>
      </c>
      <c r="H344" s="80">
        <v>5563</v>
      </c>
      <c r="I344" s="76">
        <v>4</v>
      </c>
      <c r="J344" s="153">
        <f>อุดรธานี!F156</f>
        <v>483918.98</v>
      </c>
      <c r="K344" s="159">
        <f>อุดรธานี!AU156</f>
        <v>679725.38</v>
      </c>
      <c r="L344" s="81">
        <f>อุดรธานี!AV156</f>
        <v>3059854.1100000003</v>
      </c>
      <c r="M344" s="81">
        <f>อุดรธานี!AW156</f>
        <v>3562898.14</v>
      </c>
      <c r="N344" s="75"/>
      <c r="O344" s="75"/>
      <c r="P344" s="75"/>
      <c r="Q344" s="151">
        <f t="shared" si="44"/>
        <v>-503044.0299999998</v>
      </c>
      <c r="R344" s="78">
        <f t="shared" si="46"/>
        <v>550.03669063454981</v>
      </c>
    </row>
    <row r="345" spans="1:20" x14ac:dyDescent="0.3">
      <c r="A345" s="76">
        <v>6</v>
      </c>
      <c r="B345" s="75" t="s">
        <v>351</v>
      </c>
      <c r="C345" s="75" t="s">
        <v>630</v>
      </c>
      <c r="D345" s="75" t="s">
        <v>440</v>
      </c>
      <c r="E345" s="75" t="s">
        <v>336</v>
      </c>
      <c r="F345" s="75" t="s">
        <v>478</v>
      </c>
      <c r="G345" s="75" t="s">
        <v>1511</v>
      </c>
      <c r="H345" s="80">
        <v>3485</v>
      </c>
      <c r="I345" s="76">
        <v>3</v>
      </c>
      <c r="J345" s="153">
        <f>อุดรธานี!F157</f>
        <v>142324.91</v>
      </c>
      <c r="K345" s="159">
        <f>อุดรธานี!AU157</f>
        <v>201939.37000000002</v>
      </c>
      <c r="L345" s="81">
        <f>อุดรธานี!AV157</f>
        <v>3077117.6399999997</v>
      </c>
      <c r="M345" s="81">
        <f>อุดรธานี!AW157</f>
        <v>3980992.3499999996</v>
      </c>
      <c r="N345" s="75"/>
      <c r="O345" s="75"/>
      <c r="P345" s="75"/>
      <c r="Q345" s="151">
        <f t="shared" si="44"/>
        <v>-903874.71</v>
      </c>
      <c r="R345" s="78">
        <f t="shared" si="46"/>
        <v>882.9605853658536</v>
      </c>
    </row>
    <row r="346" spans="1:20" x14ac:dyDescent="0.3">
      <c r="A346" s="76">
        <v>7</v>
      </c>
      <c r="B346" s="75" t="s">
        <v>351</v>
      </c>
      <c r="C346" s="75" t="s">
        <v>630</v>
      </c>
      <c r="D346" s="75" t="s">
        <v>440</v>
      </c>
      <c r="E346" s="75" t="s">
        <v>336</v>
      </c>
      <c r="F346" s="75" t="s">
        <v>478</v>
      </c>
      <c r="G346" s="75" t="s">
        <v>1512</v>
      </c>
      <c r="H346" s="80">
        <v>4270</v>
      </c>
      <c r="I346" s="76">
        <v>3</v>
      </c>
      <c r="J346" s="153">
        <f>อุดรธานี!F158</f>
        <v>98855.8</v>
      </c>
      <c r="K346" s="159">
        <f>อุดรธานี!AU158</f>
        <v>88901.47</v>
      </c>
      <c r="L346" s="81">
        <f>อุดรธานี!AV158</f>
        <v>2900308.02</v>
      </c>
      <c r="M346" s="81">
        <f>อุดรธานี!AW158</f>
        <v>3287318.2600000002</v>
      </c>
      <c r="N346" s="75"/>
      <c r="O346" s="75"/>
      <c r="P346" s="75"/>
      <c r="Q346" s="151">
        <f t="shared" si="44"/>
        <v>-387010.24000000022</v>
      </c>
      <c r="R346" s="78">
        <f t="shared" si="46"/>
        <v>679.22904449648718</v>
      </c>
    </row>
    <row r="347" spans="1:20" x14ac:dyDescent="0.3">
      <c r="A347" s="76">
        <v>8</v>
      </c>
      <c r="B347" s="75" t="s">
        <v>351</v>
      </c>
      <c r="C347" s="75" t="s">
        <v>630</v>
      </c>
      <c r="D347" s="75" t="s">
        <v>440</v>
      </c>
      <c r="E347" s="75" t="s">
        <v>336</v>
      </c>
      <c r="F347" s="75" t="s">
        <v>478</v>
      </c>
      <c r="G347" s="75" t="s">
        <v>1513</v>
      </c>
      <c r="H347" s="80">
        <v>4406</v>
      </c>
      <c r="I347" s="76">
        <v>3</v>
      </c>
      <c r="J347" s="153">
        <f>อุดรธานี!F159</f>
        <v>70102.63</v>
      </c>
      <c r="K347" s="159">
        <f>อุดรธานี!AU159</f>
        <v>524983.43000000005</v>
      </c>
      <c r="L347" s="81">
        <f>อุดรธานี!AV159</f>
        <v>2919384.97</v>
      </c>
      <c r="M347" s="81">
        <f>อุดรธานี!AW159</f>
        <v>3324833.83</v>
      </c>
      <c r="N347" s="75"/>
      <c r="O347" s="75"/>
      <c r="P347" s="75"/>
      <c r="Q347" s="151">
        <f t="shared" si="44"/>
        <v>-405448.85999999987</v>
      </c>
      <c r="R347" s="78">
        <f t="shared" si="46"/>
        <v>662.59304811620518</v>
      </c>
    </row>
    <row r="348" spans="1:20" x14ac:dyDescent="0.3">
      <c r="A348" s="76">
        <v>9</v>
      </c>
      <c r="B348" s="75" t="s">
        <v>351</v>
      </c>
      <c r="C348" s="75" t="s">
        <v>630</v>
      </c>
      <c r="D348" s="75" t="s">
        <v>440</v>
      </c>
      <c r="E348" s="75" t="s">
        <v>336</v>
      </c>
      <c r="F348" s="75" t="s">
        <v>478</v>
      </c>
      <c r="G348" s="75" t="s">
        <v>1514</v>
      </c>
      <c r="H348" s="80">
        <v>4364</v>
      </c>
      <c r="I348" s="76">
        <v>3</v>
      </c>
      <c r="J348" s="153">
        <f>อุดรธานี!F160</f>
        <v>66547.83</v>
      </c>
      <c r="K348" s="159">
        <f>อุดรธานี!AU160</f>
        <v>107912.09000000003</v>
      </c>
      <c r="L348" s="81">
        <f>อุดรธานี!AV160</f>
        <v>1862324.31</v>
      </c>
      <c r="M348" s="81">
        <f>อุดรธานี!AW160</f>
        <v>2861287.61</v>
      </c>
      <c r="N348" s="75"/>
      <c r="O348" s="75"/>
      <c r="P348" s="75"/>
      <c r="Q348" s="151">
        <f t="shared" si="44"/>
        <v>-998963.29999999981</v>
      </c>
      <c r="R348" s="78">
        <f t="shared" si="46"/>
        <v>426.74709211732358</v>
      </c>
    </row>
    <row r="349" spans="1:20" x14ac:dyDescent="0.3">
      <c r="A349" s="76">
        <v>10</v>
      </c>
      <c r="B349" s="75" t="s">
        <v>351</v>
      </c>
      <c r="C349" s="75" t="s">
        <v>630</v>
      </c>
      <c r="D349" s="75" t="s">
        <v>440</v>
      </c>
      <c r="E349" s="75" t="s">
        <v>336</v>
      </c>
      <c r="F349" s="75" t="s">
        <v>478</v>
      </c>
      <c r="G349" s="75" t="s">
        <v>1515</v>
      </c>
      <c r="H349" s="80">
        <v>4077</v>
      </c>
      <c r="I349" s="76">
        <v>3</v>
      </c>
      <c r="J349" s="153">
        <f>อุดรธานี!F161</f>
        <v>49017.89</v>
      </c>
      <c r="K349" s="159">
        <f>อุดรธานี!AU161</f>
        <v>2870.2399999999907</v>
      </c>
      <c r="L349" s="81">
        <f>อุดรธานี!AV161</f>
        <v>3665545.8</v>
      </c>
      <c r="M349" s="81">
        <f>อุดรธานี!AW161</f>
        <v>4291635.29</v>
      </c>
      <c r="N349" s="75"/>
      <c r="O349" s="75"/>
      <c r="P349" s="75"/>
      <c r="Q349" s="151">
        <f t="shared" si="44"/>
        <v>-626089.49000000022</v>
      </c>
      <c r="R349" s="78">
        <f t="shared" si="46"/>
        <v>899.07917586460633</v>
      </c>
    </row>
    <row r="350" spans="1:20" x14ac:dyDescent="0.3">
      <c r="A350" s="76">
        <v>11</v>
      </c>
      <c r="B350" s="75" t="s">
        <v>351</v>
      </c>
      <c r="C350" s="75" t="s">
        <v>630</v>
      </c>
      <c r="D350" s="75" t="s">
        <v>440</v>
      </c>
      <c r="E350" s="75" t="s">
        <v>336</v>
      </c>
      <c r="F350" s="75" t="s">
        <v>478</v>
      </c>
      <c r="G350" s="75" t="s">
        <v>1516</v>
      </c>
      <c r="H350" s="80">
        <v>3677</v>
      </c>
      <c r="I350" s="76">
        <v>3</v>
      </c>
      <c r="J350" s="153">
        <f>อุดรธานี!F162</f>
        <v>280465.58</v>
      </c>
      <c r="K350" s="159">
        <f>อุดรธานี!AU162</f>
        <v>361331.47000000003</v>
      </c>
      <c r="L350" s="81">
        <f>อุดรธานี!AV162</f>
        <v>2657199.4900000002</v>
      </c>
      <c r="M350" s="81">
        <f>อุดรธานี!AW162</f>
        <v>3277654.69</v>
      </c>
      <c r="N350" s="75"/>
      <c r="O350" s="75"/>
      <c r="P350" s="75"/>
      <c r="Q350" s="151">
        <f t="shared" si="44"/>
        <v>-620455.19999999972</v>
      </c>
      <c r="R350" s="78">
        <f t="shared" si="46"/>
        <v>722.65419907533317</v>
      </c>
    </row>
    <row r="351" spans="1:20" x14ac:dyDescent="0.3">
      <c r="A351" s="76">
        <v>12</v>
      </c>
      <c r="B351" s="75" t="s">
        <v>351</v>
      </c>
      <c r="C351" s="75" t="s">
        <v>630</v>
      </c>
      <c r="D351" s="75" t="s">
        <v>440</v>
      </c>
      <c r="E351" s="75" t="s">
        <v>336</v>
      </c>
      <c r="F351" s="75" t="s">
        <v>478</v>
      </c>
      <c r="G351" s="75" t="s">
        <v>1517</v>
      </c>
      <c r="H351" s="80">
        <v>7138</v>
      </c>
      <c r="I351" s="76">
        <v>5</v>
      </c>
      <c r="J351" s="153">
        <f>อุดรธานี!F163</f>
        <v>208130.36</v>
      </c>
      <c r="K351" s="159">
        <f>อุดรธานี!AU163</f>
        <v>598112.67999999993</v>
      </c>
      <c r="L351" s="81">
        <f>อุดรธานี!AV163</f>
        <v>4157693.4599999995</v>
      </c>
      <c r="M351" s="81">
        <f>อุดรธานี!AW163</f>
        <v>5218007.8100000005</v>
      </c>
      <c r="N351" s="75"/>
      <c r="O351" s="75"/>
      <c r="P351" s="75"/>
      <c r="Q351" s="151">
        <f t="shared" si="44"/>
        <v>-1060314.350000001</v>
      </c>
      <c r="R351" s="78">
        <f t="shared" si="46"/>
        <v>582.47316615298394</v>
      </c>
    </row>
    <row r="352" spans="1:20" x14ac:dyDescent="0.3">
      <c r="A352" s="76">
        <v>13</v>
      </c>
      <c r="B352" s="75" t="s">
        <v>351</v>
      </c>
      <c r="C352" s="75" t="s">
        <v>630</v>
      </c>
      <c r="D352" s="75" t="s">
        <v>440</v>
      </c>
      <c r="E352" s="75" t="s">
        <v>336</v>
      </c>
      <c r="F352" s="75" t="s">
        <v>478</v>
      </c>
      <c r="G352" s="75" t="s">
        <v>1518</v>
      </c>
      <c r="H352" s="80">
        <v>4746</v>
      </c>
      <c r="I352" s="76">
        <v>4</v>
      </c>
      <c r="J352" s="153">
        <f>อุดรธานี!F164</f>
        <v>241006.65</v>
      </c>
      <c r="K352" s="159">
        <f>อุดรธานี!AU164</f>
        <v>270135.2</v>
      </c>
      <c r="L352" s="81">
        <f>อุดรธานี!AV164</f>
        <v>3365917</v>
      </c>
      <c r="M352" s="81">
        <f>อุดรธานี!AW164</f>
        <v>3767472.36</v>
      </c>
      <c r="N352" s="75"/>
      <c r="O352" s="75"/>
      <c r="P352" s="75"/>
      <c r="Q352" s="151">
        <f t="shared" si="44"/>
        <v>-401555.35999999987</v>
      </c>
      <c r="R352" s="78">
        <f t="shared" si="46"/>
        <v>709.21133586177837</v>
      </c>
    </row>
    <row r="353" spans="1:20" x14ac:dyDescent="0.3">
      <c r="A353" s="76">
        <v>14</v>
      </c>
      <c r="B353" s="75" t="s">
        <v>351</v>
      </c>
      <c r="C353" s="75" t="s">
        <v>630</v>
      </c>
      <c r="D353" s="75" t="s">
        <v>440</v>
      </c>
      <c r="E353" s="75" t="s">
        <v>336</v>
      </c>
      <c r="F353" s="75" t="s">
        <v>478</v>
      </c>
      <c r="G353" s="75" t="s">
        <v>1519</v>
      </c>
      <c r="H353" s="80">
        <v>2320</v>
      </c>
      <c r="I353" s="76">
        <v>2</v>
      </c>
      <c r="J353" s="153">
        <f>อุดรธานี!F165</f>
        <v>145482.41</v>
      </c>
      <c r="K353" s="159">
        <f>อุดรธานี!AU165</f>
        <v>434025.28</v>
      </c>
      <c r="L353" s="81">
        <f>อุดรธานี!AV165</f>
        <v>2225529.91</v>
      </c>
      <c r="M353" s="81">
        <f>อุดรธานี!AW165</f>
        <v>2303012.7800000003</v>
      </c>
      <c r="N353" s="75"/>
      <c r="O353" s="75"/>
      <c r="P353" s="75"/>
      <c r="Q353" s="151">
        <f t="shared" si="44"/>
        <v>-77482.870000000112</v>
      </c>
      <c r="R353" s="78">
        <f t="shared" si="46"/>
        <v>959.28013362068975</v>
      </c>
    </row>
    <row r="354" spans="1:20" x14ac:dyDescent="0.3">
      <c r="A354" s="76">
        <v>15</v>
      </c>
      <c r="B354" s="75" t="s">
        <v>351</v>
      </c>
      <c r="C354" s="75" t="s">
        <v>630</v>
      </c>
      <c r="D354" s="75" t="s">
        <v>440</v>
      </c>
      <c r="E354" s="75" t="s">
        <v>336</v>
      </c>
      <c r="F354" s="75" t="s">
        <v>478</v>
      </c>
      <c r="G354" s="75" t="s">
        <v>1520</v>
      </c>
      <c r="H354" s="80">
        <v>3323</v>
      </c>
      <c r="I354" s="76">
        <v>3</v>
      </c>
      <c r="J354" s="153">
        <f>อุดรธานี!F166</f>
        <v>195481.71</v>
      </c>
      <c r="K354" s="159">
        <f>อุดรธานี!AU166</f>
        <v>408698.66</v>
      </c>
      <c r="L354" s="81">
        <f>อุดรธานี!AV166</f>
        <v>2601135.1399999997</v>
      </c>
      <c r="M354" s="81">
        <f>อุดรธานี!AW166</f>
        <v>2713279.2</v>
      </c>
      <c r="N354" s="75"/>
      <c r="O354" s="75"/>
      <c r="P354" s="75"/>
      <c r="Q354" s="151">
        <f t="shared" si="44"/>
        <v>-112144.06000000052</v>
      </c>
      <c r="R354" s="78">
        <f t="shared" si="46"/>
        <v>782.76712007222375</v>
      </c>
    </row>
    <row r="355" spans="1:20" x14ac:dyDescent="0.3">
      <c r="A355" s="76">
        <v>16</v>
      </c>
      <c r="B355" s="75" t="s">
        <v>351</v>
      </c>
      <c r="C355" s="75" t="s">
        <v>630</v>
      </c>
      <c r="D355" s="75" t="s">
        <v>440</v>
      </c>
      <c r="E355" s="75" t="s">
        <v>336</v>
      </c>
      <c r="F355" s="75" t="s">
        <v>478</v>
      </c>
      <c r="G355" s="75" t="s">
        <v>1521</v>
      </c>
      <c r="H355" s="80">
        <v>2456</v>
      </c>
      <c r="I355" s="76">
        <v>2</v>
      </c>
      <c r="J355" s="153">
        <f>อุดรธานี!F167</f>
        <v>560534.17000000004</v>
      </c>
      <c r="K355" s="159">
        <f>อุดรธานี!AU167</f>
        <v>565880.12000000011</v>
      </c>
      <c r="L355" s="81">
        <f>อุดรธานี!AV167</f>
        <v>2417457.75</v>
      </c>
      <c r="M355" s="81">
        <f>อุดรธานี!AW167</f>
        <v>2622479.66</v>
      </c>
      <c r="N355" s="75"/>
      <c r="O355" s="75"/>
      <c r="P355" s="75"/>
      <c r="Q355" s="151">
        <f t="shared" si="44"/>
        <v>-205021.91000000015</v>
      </c>
      <c r="R355" s="78">
        <f t="shared" si="46"/>
        <v>984.30690146579809</v>
      </c>
    </row>
    <row r="356" spans="1:20" x14ac:dyDescent="0.3">
      <c r="A356" s="76">
        <v>17</v>
      </c>
      <c r="B356" s="75" t="s">
        <v>351</v>
      </c>
      <c r="C356" s="75" t="s">
        <v>630</v>
      </c>
      <c r="D356" s="75" t="s">
        <v>440</v>
      </c>
      <c r="E356" s="75" t="s">
        <v>336</v>
      </c>
      <c r="F356" s="75" t="s">
        <v>478</v>
      </c>
      <c r="G356" s="75" t="s">
        <v>1522</v>
      </c>
      <c r="H356" s="80">
        <v>4122</v>
      </c>
      <c r="I356" s="76">
        <v>3</v>
      </c>
      <c r="J356" s="153">
        <f>อุดรธานี!F168</f>
        <v>176004.19</v>
      </c>
      <c r="K356" s="159">
        <f>อุดรธานี!AU168</f>
        <v>227521.46000000002</v>
      </c>
      <c r="L356" s="81">
        <f>อุดรธานี!AV168</f>
        <v>3074725.08</v>
      </c>
      <c r="M356" s="81">
        <f>อุดรธานี!AW168</f>
        <v>3613758.75</v>
      </c>
      <c r="N356" s="75"/>
      <c r="O356" s="75"/>
      <c r="P356" s="75"/>
      <c r="Q356" s="151">
        <f t="shared" si="44"/>
        <v>-539033.66999999993</v>
      </c>
      <c r="R356" s="78">
        <f t="shared" si="46"/>
        <v>745.93039301310046</v>
      </c>
    </row>
    <row r="357" spans="1:20" x14ac:dyDescent="0.3">
      <c r="A357" s="76">
        <v>18</v>
      </c>
      <c r="B357" s="75" t="s">
        <v>351</v>
      </c>
      <c r="C357" s="75" t="s">
        <v>630</v>
      </c>
      <c r="D357" s="75" t="s">
        <v>440</v>
      </c>
      <c r="E357" s="75" t="s">
        <v>336</v>
      </c>
      <c r="F357" s="75" t="s">
        <v>478</v>
      </c>
      <c r="G357" s="75" t="s">
        <v>1523</v>
      </c>
      <c r="H357" s="80">
        <v>2541</v>
      </c>
      <c r="I357" s="76">
        <v>2</v>
      </c>
      <c r="J357" s="153">
        <f>อุดรธานี!F169</f>
        <v>39198.910000000003</v>
      </c>
      <c r="K357" s="159">
        <f>อุดรธานี!AU169</f>
        <v>78279.63</v>
      </c>
      <c r="L357" s="81">
        <f>อุดรธานี!AV169</f>
        <v>2267555.4700000002</v>
      </c>
      <c r="M357" s="81">
        <f>อุดรธานี!AW169</f>
        <v>2729912.29</v>
      </c>
      <c r="N357" s="75"/>
      <c r="O357" s="75"/>
      <c r="P357" s="75"/>
      <c r="Q357" s="151">
        <f t="shared" si="44"/>
        <v>-462356.81999999983</v>
      </c>
      <c r="R357" s="78">
        <f t="shared" si="46"/>
        <v>892.38704053522247</v>
      </c>
    </row>
    <row r="358" spans="1:20" x14ac:dyDescent="0.3">
      <c r="A358" s="76">
        <v>19</v>
      </c>
      <c r="B358" s="75" t="s">
        <v>351</v>
      </c>
      <c r="C358" s="75" t="s">
        <v>632</v>
      </c>
      <c r="D358" s="75" t="s">
        <v>440</v>
      </c>
      <c r="E358" s="75" t="s">
        <v>336</v>
      </c>
      <c r="F358" s="75" t="s">
        <v>478</v>
      </c>
      <c r="G358" s="75" t="s">
        <v>1524</v>
      </c>
      <c r="H358" s="80">
        <v>2313</v>
      </c>
      <c r="I358" s="76">
        <v>2</v>
      </c>
      <c r="J358" s="153">
        <f>อุดรธานี!F170</f>
        <v>418707.64</v>
      </c>
      <c r="K358" s="159">
        <f>อุดรธานี!AU170</f>
        <v>486451.02999999997</v>
      </c>
      <c r="L358" s="81">
        <f>อุดรธานี!AV170</f>
        <v>3136375.37</v>
      </c>
      <c r="M358" s="81">
        <f>อุดรธานี!AW170</f>
        <v>3328896.08</v>
      </c>
      <c r="N358" s="75"/>
      <c r="O358" s="75"/>
      <c r="P358" s="75"/>
      <c r="Q358" s="151">
        <f t="shared" si="44"/>
        <v>-192520.70999999996</v>
      </c>
      <c r="R358" s="78">
        <f t="shared" si="46"/>
        <v>1355.9772460008646</v>
      </c>
    </row>
    <row r="359" spans="1:20" x14ac:dyDescent="0.3">
      <c r="A359" s="76">
        <v>20</v>
      </c>
      <c r="B359" s="75" t="s">
        <v>351</v>
      </c>
      <c r="C359" s="75" t="s">
        <v>633</v>
      </c>
      <c r="D359" s="75" t="s">
        <v>440</v>
      </c>
      <c r="E359" s="75" t="s">
        <v>336</v>
      </c>
      <c r="F359" s="75" t="s">
        <v>478</v>
      </c>
      <c r="G359" s="75" t="s">
        <v>1525</v>
      </c>
      <c r="H359" s="80">
        <v>5477</v>
      </c>
      <c r="I359" s="76">
        <v>4</v>
      </c>
      <c r="J359" s="153">
        <f>อุดรธานี!F171</f>
        <v>525386.44999999995</v>
      </c>
      <c r="K359" s="159">
        <f>อุดรธานี!AU171</f>
        <v>523865.89000000007</v>
      </c>
      <c r="L359" s="81">
        <f>อุดรธานี!AV171</f>
        <v>3880259.83</v>
      </c>
      <c r="M359" s="81">
        <f>อุดรธานี!AW171</f>
        <v>3850777.58</v>
      </c>
      <c r="N359" s="75"/>
      <c r="O359" s="75"/>
      <c r="P359" s="75"/>
      <c r="Q359" s="151">
        <f t="shared" si="44"/>
        <v>29482.25</v>
      </c>
      <c r="R359" s="78">
        <f t="shared" si="46"/>
        <v>708.46445681942669</v>
      </c>
    </row>
    <row r="360" spans="1:20" x14ac:dyDescent="0.3">
      <c r="A360" s="76">
        <v>21</v>
      </c>
      <c r="B360" s="75" t="s">
        <v>351</v>
      </c>
      <c r="C360" s="75" t="s">
        <v>634</v>
      </c>
      <c r="D360" s="75" t="s">
        <v>440</v>
      </c>
      <c r="E360" s="75" t="s">
        <v>336</v>
      </c>
      <c r="F360" s="75" t="s">
        <v>478</v>
      </c>
      <c r="G360" s="75" t="s">
        <v>1526</v>
      </c>
      <c r="H360" s="80">
        <v>2102</v>
      </c>
      <c r="I360" s="76">
        <v>2</v>
      </c>
      <c r="J360" s="153">
        <f>อุดรธานี!F172</f>
        <v>359119.54</v>
      </c>
      <c r="K360" s="159">
        <f>อุดรธานี!AU172</f>
        <v>420172.07999999996</v>
      </c>
      <c r="L360" s="81">
        <f>อุดรธานี!AV172</f>
        <v>2436114.6500000004</v>
      </c>
      <c r="M360" s="81">
        <f>อุดรธานี!AW172</f>
        <v>2818977.21</v>
      </c>
      <c r="N360" s="75"/>
      <c r="O360" s="75"/>
      <c r="P360" s="75"/>
      <c r="Q360" s="151">
        <f t="shared" si="44"/>
        <v>-382862.55999999959</v>
      </c>
      <c r="R360" s="78">
        <f t="shared" si="46"/>
        <v>1158.9508325404379</v>
      </c>
    </row>
    <row r="361" spans="1:20" s="21" customFormat="1" x14ac:dyDescent="0.3">
      <c r="A361" s="139">
        <v>12</v>
      </c>
      <c r="B361" s="140" t="s">
        <v>351</v>
      </c>
      <c r="C361" s="140"/>
      <c r="D361" s="140"/>
      <c r="E361" s="140" t="s">
        <v>374</v>
      </c>
      <c r="F361" s="140"/>
      <c r="G361" s="140" t="s">
        <v>635</v>
      </c>
      <c r="H361" s="142">
        <f>SUM(H340:H360)</f>
        <v>77277</v>
      </c>
      <c r="I361" s="139"/>
      <c r="J361" s="142">
        <f>SUM(J340:J360)</f>
        <v>5326847.5200000005</v>
      </c>
      <c r="K361" s="160">
        <f>SUM(K340:K360)</f>
        <v>8103489.1600000011</v>
      </c>
      <c r="L361" s="142">
        <f t="shared" ref="L361:M361" si="47">SUM(L340:L360)</f>
        <v>58947729.789999992</v>
      </c>
      <c r="M361" s="142">
        <f t="shared" si="47"/>
        <v>67854510.810000002</v>
      </c>
      <c r="N361" s="140">
        <v>20</v>
      </c>
      <c r="O361" s="140">
        <v>20</v>
      </c>
      <c r="P361" s="140">
        <f>N361-O361</f>
        <v>0</v>
      </c>
      <c r="Q361" s="152">
        <f t="shared" si="44"/>
        <v>-8906781.0200000107</v>
      </c>
      <c r="R361" s="150">
        <f t="shared" si="46"/>
        <v>762.81079480311075</v>
      </c>
      <c r="T361" s="150"/>
    </row>
    <row r="362" spans="1:20" x14ac:dyDescent="0.3">
      <c r="A362" s="76">
        <v>1</v>
      </c>
      <c r="B362" s="75" t="s">
        <v>351</v>
      </c>
      <c r="C362" s="75" t="s">
        <v>632</v>
      </c>
      <c r="D362" s="75" t="s">
        <v>443</v>
      </c>
      <c r="E362" s="75" t="s">
        <v>337</v>
      </c>
      <c r="F362" s="75" t="s">
        <v>508</v>
      </c>
      <c r="G362" s="75" t="s">
        <v>636</v>
      </c>
      <c r="H362" s="80"/>
      <c r="I362" s="76"/>
      <c r="J362" s="153"/>
      <c r="K362" s="159"/>
      <c r="L362" s="81"/>
      <c r="M362" s="81"/>
      <c r="N362" s="75"/>
      <c r="O362" s="75"/>
      <c r="P362" s="75"/>
    </row>
    <row r="363" spans="1:20" x14ac:dyDescent="0.3">
      <c r="A363" s="76">
        <v>2</v>
      </c>
      <c r="B363" s="75" t="s">
        <v>351</v>
      </c>
      <c r="C363" s="75" t="s">
        <v>632</v>
      </c>
      <c r="D363" s="75" t="s">
        <v>443</v>
      </c>
      <c r="E363" s="75" t="s">
        <v>337</v>
      </c>
      <c r="F363" s="75" t="s">
        <v>478</v>
      </c>
      <c r="G363" s="75" t="s">
        <v>240</v>
      </c>
      <c r="H363" s="80">
        <v>5128</v>
      </c>
      <c r="I363" s="76">
        <v>4</v>
      </c>
      <c r="J363" s="153">
        <f>อุดรธานี!F173</f>
        <v>605446.59</v>
      </c>
      <c r="K363" s="159">
        <f>อุดรธานี!AU173</f>
        <v>829306.67999999993</v>
      </c>
      <c r="L363" s="81">
        <f>อุดรธานี!AV173</f>
        <v>3139739.64</v>
      </c>
      <c r="M363" s="81">
        <f>อุดรธานี!AW173</f>
        <v>3227824.15</v>
      </c>
      <c r="N363" s="75"/>
      <c r="O363" s="75"/>
      <c r="P363" s="75"/>
      <c r="Q363" s="151">
        <f t="shared" si="44"/>
        <v>-88084.509999999776</v>
      </c>
      <c r="R363" s="78">
        <f t="shared" ref="R363:R372" si="48">L363/H363</f>
        <v>612.27372074882999</v>
      </c>
    </row>
    <row r="364" spans="1:20" x14ac:dyDescent="0.3">
      <c r="A364" s="76">
        <v>3</v>
      </c>
      <c r="B364" s="75" t="s">
        <v>351</v>
      </c>
      <c r="C364" s="75" t="s">
        <v>632</v>
      </c>
      <c r="D364" s="75" t="s">
        <v>443</v>
      </c>
      <c r="E364" s="75" t="s">
        <v>337</v>
      </c>
      <c r="F364" s="75" t="s">
        <v>478</v>
      </c>
      <c r="G364" s="75" t="s">
        <v>241</v>
      </c>
      <c r="H364" s="80">
        <v>2394</v>
      </c>
      <c r="I364" s="76">
        <v>2</v>
      </c>
      <c r="J364" s="153">
        <f>อุดรธานี!F174</f>
        <v>357771.32</v>
      </c>
      <c r="K364" s="159">
        <f>อุดรธานี!AU174</f>
        <v>333889.02</v>
      </c>
      <c r="L364" s="81">
        <f>อุดรธานี!AV174</f>
        <v>2409561.7999999998</v>
      </c>
      <c r="M364" s="81">
        <f>อุดรธานี!AW174</f>
        <v>2712745.24</v>
      </c>
      <c r="N364" s="75"/>
      <c r="O364" s="75"/>
      <c r="P364" s="75"/>
      <c r="Q364" s="151">
        <f t="shared" si="44"/>
        <v>-303183.44000000041</v>
      </c>
      <c r="R364" s="78">
        <f t="shared" si="48"/>
        <v>1006.5003341687551</v>
      </c>
    </row>
    <row r="365" spans="1:20" x14ac:dyDescent="0.3">
      <c r="A365" s="76">
        <v>4</v>
      </c>
      <c r="B365" s="75" t="s">
        <v>351</v>
      </c>
      <c r="C365" s="75" t="s">
        <v>632</v>
      </c>
      <c r="D365" s="75" t="s">
        <v>443</v>
      </c>
      <c r="E365" s="75" t="s">
        <v>337</v>
      </c>
      <c r="F365" s="75" t="s">
        <v>478</v>
      </c>
      <c r="G365" s="75" t="s">
        <v>242</v>
      </c>
      <c r="H365" s="80">
        <v>2388</v>
      </c>
      <c r="I365" s="76">
        <v>2</v>
      </c>
      <c r="J365" s="153">
        <f>อุดรธานี!F175</f>
        <v>262890.78999999998</v>
      </c>
      <c r="K365" s="159">
        <f>อุดรธานี!AU175</f>
        <v>410943.83</v>
      </c>
      <c r="L365" s="81">
        <f>อุดรธานี!AV175</f>
        <v>2610323.23</v>
      </c>
      <c r="M365" s="81">
        <f>อุดรธานี!AW175</f>
        <v>2715777.3499999996</v>
      </c>
      <c r="N365" s="75"/>
      <c r="O365" s="75"/>
      <c r="P365" s="75"/>
      <c r="Q365" s="151">
        <f t="shared" si="44"/>
        <v>-105454.11999999965</v>
      </c>
      <c r="R365" s="78">
        <f t="shared" si="48"/>
        <v>1093.1001800670017</v>
      </c>
    </row>
    <row r="366" spans="1:20" x14ac:dyDescent="0.3">
      <c r="A366" s="76">
        <v>5</v>
      </c>
      <c r="B366" s="75" t="s">
        <v>351</v>
      </c>
      <c r="C366" s="75" t="s">
        <v>632</v>
      </c>
      <c r="D366" s="75" t="s">
        <v>443</v>
      </c>
      <c r="E366" s="75" t="s">
        <v>337</v>
      </c>
      <c r="F366" s="75" t="s">
        <v>478</v>
      </c>
      <c r="G366" s="75" t="s">
        <v>243</v>
      </c>
      <c r="H366" s="80">
        <v>6419</v>
      </c>
      <c r="I366" s="76">
        <v>5</v>
      </c>
      <c r="J366" s="153">
        <f>อุดรธานี!F176</f>
        <v>911041.63</v>
      </c>
      <c r="K366" s="159">
        <f>อุดรธานี!AU176</f>
        <v>1065450.9300000002</v>
      </c>
      <c r="L366" s="81">
        <f>อุดรธานี!AV176</f>
        <v>3835897.87</v>
      </c>
      <c r="M366" s="81">
        <f>อุดรธานี!AW176</f>
        <v>3841826.7800000003</v>
      </c>
      <c r="N366" s="75"/>
      <c r="O366" s="75"/>
      <c r="P366" s="75"/>
      <c r="Q366" s="151">
        <f t="shared" si="44"/>
        <v>-5928.910000000149</v>
      </c>
      <c r="R366" s="78">
        <f t="shared" si="48"/>
        <v>597.58496183206114</v>
      </c>
    </row>
    <row r="367" spans="1:20" x14ac:dyDescent="0.3">
      <c r="A367" s="76">
        <v>6</v>
      </c>
      <c r="B367" s="75" t="s">
        <v>351</v>
      </c>
      <c r="C367" s="75" t="s">
        <v>632</v>
      </c>
      <c r="D367" s="75" t="s">
        <v>443</v>
      </c>
      <c r="E367" s="75" t="s">
        <v>337</v>
      </c>
      <c r="F367" s="75" t="s">
        <v>478</v>
      </c>
      <c r="G367" s="75" t="s">
        <v>244</v>
      </c>
      <c r="H367" s="80">
        <v>5934</v>
      </c>
      <c r="I367" s="76">
        <v>4</v>
      </c>
      <c r="J367" s="153">
        <f>อุดรธานี!F177</f>
        <v>1598542.35</v>
      </c>
      <c r="K367" s="159">
        <f>อุดรธานี!AU177</f>
        <v>1806020.1500000001</v>
      </c>
      <c r="L367" s="81">
        <f>อุดรธานี!AV177</f>
        <v>3691149.66</v>
      </c>
      <c r="M367" s="81">
        <f>อุดรธานี!AW177</f>
        <v>4044706.5200000005</v>
      </c>
      <c r="N367" s="75"/>
      <c r="O367" s="75"/>
      <c r="P367" s="75"/>
      <c r="Q367" s="151">
        <f t="shared" si="44"/>
        <v>-353556.86000000034</v>
      </c>
      <c r="R367" s="78">
        <f t="shared" si="48"/>
        <v>622.0339838220425</v>
      </c>
    </row>
    <row r="368" spans="1:20" x14ac:dyDescent="0.3">
      <c r="A368" s="76">
        <v>7</v>
      </c>
      <c r="B368" s="75" t="s">
        <v>351</v>
      </c>
      <c r="C368" s="75" t="s">
        <v>632</v>
      </c>
      <c r="D368" s="75" t="s">
        <v>443</v>
      </c>
      <c r="E368" s="75" t="s">
        <v>337</v>
      </c>
      <c r="F368" s="75" t="s">
        <v>478</v>
      </c>
      <c r="G368" s="75" t="s">
        <v>245</v>
      </c>
      <c r="H368" s="80">
        <v>3468</v>
      </c>
      <c r="I368" s="76">
        <v>3</v>
      </c>
      <c r="J368" s="153">
        <f>อุดรธานี!F178</f>
        <v>469312.94</v>
      </c>
      <c r="K368" s="159">
        <f>อุดรธานี!AU178</f>
        <v>660052.80999999994</v>
      </c>
      <c r="L368" s="81">
        <f>อุดรธานี!AV178</f>
        <v>2333791.59</v>
      </c>
      <c r="M368" s="81">
        <f>อุดรธานี!AW178</f>
        <v>2201992.1</v>
      </c>
      <c r="N368" s="75"/>
      <c r="O368" s="75"/>
      <c r="P368" s="75"/>
      <c r="Q368" s="151">
        <f t="shared" si="44"/>
        <v>131799.48999999976</v>
      </c>
      <c r="R368" s="78">
        <f t="shared" si="48"/>
        <v>672.95028546712797</v>
      </c>
    </row>
    <row r="369" spans="1:20" x14ac:dyDescent="0.3">
      <c r="A369" s="76">
        <v>8</v>
      </c>
      <c r="B369" s="75" t="s">
        <v>351</v>
      </c>
      <c r="C369" s="75" t="s">
        <v>632</v>
      </c>
      <c r="D369" s="75" t="s">
        <v>443</v>
      </c>
      <c r="E369" s="75" t="s">
        <v>337</v>
      </c>
      <c r="F369" s="75" t="s">
        <v>478</v>
      </c>
      <c r="G369" s="75" t="s">
        <v>246</v>
      </c>
      <c r="H369" s="80">
        <v>4594</v>
      </c>
      <c r="I369" s="76">
        <v>4</v>
      </c>
      <c r="J369" s="153">
        <f>อุดรธานี!F179</f>
        <v>739068.32</v>
      </c>
      <c r="K369" s="159">
        <f>อุดรธานี!AU179</f>
        <v>904834.55999999994</v>
      </c>
      <c r="L369" s="81">
        <f>อุดรธานี!AV179</f>
        <v>2282794.84</v>
      </c>
      <c r="M369" s="81">
        <f>อุดรธานี!AW179</f>
        <v>2323941.59</v>
      </c>
      <c r="N369" s="75"/>
      <c r="O369" s="75"/>
      <c r="P369" s="75"/>
      <c r="Q369" s="151">
        <f t="shared" si="44"/>
        <v>-41146.75</v>
      </c>
      <c r="R369" s="78">
        <f t="shared" si="48"/>
        <v>496.90788855028296</v>
      </c>
    </row>
    <row r="370" spans="1:20" x14ac:dyDescent="0.3">
      <c r="A370" s="76">
        <v>9</v>
      </c>
      <c r="B370" s="75" t="s">
        <v>351</v>
      </c>
      <c r="C370" s="75" t="s">
        <v>632</v>
      </c>
      <c r="D370" s="75" t="s">
        <v>443</v>
      </c>
      <c r="E370" s="75" t="s">
        <v>337</v>
      </c>
      <c r="F370" s="75" t="s">
        <v>478</v>
      </c>
      <c r="G370" s="75" t="s">
        <v>297</v>
      </c>
      <c r="H370" s="80">
        <v>2228</v>
      </c>
      <c r="I370" s="76">
        <v>2</v>
      </c>
      <c r="J370" s="153">
        <f>อุดรธานี!F180</f>
        <v>258323.14</v>
      </c>
      <c r="K370" s="159">
        <f>อุดรธานี!AU180</f>
        <v>368296.29000000004</v>
      </c>
      <c r="L370" s="81">
        <f>อุดรธานี!AV180</f>
        <v>1327252.67</v>
      </c>
      <c r="M370" s="81">
        <f>อุดรธานี!AW180</f>
        <v>1559104.92</v>
      </c>
      <c r="N370" s="75"/>
      <c r="O370" s="75"/>
      <c r="P370" s="75"/>
      <c r="Q370" s="151">
        <f t="shared" si="44"/>
        <v>-231852.25</v>
      </c>
      <c r="R370" s="78">
        <f t="shared" si="48"/>
        <v>595.71484290843807</v>
      </c>
    </row>
    <row r="371" spans="1:20" x14ac:dyDescent="0.3">
      <c r="A371" s="76">
        <v>10</v>
      </c>
      <c r="B371" s="75" t="s">
        <v>351</v>
      </c>
      <c r="C371" s="75" t="s">
        <v>632</v>
      </c>
      <c r="D371" s="75" t="s">
        <v>443</v>
      </c>
      <c r="E371" s="75" t="s">
        <v>337</v>
      </c>
      <c r="F371" s="75" t="s">
        <v>478</v>
      </c>
      <c r="G371" s="75" t="s">
        <v>309</v>
      </c>
      <c r="H371" s="80">
        <v>1378</v>
      </c>
      <c r="I371" s="76">
        <v>1</v>
      </c>
      <c r="J371" s="153">
        <f>อุดรธานี!F181</f>
        <v>197518.62</v>
      </c>
      <c r="K371" s="159">
        <f>อุดรธานี!AU181</f>
        <v>225455.15</v>
      </c>
      <c r="L371" s="81">
        <f>อุดรธานี!AV181</f>
        <v>1562737.7</v>
      </c>
      <c r="M371" s="81">
        <f>อุดรธานี!AW181</f>
        <v>1742230.0199999998</v>
      </c>
      <c r="N371" s="75"/>
      <c r="O371" s="75"/>
      <c r="P371" s="75"/>
      <c r="Q371" s="151">
        <f t="shared" si="44"/>
        <v>-179492.31999999983</v>
      </c>
      <c r="R371" s="78">
        <f t="shared" si="48"/>
        <v>1134.0621915820029</v>
      </c>
    </row>
    <row r="372" spans="1:20" s="21" customFormat="1" x14ac:dyDescent="0.3">
      <c r="A372" s="139">
        <v>13</v>
      </c>
      <c r="B372" s="140" t="s">
        <v>351</v>
      </c>
      <c r="C372" s="140"/>
      <c r="D372" s="140"/>
      <c r="E372" s="140" t="s">
        <v>374</v>
      </c>
      <c r="F372" s="140"/>
      <c r="G372" s="140" t="s">
        <v>637</v>
      </c>
      <c r="H372" s="142">
        <f>SUM(H362:H371)</f>
        <v>33931</v>
      </c>
      <c r="I372" s="139"/>
      <c r="J372" s="142">
        <f>SUM(J362:J371)</f>
        <v>5399915.7000000002</v>
      </c>
      <c r="K372" s="160">
        <f>SUM(K362:K371)</f>
        <v>6604249.4199999999</v>
      </c>
      <c r="L372" s="142">
        <f t="shared" ref="L372:M372" si="49">SUM(L362:L371)</f>
        <v>23193248.999999996</v>
      </c>
      <c r="M372" s="142">
        <f t="shared" si="49"/>
        <v>24370148.669999998</v>
      </c>
      <c r="N372" s="140">
        <v>9</v>
      </c>
      <c r="O372" s="140">
        <v>9</v>
      </c>
      <c r="P372" s="140">
        <f>N372-O372</f>
        <v>0</v>
      </c>
      <c r="Q372" s="152">
        <f t="shared" si="44"/>
        <v>-1176899.6700000018</v>
      </c>
      <c r="R372" s="150">
        <f t="shared" si="48"/>
        <v>683.5415696560666</v>
      </c>
      <c r="T372" s="150"/>
    </row>
    <row r="373" spans="1:20" x14ac:dyDescent="0.3">
      <c r="A373" s="76">
        <v>1</v>
      </c>
      <c r="B373" s="75" t="s">
        <v>351</v>
      </c>
      <c r="C373" s="75" t="s">
        <v>633</v>
      </c>
      <c r="D373" s="75" t="s">
        <v>446</v>
      </c>
      <c r="E373" s="75" t="s">
        <v>338</v>
      </c>
      <c r="F373" s="75" t="s">
        <v>508</v>
      </c>
      <c r="G373" s="75" t="s">
        <v>638</v>
      </c>
      <c r="H373" s="80"/>
      <c r="I373" s="76"/>
      <c r="J373" s="153"/>
      <c r="K373" s="159"/>
      <c r="L373" s="81"/>
      <c r="M373" s="81"/>
      <c r="N373" s="75"/>
      <c r="O373" s="75"/>
      <c r="P373" s="75"/>
    </row>
    <row r="374" spans="1:20" x14ac:dyDescent="0.3">
      <c r="A374" s="76">
        <v>2</v>
      </c>
      <c r="B374" s="75" t="s">
        <v>351</v>
      </c>
      <c r="C374" s="75" t="s">
        <v>633</v>
      </c>
      <c r="D374" s="75" t="s">
        <v>446</v>
      </c>
      <c r="E374" s="75" t="s">
        <v>338</v>
      </c>
      <c r="F374" s="75" t="s">
        <v>478</v>
      </c>
      <c r="G374" s="75" t="s">
        <v>247</v>
      </c>
      <c r="H374" s="80">
        <v>8608</v>
      </c>
      <c r="I374" s="76">
        <v>5</v>
      </c>
      <c r="J374" s="153">
        <f>อุดรธานี!F182</f>
        <v>892982.43</v>
      </c>
      <c r="K374" s="159">
        <f>อุดรธานี!AU182</f>
        <v>1004758.06</v>
      </c>
      <c r="L374" s="81">
        <f>อุดรธานี!AV182</f>
        <v>5107088.1899999995</v>
      </c>
      <c r="M374" s="81">
        <f>อุดรธานี!AW182</f>
        <v>5731961.5200000005</v>
      </c>
      <c r="N374" s="75"/>
      <c r="O374" s="75"/>
      <c r="P374" s="75"/>
      <c r="Q374" s="151">
        <f t="shared" si="44"/>
        <v>-624873.33000000101</v>
      </c>
      <c r="R374" s="78">
        <f t="shared" ref="R374:R387" si="50">L374/H374</f>
        <v>593.29556110594785</v>
      </c>
    </row>
    <row r="375" spans="1:20" x14ac:dyDescent="0.3">
      <c r="A375" s="76">
        <v>3</v>
      </c>
      <c r="B375" s="75" t="s">
        <v>351</v>
      </c>
      <c r="C375" s="75" t="s">
        <v>633</v>
      </c>
      <c r="D375" s="75" t="s">
        <v>446</v>
      </c>
      <c r="E375" s="75" t="s">
        <v>338</v>
      </c>
      <c r="F375" s="75" t="s">
        <v>478</v>
      </c>
      <c r="G375" s="75" t="s">
        <v>248</v>
      </c>
      <c r="H375" s="80">
        <v>3729</v>
      </c>
      <c r="I375" s="76">
        <v>3</v>
      </c>
      <c r="J375" s="153">
        <f>อุดรธานี!F183</f>
        <v>132154.82</v>
      </c>
      <c r="K375" s="159">
        <f>อุดรธานี!AU183</f>
        <v>572056.15999999992</v>
      </c>
      <c r="L375" s="81">
        <f>อุดรธานี!AV183</f>
        <v>3286893.8</v>
      </c>
      <c r="M375" s="81">
        <f>อุดรธานี!AW183</f>
        <v>3310591.7</v>
      </c>
      <c r="N375" s="75"/>
      <c r="O375" s="75"/>
      <c r="P375" s="75"/>
      <c r="Q375" s="151">
        <f t="shared" si="44"/>
        <v>-23697.900000000373</v>
      </c>
      <c r="R375" s="78">
        <f t="shared" si="50"/>
        <v>881.44108340037542</v>
      </c>
    </row>
    <row r="376" spans="1:20" s="319" customFormat="1" x14ac:dyDescent="0.3">
      <c r="A376" s="316">
        <v>4</v>
      </c>
      <c r="B376" s="317" t="s">
        <v>351</v>
      </c>
      <c r="C376" s="317" t="s">
        <v>633</v>
      </c>
      <c r="D376" s="317" t="s">
        <v>446</v>
      </c>
      <c r="E376" s="317" t="s">
        <v>338</v>
      </c>
      <c r="F376" s="317" t="s">
        <v>478</v>
      </c>
      <c r="G376" s="317" t="s">
        <v>250</v>
      </c>
      <c r="H376" s="318">
        <v>4417</v>
      </c>
      <c r="I376" s="316">
        <v>3</v>
      </c>
      <c r="J376" s="312">
        <f>อุดรธานี!F185</f>
        <v>14789.23</v>
      </c>
      <c r="K376" s="313">
        <f>อุดรธานี!AU185</f>
        <v>-151863.89999999997</v>
      </c>
      <c r="L376" s="314">
        <f>อุดรธานี!AV185</f>
        <v>2627080.9800000004</v>
      </c>
      <c r="M376" s="314">
        <f>อุดรธานี!AW185</f>
        <v>3052823.3400000003</v>
      </c>
      <c r="N376" s="317"/>
      <c r="O376" s="317"/>
      <c r="P376" s="317"/>
      <c r="Q376" s="205">
        <f t="shared" si="44"/>
        <v>-425742.35999999987</v>
      </c>
      <c r="R376" s="206">
        <f t="shared" si="50"/>
        <v>594.76589993208074</v>
      </c>
      <c r="T376" s="320"/>
    </row>
    <row r="377" spans="1:20" x14ac:dyDescent="0.3">
      <c r="A377" s="76">
        <v>5</v>
      </c>
      <c r="B377" s="75" t="s">
        <v>351</v>
      </c>
      <c r="C377" s="75" t="s">
        <v>633</v>
      </c>
      <c r="D377" s="75" t="s">
        <v>446</v>
      </c>
      <c r="E377" s="75" t="s">
        <v>338</v>
      </c>
      <c r="F377" s="75" t="s">
        <v>478</v>
      </c>
      <c r="G377" s="75" t="s">
        <v>251</v>
      </c>
      <c r="H377" s="80">
        <v>5171</v>
      </c>
      <c r="I377" s="76">
        <v>4</v>
      </c>
      <c r="J377" s="104">
        <f>อุดรธานี!F186</f>
        <v>196015.95</v>
      </c>
      <c r="K377" s="315">
        <f>อุดรธานี!AU186</f>
        <v>289784.18</v>
      </c>
      <c r="L377" s="104">
        <f>อุดรธานี!AV186</f>
        <v>4018773.74</v>
      </c>
      <c r="M377" s="104">
        <f>อุดรธานี!AW186</f>
        <v>4695335.01</v>
      </c>
      <c r="N377" s="75"/>
      <c r="O377" s="75"/>
      <c r="P377" s="75"/>
      <c r="Q377" s="151">
        <f t="shared" si="44"/>
        <v>-676561.26999999955</v>
      </c>
      <c r="R377" s="78">
        <f t="shared" si="50"/>
        <v>777.17535099593897</v>
      </c>
    </row>
    <row r="378" spans="1:20" x14ac:dyDescent="0.3">
      <c r="A378" s="91">
        <v>6</v>
      </c>
      <c r="B378" s="75" t="s">
        <v>351</v>
      </c>
      <c r="C378" s="75" t="s">
        <v>633</v>
      </c>
      <c r="D378" s="75" t="s">
        <v>446</v>
      </c>
      <c r="E378" s="75" t="s">
        <v>338</v>
      </c>
      <c r="F378" s="75" t="s">
        <v>478</v>
      </c>
      <c r="G378" s="75" t="s">
        <v>252</v>
      </c>
      <c r="H378" s="80">
        <v>5853</v>
      </c>
      <c r="I378" s="76">
        <v>4</v>
      </c>
      <c r="J378" s="104">
        <f>อุดรธานี!F187</f>
        <v>97587.28</v>
      </c>
      <c r="K378" s="315">
        <f>อุดรธานี!AU187</f>
        <v>-23779.310000000027</v>
      </c>
      <c r="L378" s="104">
        <f>อุดรธานี!AV187</f>
        <v>3804289.15</v>
      </c>
      <c r="M378" s="104">
        <f>อุดรธานี!AW187</f>
        <v>4292148.6999999993</v>
      </c>
      <c r="N378" s="75"/>
      <c r="O378" s="75"/>
      <c r="P378" s="75"/>
      <c r="Q378" s="151">
        <f t="shared" si="44"/>
        <v>-487859.54999999935</v>
      </c>
      <c r="R378" s="78">
        <f t="shared" si="50"/>
        <v>649.97251836664952</v>
      </c>
    </row>
    <row r="379" spans="1:20" x14ac:dyDescent="0.3">
      <c r="A379" s="91">
        <v>7</v>
      </c>
      <c r="B379" s="75" t="s">
        <v>351</v>
      </c>
      <c r="C379" s="75" t="s">
        <v>633</v>
      </c>
      <c r="D379" s="75" t="s">
        <v>446</v>
      </c>
      <c r="E379" s="75" t="s">
        <v>338</v>
      </c>
      <c r="F379" s="75" t="s">
        <v>478</v>
      </c>
      <c r="G379" s="75" t="s">
        <v>253</v>
      </c>
      <c r="H379" s="80">
        <v>5293</v>
      </c>
      <c r="I379" s="76">
        <v>4</v>
      </c>
      <c r="J379" s="104">
        <f>อุดรธานี!F188</f>
        <v>376478.06</v>
      </c>
      <c r="K379" s="315">
        <f>อุดรธานี!AU188</f>
        <v>517646.05000000005</v>
      </c>
      <c r="L379" s="104">
        <f>อุดรธานี!AV188</f>
        <v>4557469.43</v>
      </c>
      <c r="M379" s="104">
        <f>อุดรธานี!AW188</f>
        <v>4811506.58</v>
      </c>
      <c r="N379" s="75"/>
      <c r="O379" s="75"/>
      <c r="P379" s="75"/>
      <c r="Q379" s="151">
        <f t="shared" si="44"/>
        <v>-254037.15000000037</v>
      </c>
      <c r="R379" s="78">
        <f t="shared" si="50"/>
        <v>861.03711127904774</v>
      </c>
    </row>
    <row r="380" spans="1:20" x14ac:dyDescent="0.3">
      <c r="A380" s="91">
        <v>8</v>
      </c>
      <c r="B380" s="75" t="s">
        <v>351</v>
      </c>
      <c r="C380" s="75" t="s">
        <v>633</v>
      </c>
      <c r="D380" s="75" t="s">
        <v>446</v>
      </c>
      <c r="E380" s="75" t="s">
        <v>338</v>
      </c>
      <c r="F380" s="75" t="s">
        <v>478</v>
      </c>
      <c r="G380" s="75" t="s">
        <v>254</v>
      </c>
      <c r="H380" s="80">
        <v>6642</v>
      </c>
      <c r="I380" s="76">
        <v>5</v>
      </c>
      <c r="J380" s="104">
        <f>อุดรธานี!F189</f>
        <v>134961.57</v>
      </c>
      <c r="K380" s="315">
        <f>อุดรธานี!AU189</f>
        <v>256306.32</v>
      </c>
      <c r="L380" s="104">
        <f>อุดรธานี!AV189</f>
        <v>6378938.2799999993</v>
      </c>
      <c r="M380" s="104">
        <f>อุดรธานี!AW189</f>
        <v>6615303.1699999999</v>
      </c>
      <c r="N380" s="75"/>
      <c r="O380" s="75"/>
      <c r="P380" s="75"/>
      <c r="Q380" s="151">
        <f t="shared" si="44"/>
        <v>-236364.8900000006</v>
      </c>
      <c r="R380" s="78">
        <f t="shared" si="50"/>
        <v>960.39420054200536</v>
      </c>
    </row>
    <row r="381" spans="1:20" x14ac:dyDescent="0.3">
      <c r="A381" s="91">
        <v>9</v>
      </c>
      <c r="B381" s="75" t="s">
        <v>351</v>
      </c>
      <c r="C381" s="75" t="s">
        <v>633</v>
      </c>
      <c r="D381" s="75" t="s">
        <v>446</v>
      </c>
      <c r="E381" s="75" t="s">
        <v>338</v>
      </c>
      <c r="F381" s="75" t="s">
        <v>478</v>
      </c>
      <c r="G381" s="75" t="s">
        <v>255</v>
      </c>
      <c r="H381" s="80">
        <v>8336</v>
      </c>
      <c r="I381" s="76">
        <v>5</v>
      </c>
      <c r="J381" s="104">
        <f>อุดรธานี!F190</f>
        <v>389380.01</v>
      </c>
      <c r="K381" s="315">
        <f>อุดรธานี!AU190</f>
        <v>522763.44000000006</v>
      </c>
      <c r="L381" s="104">
        <f>อุดรธานี!AV190</f>
        <v>5540171</v>
      </c>
      <c r="M381" s="104">
        <f>อุดรธานี!AW190</f>
        <v>6394047.04</v>
      </c>
      <c r="N381" s="75"/>
      <c r="O381" s="75"/>
      <c r="P381" s="75"/>
      <c r="Q381" s="151">
        <f t="shared" si="44"/>
        <v>-853876.04</v>
      </c>
      <c r="R381" s="78">
        <f t="shared" si="50"/>
        <v>664.60784548944343</v>
      </c>
    </row>
    <row r="382" spans="1:20" x14ac:dyDescent="0.3">
      <c r="A382" s="91">
        <v>10</v>
      </c>
      <c r="B382" s="75" t="s">
        <v>351</v>
      </c>
      <c r="C382" s="75" t="s">
        <v>633</v>
      </c>
      <c r="D382" s="75" t="s">
        <v>446</v>
      </c>
      <c r="E382" s="75" t="s">
        <v>338</v>
      </c>
      <c r="F382" s="75" t="s">
        <v>478</v>
      </c>
      <c r="G382" s="75" t="s">
        <v>256</v>
      </c>
      <c r="H382" s="80">
        <v>4698</v>
      </c>
      <c r="I382" s="76">
        <v>4</v>
      </c>
      <c r="J382" s="104">
        <f>อุดรธานี!F191</f>
        <v>139320.37</v>
      </c>
      <c r="K382" s="315">
        <f>อุดรธานี!AU191</f>
        <v>338987.26999999996</v>
      </c>
      <c r="L382" s="104">
        <f>อุดรธานี!AV191</f>
        <v>2925057.48</v>
      </c>
      <c r="M382" s="104">
        <f>อุดรธานี!AW191</f>
        <v>3292478.92</v>
      </c>
      <c r="N382" s="75"/>
      <c r="O382" s="75"/>
      <c r="P382" s="75"/>
      <c r="Q382" s="151">
        <f t="shared" si="44"/>
        <v>-367421.43999999994</v>
      </c>
      <c r="R382" s="78">
        <f t="shared" si="50"/>
        <v>622.61759897828858</v>
      </c>
    </row>
    <row r="383" spans="1:20" x14ac:dyDescent="0.3">
      <c r="A383" s="91">
        <v>11</v>
      </c>
      <c r="B383" s="75" t="s">
        <v>351</v>
      </c>
      <c r="C383" s="75" t="s">
        <v>633</v>
      </c>
      <c r="D383" s="75" t="s">
        <v>446</v>
      </c>
      <c r="E383" s="75" t="s">
        <v>338</v>
      </c>
      <c r="F383" s="75" t="s">
        <v>478</v>
      </c>
      <c r="G383" s="75" t="s">
        <v>257</v>
      </c>
      <c r="H383" s="80">
        <v>5658</v>
      </c>
      <c r="I383" s="76">
        <v>4</v>
      </c>
      <c r="J383" s="104">
        <f>อุดรธานี!F192</f>
        <v>84295.01</v>
      </c>
      <c r="K383" s="315">
        <f>อุดรธานี!AU192</f>
        <v>258022.55</v>
      </c>
      <c r="L383" s="104">
        <f>อุดรธานี!AV192</f>
        <v>4282761.3499999996</v>
      </c>
      <c r="M383" s="104">
        <f>อุดรธานี!AW192</f>
        <v>4729626.6900000004</v>
      </c>
      <c r="N383" s="75"/>
      <c r="O383" s="75"/>
      <c r="P383" s="75"/>
      <c r="Q383" s="151">
        <f t="shared" si="44"/>
        <v>-446865.34000000078</v>
      </c>
      <c r="R383" s="78">
        <f t="shared" si="50"/>
        <v>756.93908624955804</v>
      </c>
    </row>
    <row r="384" spans="1:20" x14ac:dyDescent="0.3">
      <c r="A384" s="91">
        <v>12</v>
      </c>
      <c r="B384" s="75" t="s">
        <v>351</v>
      </c>
      <c r="C384" s="75" t="s">
        <v>633</v>
      </c>
      <c r="D384" s="75" t="s">
        <v>446</v>
      </c>
      <c r="E384" s="75" t="s">
        <v>338</v>
      </c>
      <c r="F384" s="75" t="s">
        <v>478</v>
      </c>
      <c r="G384" s="75" t="s">
        <v>258</v>
      </c>
      <c r="H384" s="80">
        <v>4763</v>
      </c>
      <c r="I384" s="76">
        <v>4</v>
      </c>
      <c r="J384" s="104">
        <f>อุดรธานี!F193</f>
        <v>58358.38</v>
      </c>
      <c r="K384" s="315">
        <f>อุดรธานี!AU193</f>
        <v>-933.58000000000175</v>
      </c>
      <c r="L384" s="104">
        <f>อุดรธานี!AV193</f>
        <v>3581995.79</v>
      </c>
      <c r="M384" s="104">
        <f>อุดรธานี!AW193</f>
        <v>4033452.33</v>
      </c>
      <c r="N384" s="75"/>
      <c r="O384" s="75"/>
      <c r="P384" s="75"/>
      <c r="Q384" s="151">
        <f t="shared" si="44"/>
        <v>-451456.54000000004</v>
      </c>
      <c r="R384" s="78">
        <f t="shared" si="50"/>
        <v>752.04614528658408</v>
      </c>
    </row>
    <row r="385" spans="1:20" x14ac:dyDescent="0.3">
      <c r="A385" s="91">
        <v>13</v>
      </c>
      <c r="B385" s="75" t="s">
        <v>351</v>
      </c>
      <c r="C385" s="75" t="s">
        <v>634</v>
      </c>
      <c r="D385" s="75" t="s">
        <v>446</v>
      </c>
      <c r="E385" s="75" t="s">
        <v>338</v>
      </c>
      <c r="F385" s="75" t="s">
        <v>478</v>
      </c>
      <c r="G385" s="78" t="s">
        <v>301</v>
      </c>
      <c r="H385" s="103">
        <v>3299</v>
      </c>
      <c r="I385" s="76">
        <v>3</v>
      </c>
      <c r="J385" s="104">
        <f>อุดรธานี!F194</f>
        <v>262933.69</v>
      </c>
      <c r="K385" s="315">
        <f>อุดรธานี!AU194</f>
        <v>330965.09999999998</v>
      </c>
      <c r="L385" s="104">
        <f>อุดรธานี!AV194</f>
        <v>2886552.6</v>
      </c>
      <c r="M385" s="104">
        <f>อุดรธานี!AW194</f>
        <v>3162970.4699999997</v>
      </c>
      <c r="N385" s="75"/>
      <c r="O385" s="75"/>
      <c r="P385" s="75"/>
      <c r="Q385" s="151">
        <f t="shared" si="44"/>
        <v>-276417.86999999965</v>
      </c>
      <c r="R385" s="78">
        <f t="shared" si="50"/>
        <v>874.97805395574414</v>
      </c>
    </row>
    <row r="386" spans="1:20" x14ac:dyDescent="0.3">
      <c r="A386" s="91">
        <v>14</v>
      </c>
      <c r="B386" s="75" t="s">
        <v>351</v>
      </c>
      <c r="C386" s="75" t="s">
        <v>633</v>
      </c>
      <c r="D386" s="75" t="s">
        <v>446</v>
      </c>
      <c r="E386" s="75" t="s">
        <v>338</v>
      </c>
      <c r="F386" s="75" t="s">
        <v>478</v>
      </c>
      <c r="G386" s="75" t="s">
        <v>310</v>
      </c>
      <c r="H386" s="80">
        <v>6443</v>
      </c>
      <c r="I386" s="76">
        <v>5</v>
      </c>
      <c r="J386" s="104">
        <f>อุดรธานี!F195</f>
        <v>141037.17000000001</v>
      </c>
      <c r="K386" s="315">
        <f>อุดรธานี!AU195</f>
        <v>549963.38</v>
      </c>
      <c r="L386" s="104">
        <f>อุดรธานี!AV195</f>
        <v>2939590.44</v>
      </c>
      <c r="M386" s="104">
        <f>อุดรธานี!AW195</f>
        <v>3735053.54</v>
      </c>
      <c r="N386" s="75"/>
      <c r="O386" s="75"/>
      <c r="P386" s="75"/>
      <c r="Q386" s="151">
        <f t="shared" si="44"/>
        <v>-795463.10000000009</v>
      </c>
      <c r="R386" s="78">
        <f t="shared" si="50"/>
        <v>456.2456060841223</v>
      </c>
    </row>
    <row r="387" spans="1:20" s="21" customFormat="1" x14ac:dyDescent="0.3">
      <c r="A387" s="127">
        <v>15</v>
      </c>
      <c r="B387" s="140" t="s">
        <v>351</v>
      </c>
      <c r="C387" s="140"/>
      <c r="D387" s="140"/>
      <c r="E387" s="140" t="s">
        <v>374</v>
      </c>
      <c r="F387" s="140"/>
      <c r="G387" s="140" t="s">
        <v>639</v>
      </c>
      <c r="H387" s="142">
        <f>SUM(H373:H386)</f>
        <v>72910</v>
      </c>
      <c r="I387" s="139"/>
      <c r="J387" s="142">
        <f>SUM(J373:J386)</f>
        <v>2920293.9699999997</v>
      </c>
      <c r="K387" s="160">
        <f>SUM(K373:K386)</f>
        <v>4464675.72</v>
      </c>
      <c r="L387" s="142">
        <f>SUM(L373:L386)</f>
        <v>51936662.229999997</v>
      </c>
      <c r="M387" s="142">
        <f>SUM(M373:M386)</f>
        <v>57857299.009999998</v>
      </c>
      <c r="N387" s="140">
        <v>13</v>
      </c>
      <c r="O387" s="140">
        <v>13</v>
      </c>
      <c r="P387" s="140">
        <f>N387-O387</f>
        <v>0</v>
      </c>
      <c r="Q387" s="152">
        <f t="shared" si="44"/>
        <v>-5920636.7800000012</v>
      </c>
      <c r="R387" s="150">
        <f t="shared" si="50"/>
        <v>712.33935303799205</v>
      </c>
      <c r="T387" s="150"/>
    </row>
    <row r="388" spans="1:20" x14ac:dyDescent="0.3">
      <c r="A388" s="76">
        <v>1</v>
      </c>
      <c r="B388" s="75" t="s">
        <v>351</v>
      </c>
      <c r="C388" s="75" t="s">
        <v>634</v>
      </c>
      <c r="D388" s="75" t="s">
        <v>448</v>
      </c>
      <c r="E388" s="75" t="s">
        <v>339</v>
      </c>
      <c r="F388" s="75" t="s">
        <v>508</v>
      </c>
      <c r="G388" s="75" t="s">
        <v>640</v>
      </c>
      <c r="H388" s="80"/>
      <c r="I388" s="76"/>
      <c r="J388" s="153"/>
      <c r="K388" s="159"/>
      <c r="L388" s="81"/>
      <c r="M388" s="81"/>
      <c r="N388" s="75"/>
      <c r="O388" s="75"/>
      <c r="P388" s="75"/>
    </row>
    <row r="389" spans="1:20" x14ac:dyDescent="0.3">
      <c r="A389" s="76">
        <v>2</v>
      </c>
      <c r="B389" s="75" t="s">
        <v>351</v>
      </c>
      <c r="C389" s="75" t="s">
        <v>634</v>
      </c>
      <c r="D389" s="75" t="s">
        <v>448</v>
      </c>
      <c r="E389" s="75" t="s">
        <v>339</v>
      </c>
      <c r="F389" s="75" t="s">
        <v>478</v>
      </c>
      <c r="G389" s="75" t="s">
        <v>259</v>
      </c>
      <c r="H389" s="80">
        <v>2592</v>
      </c>
      <c r="I389" s="76">
        <v>2</v>
      </c>
      <c r="J389" s="81">
        <f>อุดรธานี!F196</f>
        <v>103670.16</v>
      </c>
      <c r="K389" s="159">
        <f>อุดรธานี!AU196</f>
        <v>217247.79</v>
      </c>
      <c r="L389" s="81">
        <f>อุดรธานี!AV196</f>
        <v>3273039.75</v>
      </c>
      <c r="M389" s="81">
        <f>อุดรธานี!AW196</f>
        <v>3658538.58</v>
      </c>
      <c r="N389" s="75"/>
      <c r="O389" s="75"/>
      <c r="P389" s="75"/>
      <c r="Q389" s="151">
        <f t="shared" si="44"/>
        <v>-385498.83000000007</v>
      </c>
      <c r="R389" s="78">
        <f t="shared" ref="R389:R394" si="51">L389/H389</f>
        <v>1262.7468171296296</v>
      </c>
    </row>
    <row r="390" spans="1:20" x14ac:dyDescent="0.3">
      <c r="A390" s="76">
        <v>3</v>
      </c>
      <c r="B390" s="75" t="s">
        <v>351</v>
      </c>
      <c r="C390" s="75" t="s">
        <v>634</v>
      </c>
      <c r="D390" s="75" t="s">
        <v>448</v>
      </c>
      <c r="E390" s="75" t="s">
        <v>339</v>
      </c>
      <c r="F390" s="75" t="s">
        <v>478</v>
      </c>
      <c r="G390" s="75" t="s">
        <v>260</v>
      </c>
      <c r="H390" s="80">
        <v>3070</v>
      </c>
      <c r="I390" s="76">
        <v>3</v>
      </c>
      <c r="J390" s="81">
        <f>อุดรธานี!F197</f>
        <v>65585.62</v>
      </c>
      <c r="K390" s="159">
        <f>อุดรธานี!AU197</f>
        <v>188596.22999999998</v>
      </c>
      <c r="L390" s="81">
        <f>อุดรธานี!AV197</f>
        <v>3110183.46</v>
      </c>
      <c r="M390" s="81">
        <f>อุดรธานี!AW197</f>
        <v>3054461.8500000006</v>
      </c>
      <c r="N390" s="75"/>
      <c r="O390" s="75"/>
      <c r="P390" s="75"/>
      <c r="Q390" s="151">
        <f t="shared" si="44"/>
        <v>55721.609999999404</v>
      </c>
      <c r="R390" s="78">
        <f t="shared" si="51"/>
        <v>1013.0890749185668</v>
      </c>
    </row>
    <row r="391" spans="1:20" x14ac:dyDescent="0.3">
      <c r="A391" s="76">
        <v>4</v>
      </c>
      <c r="B391" s="75" t="s">
        <v>351</v>
      </c>
      <c r="C391" s="75" t="s">
        <v>634</v>
      </c>
      <c r="D391" s="75" t="s">
        <v>448</v>
      </c>
      <c r="E391" s="75" t="s">
        <v>339</v>
      </c>
      <c r="F391" s="75" t="s">
        <v>478</v>
      </c>
      <c r="G391" s="75" t="s">
        <v>261</v>
      </c>
      <c r="H391" s="80">
        <v>5551</v>
      </c>
      <c r="I391" s="76">
        <v>4</v>
      </c>
      <c r="J391" s="81">
        <f>อุดรธานี!F198</f>
        <v>432406.07</v>
      </c>
      <c r="K391" s="159">
        <f>อุดรธานี!AU198</f>
        <v>468374.42</v>
      </c>
      <c r="L391" s="81">
        <f>อุดรธานี!AV198</f>
        <v>4422155.05</v>
      </c>
      <c r="M391" s="81">
        <f>อุดรธานี!AW198</f>
        <v>4672354.53</v>
      </c>
      <c r="N391" s="75"/>
      <c r="O391" s="75"/>
      <c r="P391" s="75"/>
      <c r="Q391" s="151">
        <f t="shared" ref="Q391:Q454" si="52">L391-M391</f>
        <v>-250199.48000000045</v>
      </c>
      <c r="R391" s="78">
        <f t="shared" si="51"/>
        <v>796.64115474689243</v>
      </c>
    </row>
    <row r="392" spans="1:20" x14ac:dyDescent="0.3">
      <c r="A392" s="76">
        <v>5</v>
      </c>
      <c r="B392" s="75" t="s">
        <v>351</v>
      </c>
      <c r="C392" s="75" t="s">
        <v>634</v>
      </c>
      <c r="D392" s="75" t="s">
        <v>448</v>
      </c>
      <c r="E392" s="75" t="s">
        <v>339</v>
      </c>
      <c r="F392" s="75" t="s">
        <v>478</v>
      </c>
      <c r="G392" s="75" t="s">
        <v>262</v>
      </c>
      <c r="H392" s="80">
        <v>1856</v>
      </c>
      <c r="I392" s="76">
        <v>2</v>
      </c>
      <c r="J392" s="81">
        <f>อุดรธานี!F199</f>
        <v>269202.02</v>
      </c>
      <c r="K392" s="159">
        <f>อุดรธานี!AU199</f>
        <v>331693.53999999998</v>
      </c>
      <c r="L392" s="81">
        <f>อุดรธานี!AV199</f>
        <v>2331402.3200000003</v>
      </c>
      <c r="M392" s="81">
        <f>อุดรธานี!AW199</f>
        <v>2544672.35</v>
      </c>
      <c r="N392" s="75"/>
      <c r="O392" s="75"/>
      <c r="P392" s="75"/>
      <c r="Q392" s="151">
        <f t="shared" si="52"/>
        <v>-213270.0299999998</v>
      </c>
      <c r="R392" s="78">
        <f t="shared" si="51"/>
        <v>1256.1434913793105</v>
      </c>
    </row>
    <row r="393" spans="1:20" x14ac:dyDescent="0.3">
      <c r="A393" s="76">
        <v>6</v>
      </c>
      <c r="B393" s="75" t="s">
        <v>351</v>
      </c>
      <c r="C393" s="75" t="s">
        <v>634</v>
      </c>
      <c r="D393" s="75" t="s">
        <v>448</v>
      </c>
      <c r="E393" s="75" t="s">
        <v>339</v>
      </c>
      <c r="F393" s="75" t="s">
        <v>478</v>
      </c>
      <c r="G393" s="75" t="s">
        <v>263</v>
      </c>
      <c r="H393" s="80">
        <v>3255</v>
      </c>
      <c r="I393" s="76">
        <v>3</v>
      </c>
      <c r="J393" s="81">
        <f>อุดรธานี!F200</f>
        <v>568834.47</v>
      </c>
      <c r="K393" s="159">
        <f>อุดรธานี!AU200</f>
        <v>482377.81000000006</v>
      </c>
      <c r="L393" s="81">
        <f>อุดรธานี!AV200</f>
        <v>2331372.6399999997</v>
      </c>
      <c r="M393" s="81">
        <f>อุดรธานี!AW200</f>
        <v>2695777.75</v>
      </c>
      <c r="N393" s="75"/>
      <c r="O393" s="75"/>
      <c r="P393" s="75"/>
      <c r="Q393" s="151">
        <f t="shared" si="52"/>
        <v>-364405.11000000034</v>
      </c>
      <c r="R393" s="78">
        <f t="shared" si="51"/>
        <v>716.24351459293382</v>
      </c>
    </row>
    <row r="394" spans="1:20" s="21" customFormat="1" x14ac:dyDescent="0.3">
      <c r="A394" s="139">
        <v>15</v>
      </c>
      <c r="B394" s="140" t="s">
        <v>351</v>
      </c>
      <c r="C394" s="140"/>
      <c r="D394" s="140"/>
      <c r="E394" s="140" t="s">
        <v>374</v>
      </c>
      <c r="F394" s="140"/>
      <c r="G394" s="140" t="s">
        <v>641</v>
      </c>
      <c r="H394" s="142">
        <f>SUM(H388:H393)</f>
        <v>16324</v>
      </c>
      <c r="I394" s="139"/>
      <c r="J394" s="142">
        <f>SUM(J388:J393)</f>
        <v>1439698.3399999999</v>
      </c>
      <c r="K394" s="160">
        <f>SUM(K388:K393)</f>
        <v>1688289.79</v>
      </c>
      <c r="L394" s="142">
        <f t="shared" ref="L394:M394" si="53">SUM(L388:L393)</f>
        <v>15468153.219999999</v>
      </c>
      <c r="M394" s="142">
        <f t="shared" si="53"/>
        <v>16625805.060000001</v>
      </c>
      <c r="N394" s="140">
        <v>5</v>
      </c>
      <c r="O394" s="140">
        <v>5</v>
      </c>
      <c r="P394" s="140">
        <f>N394-O394</f>
        <v>0</v>
      </c>
      <c r="Q394" s="152">
        <f t="shared" si="52"/>
        <v>-1157651.8400000017</v>
      </c>
      <c r="R394" s="150">
        <f t="shared" si="51"/>
        <v>947.57125827003176</v>
      </c>
      <c r="T394" s="150"/>
    </row>
    <row r="395" spans="1:20" x14ac:dyDescent="0.3">
      <c r="A395" s="76">
        <v>1</v>
      </c>
      <c r="B395" s="75" t="s">
        <v>351</v>
      </c>
      <c r="C395" s="75" t="s">
        <v>642</v>
      </c>
      <c r="D395" s="75" t="s">
        <v>450</v>
      </c>
      <c r="E395" s="75" t="s">
        <v>340</v>
      </c>
      <c r="F395" s="75" t="s">
        <v>508</v>
      </c>
      <c r="G395" s="75" t="s">
        <v>643</v>
      </c>
      <c r="H395" s="80"/>
      <c r="I395" s="76"/>
      <c r="J395" s="153"/>
      <c r="K395" s="159"/>
      <c r="L395" s="81"/>
      <c r="M395" s="81"/>
      <c r="N395" s="75"/>
      <c r="O395" s="75"/>
      <c r="P395" s="75"/>
    </row>
    <row r="396" spans="1:20" x14ac:dyDescent="0.3">
      <c r="A396" s="76">
        <v>2</v>
      </c>
      <c r="B396" s="75" t="s">
        <v>351</v>
      </c>
      <c r="C396" s="75" t="s">
        <v>642</v>
      </c>
      <c r="D396" s="75" t="s">
        <v>450</v>
      </c>
      <c r="E396" s="75" t="s">
        <v>340</v>
      </c>
      <c r="F396" s="75" t="s">
        <v>478</v>
      </c>
      <c r="G396" s="75" t="s">
        <v>264</v>
      </c>
      <c r="H396" s="80">
        <v>3370</v>
      </c>
      <c r="I396" s="76">
        <v>3</v>
      </c>
      <c r="J396" s="81">
        <f>อุดรธานี!F201</f>
        <v>744670.21</v>
      </c>
      <c r="K396" s="159">
        <f>อุดรธานี!AU201</f>
        <v>728957.52999999991</v>
      </c>
      <c r="L396" s="81">
        <f>อุดรธานี!AV201</f>
        <v>3478808.3200000003</v>
      </c>
      <c r="M396" s="81">
        <f>อุดรธานี!AW201</f>
        <v>3784572.5300000003</v>
      </c>
      <c r="N396" s="75"/>
      <c r="O396" s="75"/>
      <c r="P396" s="75"/>
      <c r="Q396" s="151">
        <f t="shared" si="52"/>
        <v>-305764.20999999996</v>
      </c>
      <c r="R396" s="78">
        <f>L396/H396</f>
        <v>1032.2873353115729</v>
      </c>
    </row>
    <row r="397" spans="1:20" x14ac:dyDescent="0.3">
      <c r="A397" s="76">
        <v>3</v>
      </c>
      <c r="B397" s="75" t="s">
        <v>351</v>
      </c>
      <c r="C397" s="75" t="s">
        <v>642</v>
      </c>
      <c r="D397" s="75" t="s">
        <v>450</v>
      </c>
      <c r="E397" s="75" t="s">
        <v>340</v>
      </c>
      <c r="F397" s="75" t="s">
        <v>478</v>
      </c>
      <c r="G397" s="75" t="s">
        <v>265</v>
      </c>
      <c r="H397" s="80">
        <v>2669</v>
      </c>
      <c r="I397" s="76">
        <v>2</v>
      </c>
      <c r="J397" s="81">
        <f>อุดรธานี!F202</f>
        <v>685514.69</v>
      </c>
      <c r="K397" s="159">
        <f>อุดรธานี!AU202</f>
        <v>819682.80999999994</v>
      </c>
      <c r="L397" s="81">
        <f>อุดรธานี!AV202</f>
        <v>2659408.0099999998</v>
      </c>
      <c r="M397" s="81">
        <f>อุดรธานี!AW202</f>
        <v>2620297.75</v>
      </c>
      <c r="N397" s="75"/>
      <c r="O397" s="75"/>
      <c r="P397" s="75"/>
      <c r="Q397" s="151">
        <f t="shared" si="52"/>
        <v>39110.259999999776</v>
      </c>
      <c r="R397" s="78">
        <f>L397/H397</f>
        <v>996.40614837017597</v>
      </c>
    </row>
    <row r="398" spans="1:20" x14ac:dyDescent="0.3">
      <c r="A398" s="76">
        <v>4</v>
      </c>
      <c r="B398" s="75" t="s">
        <v>351</v>
      </c>
      <c r="C398" s="75" t="s">
        <v>642</v>
      </c>
      <c r="D398" s="75" t="s">
        <v>450</v>
      </c>
      <c r="E398" s="75" t="s">
        <v>340</v>
      </c>
      <c r="F398" s="75" t="s">
        <v>478</v>
      </c>
      <c r="G398" s="75" t="s">
        <v>1464</v>
      </c>
      <c r="H398" s="80">
        <v>3178</v>
      </c>
      <c r="I398" s="76">
        <v>3</v>
      </c>
      <c r="J398" s="81">
        <f>อุดรธานี!F203</f>
        <v>593495.47</v>
      </c>
      <c r="K398" s="159">
        <f>อุดรธานี!AU203</f>
        <v>623097.11</v>
      </c>
      <c r="L398" s="81">
        <f>อุดรธานี!AV203</f>
        <v>3294045.54</v>
      </c>
      <c r="M398" s="81">
        <f>อุดรธานี!AW203</f>
        <v>3722311.54</v>
      </c>
      <c r="N398" s="75"/>
      <c r="O398" s="75"/>
      <c r="P398" s="75"/>
      <c r="Q398" s="151">
        <f t="shared" si="52"/>
        <v>-428266</v>
      </c>
      <c r="R398" s="78">
        <f>L398/H398</f>
        <v>1036.51527375708</v>
      </c>
    </row>
    <row r="399" spans="1:20" x14ac:dyDescent="0.3">
      <c r="A399" s="76">
        <v>5</v>
      </c>
      <c r="B399" s="75" t="s">
        <v>351</v>
      </c>
      <c r="C399" s="75" t="s">
        <v>642</v>
      </c>
      <c r="D399" s="75" t="s">
        <v>450</v>
      </c>
      <c r="E399" s="75" t="s">
        <v>340</v>
      </c>
      <c r="F399" s="75" t="s">
        <v>478</v>
      </c>
      <c r="G399" s="75" t="s">
        <v>267</v>
      </c>
      <c r="H399" s="80">
        <v>4910</v>
      </c>
      <c r="I399" s="76">
        <v>4</v>
      </c>
      <c r="J399" s="81">
        <f>อุดรธานี!F204</f>
        <v>614380.43999999994</v>
      </c>
      <c r="K399" s="159">
        <f>อุดรธานี!AU204</f>
        <v>687466.71</v>
      </c>
      <c r="L399" s="81">
        <f>อุดรธานี!AV204</f>
        <v>3644397.34</v>
      </c>
      <c r="M399" s="81">
        <f>อุดรธานี!AW204</f>
        <v>3742319.03</v>
      </c>
      <c r="N399" s="75"/>
      <c r="O399" s="75"/>
      <c r="P399" s="75"/>
      <c r="Q399" s="151">
        <f t="shared" si="52"/>
        <v>-97921.689999999944</v>
      </c>
      <c r="R399" s="78">
        <f>L399/H399</f>
        <v>742.2397841140529</v>
      </c>
    </row>
    <row r="400" spans="1:20" s="21" customFormat="1" x14ac:dyDescent="0.3">
      <c r="A400" s="139">
        <v>16</v>
      </c>
      <c r="B400" s="140" t="s">
        <v>351</v>
      </c>
      <c r="C400" s="140"/>
      <c r="D400" s="140"/>
      <c r="E400" s="140" t="s">
        <v>374</v>
      </c>
      <c r="F400" s="140"/>
      <c r="G400" s="140" t="s">
        <v>644</v>
      </c>
      <c r="H400" s="142">
        <f>SUM(H395:H399)</f>
        <v>14127</v>
      </c>
      <c r="I400" s="139"/>
      <c r="J400" s="142">
        <f>SUM(J395:J399)</f>
        <v>2638060.8099999996</v>
      </c>
      <c r="K400" s="160">
        <f>SUM(K395:K399)</f>
        <v>2859204.1599999997</v>
      </c>
      <c r="L400" s="142">
        <f t="shared" ref="L400:M400" si="54">SUM(L395:L399)</f>
        <v>13076659.210000001</v>
      </c>
      <c r="M400" s="142">
        <f t="shared" si="54"/>
        <v>13869500.85</v>
      </c>
      <c r="N400" s="140">
        <v>4</v>
      </c>
      <c r="O400" s="140">
        <v>4</v>
      </c>
      <c r="P400" s="140">
        <f>N400-O400</f>
        <v>0</v>
      </c>
      <c r="Q400" s="152">
        <f t="shared" si="52"/>
        <v>-792841.63999999873</v>
      </c>
      <c r="R400" s="150">
        <f>L400/H400</f>
        <v>925.65011750548604</v>
      </c>
      <c r="T400" s="150"/>
    </row>
    <row r="401" spans="1:20" x14ac:dyDescent="0.3">
      <c r="A401" s="76">
        <v>1</v>
      </c>
      <c r="B401" s="75" t="s">
        <v>351</v>
      </c>
      <c r="C401" s="75" t="s">
        <v>645</v>
      </c>
      <c r="D401" s="75" t="s">
        <v>452</v>
      </c>
      <c r="E401" s="75" t="s">
        <v>341</v>
      </c>
      <c r="F401" s="75" t="s">
        <v>508</v>
      </c>
      <c r="G401" s="75" t="s">
        <v>646</v>
      </c>
      <c r="H401" s="80"/>
      <c r="I401" s="76"/>
      <c r="J401" s="153"/>
      <c r="K401" s="159"/>
      <c r="L401" s="81"/>
      <c r="M401" s="81"/>
      <c r="N401" s="75"/>
      <c r="O401" s="75"/>
      <c r="P401" s="75"/>
    </row>
    <row r="402" spans="1:20" x14ac:dyDescent="0.3">
      <c r="A402" s="76">
        <v>2</v>
      </c>
      <c r="B402" s="75" t="s">
        <v>351</v>
      </c>
      <c r="C402" s="75" t="s">
        <v>645</v>
      </c>
      <c r="D402" s="75" t="s">
        <v>452</v>
      </c>
      <c r="E402" s="75" t="s">
        <v>341</v>
      </c>
      <c r="F402" s="75" t="s">
        <v>478</v>
      </c>
      <c r="G402" s="75" t="s">
        <v>268</v>
      </c>
      <c r="H402" s="80">
        <v>3364</v>
      </c>
      <c r="I402" s="76">
        <v>3</v>
      </c>
      <c r="J402" s="81">
        <f>อุดรธานี!F205</f>
        <v>439501.43</v>
      </c>
      <c r="K402" s="159">
        <f>อุดรธานี!AU205</f>
        <v>762781.22</v>
      </c>
      <c r="L402" s="81">
        <f>อุดรธานี!AV205</f>
        <v>993961.63</v>
      </c>
      <c r="M402" s="81">
        <f>อุดรธานี!AW205</f>
        <v>1119847.52</v>
      </c>
      <c r="N402" s="75"/>
      <c r="O402" s="75"/>
      <c r="P402" s="75"/>
      <c r="Q402" s="151">
        <f t="shared" si="52"/>
        <v>-125885.89000000001</v>
      </c>
      <c r="R402" s="78">
        <f t="shared" ref="R402:R411" si="55">L402/H402</f>
        <v>295.47016349583828</v>
      </c>
    </row>
    <row r="403" spans="1:20" x14ac:dyDescent="0.3">
      <c r="A403" s="76">
        <v>3</v>
      </c>
      <c r="B403" s="75" t="s">
        <v>351</v>
      </c>
      <c r="C403" s="75" t="s">
        <v>645</v>
      </c>
      <c r="D403" s="75" t="s">
        <v>452</v>
      </c>
      <c r="E403" s="75" t="s">
        <v>341</v>
      </c>
      <c r="F403" s="75" t="s">
        <v>478</v>
      </c>
      <c r="G403" s="75" t="s">
        <v>269</v>
      </c>
      <c r="H403" s="80">
        <v>2488</v>
      </c>
      <c r="I403" s="76">
        <v>2</v>
      </c>
      <c r="J403" s="81">
        <f>อุดรธานี!F206</f>
        <v>383521.09</v>
      </c>
      <c r="K403" s="159">
        <f>อุดรธานี!AU206</f>
        <v>404812.60000000003</v>
      </c>
      <c r="L403" s="81">
        <f>อุดรธานี!AV206</f>
        <v>2313061.5499999998</v>
      </c>
      <c r="M403" s="81">
        <f>อุดรธานี!AW206</f>
        <v>2318087.17</v>
      </c>
      <c r="N403" s="75"/>
      <c r="O403" s="75"/>
      <c r="P403" s="75"/>
      <c r="Q403" s="151">
        <f t="shared" si="52"/>
        <v>-5025.6200000001118</v>
      </c>
      <c r="R403" s="78">
        <f t="shared" si="55"/>
        <v>929.68711816720247</v>
      </c>
    </row>
    <row r="404" spans="1:20" x14ac:dyDescent="0.3">
      <c r="A404" s="76">
        <v>4</v>
      </c>
      <c r="B404" s="75" t="s">
        <v>351</v>
      </c>
      <c r="C404" s="75" t="s">
        <v>645</v>
      </c>
      <c r="D404" s="75" t="s">
        <v>452</v>
      </c>
      <c r="E404" s="75" t="s">
        <v>341</v>
      </c>
      <c r="F404" s="75" t="s">
        <v>478</v>
      </c>
      <c r="G404" s="75" t="s">
        <v>270</v>
      </c>
      <c r="H404" s="80">
        <v>3183</v>
      </c>
      <c r="I404" s="76">
        <v>3</v>
      </c>
      <c r="J404" s="81">
        <f>อุดรธานี!F207</f>
        <v>307467.43</v>
      </c>
      <c r="K404" s="159">
        <f>อุดรธานี!AU207</f>
        <v>491397.43</v>
      </c>
      <c r="L404" s="81">
        <f>อุดรธานี!AV207</f>
        <v>2644260.96</v>
      </c>
      <c r="M404" s="81">
        <f>อุดรธานี!AW207</f>
        <v>2599922.4999999995</v>
      </c>
      <c r="N404" s="75"/>
      <c r="O404" s="75"/>
      <c r="P404" s="75"/>
      <c r="Q404" s="151">
        <f t="shared" si="52"/>
        <v>44338.460000000428</v>
      </c>
      <c r="R404" s="78">
        <f t="shared" si="55"/>
        <v>830.74488218661634</v>
      </c>
    </row>
    <row r="405" spans="1:20" x14ac:dyDescent="0.3">
      <c r="A405" s="76">
        <v>5</v>
      </c>
      <c r="B405" s="75" t="s">
        <v>351</v>
      </c>
      <c r="C405" s="75" t="s">
        <v>645</v>
      </c>
      <c r="D405" s="75" t="s">
        <v>452</v>
      </c>
      <c r="E405" s="75" t="s">
        <v>341</v>
      </c>
      <c r="F405" s="75" t="s">
        <v>478</v>
      </c>
      <c r="G405" s="75" t="s">
        <v>271</v>
      </c>
      <c r="H405" s="80">
        <v>1336</v>
      </c>
      <c r="I405" s="76">
        <v>1</v>
      </c>
      <c r="J405" s="81">
        <f>อุดรธานี!F208</f>
        <v>181391.58</v>
      </c>
      <c r="K405" s="159">
        <f>อุดรธานี!AU208</f>
        <v>213949.93</v>
      </c>
      <c r="L405" s="81">
        <f>อุดรธานี!AV208</f>
        <v>1935266.53</v>
      </c>
      <c r="M405" s="81">
        <f>อุดรธานี!AW208</f>
        <v>2233221.6800000002</v>
      </c>
      <c r="N405" s="75"/>
      <c r="O405" s="75"/>
      <c r="P405" s="75"/>
      <c r="Q405" s="151">
        <f t="shared" si="52"/>
        <v>-297955.15000000014</v>
      </c>
      <c r="R405" s="78">
        <f t="shared" si="55"/>
        <v>1448.5527919161677</v>
      </c>
    </row>
    <row r="406" spans="1:20" x14ac:dyDescent="0.3">
      <c r="A406" s="76">
        <v>6</v>
      </c>
      <c r="B406" s="75" t="s">
        <v>351</v>
      </c>
      <c r="C406" s="75" t="s">
        <v>645</v>
      </c>
      <c r="D406" s="75" t="s">
        <v>452</v>
      </c>
      <c r="E406" s="75" t="s">
        <v>341</v>
      </c>
      <c r="F406" s="75" t="s">
        <v>478</v>
      </c>
      <c r="G406" s="75" t="s">
        <v>272</v>
      </c>
      <c r="H406" s="80">
        <v>1938</v>
      </c>
      <c r="I406" s="76">
        <v>2</v>
      </c>
      <c r="J406" s="81">
        <f>อุดรธานี!F209</f>
        <v>317541.78999999998</v>
      </c>
      <c r="K406" s="159">
        <f>อุดรธานี!AU209</f>
        <v>407239.06</v>
      </c>
      <c r="L406" s="81">
        <f>อุดรธานี!AV209</f>
        <v>2356545.58</v>
      </c>
      <c r="M406" s="81">
        <f>อุดรธานี!AW209</f>
        <v>2711941.11</v>
      </c>
      <c r="N406" s="75"/>
      <c r="O406" s="75"/>
      <c r="P406" s="75"/>
      <c r="Q406" s="151">
        <f t="shared" si="52"/>
        <v>-355395.5299999998</v>
      </c>
      <c r="R406" s="78">
        <f t="shared" si="55"/>
        <v>1215.9677915376678</v>
      </c>
    </row>
    <row r="407" spans="1:20" x14ac:dyDescent="0.3">
      <c r="A407" s="76">
        <v>7</v>
      </c>
      <c r="B407" s="75" t="s">
        <v>351</v>
      </c>
      <c r="C407" s="75" t="s">
        <v>645</v>
      </c>
      <c r="D407" s="75" t="s">
        <v>452</v>
      </c>
      <c r="E407" s="75" t="s">
        <v>341</v>
      </c>
      <c r="F407" s="75" t="s">
        <v>478</v>
      </c>
      <c r="G407" s="75" t="s">
        <v>273</v>
      </c>
      <c r="H407" s="80">
        <v>1099</v>
      </c>
      <c r="I407" s="76">
        <v>1</v>
      </c>
      <c r="J407" s="81">
        <f>อุดรธานี!F210</f>
        <v>168317.58</v>
      </c>
      <c r="K407" s="159">
        <f>อุดรธานี!AU210</f>
        <v>148357.21</v>
      </c>
      <c r="L407" s="81">
        <f>อุดรธานี!AV210</f>
        <v>1784724.78</v>
      </c>
      <c r="M407" s="81">
        <f>อุดรธานี!AW210</f>
        <v>1974327.48</v>
      </c>
      <c r="N407" s="75"/>
      <c r="O407" s="75"/>
      <c r="P407" s="75"/>
      <c r="Q407" s="151">
        <f t="shared" si="52"/>
        <v>-189602.69999999995</v>
      </c>
      <c r="R407" s="78">
        <f t="shared" si="55"/>
        <v>1623.9533939945404</v>
      </c>
    </row>
    <row r="408" spans="1:20" x14ac:dyDescent="0.3">
      <c r="A408" s="76">
        <v>8</v>
      </c>
      <c r="B408" s="75" t="s">
        <v>351</v>
      </c>
      <c r="C408" s="75" t="s">
        <v>645</v>
      </c>
      <c r="D408" s="75" t="s">
        <v>452</v>
      </c>
      <c r="E408" s="75" t="s">
        <v>341</v>
      </c>
      <c r="F408" s="75" t="s">
        <v>478</v>
      </c>
      <c r="G408" s="75" t="s">
        <v>274</v>
      </c>
      <c r="H408" s="80">
        <v>3571</v>
      </c>
      <c r="I408" s="76">
        <v>3</v>
      </c>
      <c r="J408" s="81">
        <f>อุดรธานี!F211</f>
        <v>723328.12</v>
      </c>
      <c r="K408" s="159">
        <f>อุดรธานี!AU211</f>
        <v>590031.26</v>
      </c>
      <c r="L408" s="81">
        <f>อุดรธานี!AV211</f>
        <v>1956950.29</v>
      </c>
      <c r="M408" s="81">
        <f>อุดรธานี!AW211</f>
        <v>1924205.7399999998</v>
      </c>
      <c r="N408" s="75"/>
      <c r="O408" s="75"/>
      <c r="P408" s="75"/>
      <c r="Q408" s="151">
        <f t="shared" si="52"/>
        <v>32744.550000000279</v>
      </c>
      <c r="R408" s="78">
        <f t="shared" si="55"/>
        <v>548.01184262111451</v>
      </c>
    </row>
    <row r="409" spans="1:20" x14ac:dyDescent="0.3">
      <c r="A409" s="76">
        <v>9</v>
      </c>
      <c r="B409" s="75" t="s">
        <v>351</v>
      </c>
      <c r="C409" s="75" t="s">
        <v>645</v>
      </c>
      <c r="D409" s="75" t="s">
        <v>452</v>
      </c>
      <c r="E409" s="75" t="s">
        <v>341</v>
      </c>
      <c r="F409" s="75" t="s">
        <v>478</v>
      </c>
      <c r="G409" s="75" t="s">
        <v>298</v>
      </c>
      <c r="H409" s="80">
        <v>2682</v>
      </c>
      <c r="I409" s="76">
        <v>2</v>
      </c>
      <c r="J409" s="81">
        <f>อุดรธานี!F212</f>
        <v>526087.56999999995</v>
      </c>
      <c r="K409" s="159">
        <f>อุดรธานี!AU212</f>
        <v>507916.79</v>
      </c>
      <c r="L409" s="81">
        <f>อุดรธานี!AV212</f>
        <v>2392844.86</v>
      </c>
      <c r="M409" s="81">
        <f>อุดรธานี!AW212</f>
        <v>2689108.58</v>
      </c>
      <c r="N409" s="75"/>
      <c r="O409" s="75"/>
      <c r="P409" s="75"/>
      <c r="Q409" s="151">
        <f t="shared" si="52"/>
        <v>-296263.7200000002</v>
      </c>
      <c r="R409" s="78">
        <f t="shared" si="55"/>
        <v>892.18674869500364</v>
      </c>
    </row>
    <row r="410" spans="1:20" x14ac:dyDescent="0.3">
      <c r="A410" s="91">
        <v>10</v>
      </c>
      <c r="B410" s="89" t="s">
        <v>351</v>
      </c>
      <c r="C410" s="89" t="s">
        <v>645</v>
      </c>
      <c r="D410" s="89" t="s">
        <v>452</v>
      </c>
      <c r="E410" s="89" t="s">
        <v>341</v>
      </c>
      <c r="F410" s="89" t="s">
        <v>478</v>
      </c>
      <c r="G410" s="89" t="s">
        <v>311</v>
      </c>
      <c r="H410" s="90">
        <v>961</v>
      </c>
      <c r="I410" s="91">
        <v>1</v>
      </c>
      <c r="J410" s="81">
        <f>อุดรธานี!F213</f>
        <v>190834.44</v>
      </c>
      <c r="K410" s="159">
        <f>อุดรธานี!AU213</f>
        <v>270736.34999999998</v>
      </c>
      <c r="L410" s="81">
        <f>อุดรธานี!AV213</f>
        <v>1548625.57</v>
      </c>
      <c r="M410" s="81">
        <f>อุดรธานี!AW213</f>
        <v>1555412.79</v>
      </c>
      <c r="N410" s="89"/>
      <c r="O410" s="89"/>
      <c r="P410" s="89"/>
      <c r="Q410" s="151">
        <f t="shared" si="52"/>
        <v>-6787.2199999999721</v>
      </c>
      <c r="R410" s="78">
        <f t="shared" si="55"/>
        <v>1611.4730176899063</v>
      </c>
    </row>
    <row r="411" spans="1:20" s="21" customFormat="1" x14ac:dyDescent="0.3">
      <c r="A411" s="139">
        <v>17</v>
      </c>
      <c r="B411" s="140" t="s">
        <v>351</v>
      </c>
      <c r="C411" s="140"/>
      <c r="D411" s="140"/>
      <c r="E411" s="140" t="s">
        <v>374</v>
      </c>
      <c r="F411" s="140"/>
      <c r="G411" s="140" t="s">
        <v>647</v>
      </c>
      <c r="H411" s="142">
        <f>SUM(H401:H410)</f>
        <v>20622</v>
      </c>
      <c r="I411" s="139"/>
      <c r="J411" s="142">
        <f>SUM(J401:J410)</f>
        <v>3237991.03</v>
      </c>
      <c r="K411" s="160">
        <f>SUM(K401:K410)</f>
        <v>3797221.85</v>
      </c>
      <c r="L411" s="142">
        <f t="shared" ref="L411:M411" si="56">SUM(L401:L410)</f>
        <v>17926241.75</v>
      </c>
      <c r="M411" s="142">
        <f t="shared" si="56"/>
        <v>19126074.57</v>
      </c>
      <c r="N411" s="140">
        <v>9</v>
      </c>
      <c r="O411" s="140">
        <v>9</v>
      </c>
      <c r="P411" s="140">
        <f>N411-O411</f>
        <v>0</v>
      </c>
      <c r="Q411" s="152">
        <f t="shared" si="52"/>
        <v>-1199832.8200000003</v>
      </c>
      <c r="R411" s="150">
        <f t="shared" si="55"/>
        <v>869.27755552322765</v>
      </c>
      <c r="T411" s="150"/>
    </row>
    <row r="412" spans="1:20" x14ac:dyDescent="0.3">
      <c r="A412" s="76">
        <v>1</v>
      </c>
      <c r="B412" s="75" t="s">
        <v>351</v>
      </c>
      <c r="C412" s="75" t="s">
        <v>325</v>
      </c>
      <c r="D412" s="75" t="s">
        <v>454</v>
      </c>
      <c r="E412" s="75" t="s">
        <v>326</v>
      </c>
      <c r="F412" s="75" t="s">
        <v>508</v>
      </c>
      <c r="G412" s="75" t="s">
        <v>648</v>
      </c>
      <c r="H412" s="80"/>
      <c r="I412" s="76"/>
      <c r="J412" s="153"/>
      <c r="K412" s="159"/>
      <c r="L412" s="81"/>
      <c r="M412" s="81"/>
      <c r="N412" s="75"/>
      <c r="O412" s="75"/>
      <c r="P412" s="75"/>
    </row>
    <row r="413" spans="1:20" x14ac:dyDescent="0.3">
      <c r="A413" s="76">
        <v>2</v>
      </c>
      <c r="B413" s="75" t="s">
        <v>351</v>
      </c>
      <c r="C413" s="75" t="s">
        <v>325</v>
      </c>
      <c r="D413" s="75" t="s">
        <v>454</v>
      </c>
      <c r="E413" s="75" t="s">
        <v>326</v>
      </c>
      <c r="F413" s="75" t="s">
        <v>478</v>
      </c>
      <c r="G413" s="75" t="s">
        <v>275</v>
      </c>
      <c r="H413" s="80">
        <v>3472</v>
      </c>
      <c r="I413" s="76">
        <v>3</v>
      </c>
      <c r="J413" s="81">
        <f>อุดรธานี!F214</f>
        <v>601439.75</v>
      </c>
      <c r="K413" s="159">
        <f>อุดรธานี!AU214</f>
        <v>595573.20000000007</v>
      </c>
      <c r="L413" s="81">
        <f>อุดรธานี!AV214</f>
        <v>0</v>
      </c>
      <c r="M413" s="81">
        <f>อุดรธานี!AW214</f>
        <v>0</v>
      </c>
      <c r="N413" s="75"/>
      <c r="O413" s="75"/>
      <c r="P413" s="75"/>
      <c r="Q413" s="151">
        <f t="shared" si="52"/>
        <v>0</v>
      </c>
      <c r="R413" s="78">
        <f>L413/H413</f>
        <v>0</v>
      </c>
    </row>
    <row r="414" spans="1:20" x14ac:dyDescent="0.3">
      <c r="A414" s="76">
        <v>3</v>
      </c>
      <c r="B414" s="75" t="s">
        <v>351</v>
      </c>
      <c r="C414" s="75" t="s">
        <v>325</v>
      </c>
      <c r="D414" s="75" t="s">
        <v>454</v>
      </c>
      <c r="E414" s="75" t="s">
        <v>326</v>
      </c>
      <c r="F414" s="75" t="s">
        <v>478</v>
      </c>
      <c r="G414" s="75" t="s">
        <v>276</v>
      </c>
      <c r="H414" s="80">
        <v>3053</v>
      </c>
      <c r="I414" s="76">
        <v>3</v>
      </c>
      <c r="J414" s="81">
        <f>อุดรธานี!F215</f>
        <v>77217.03</v>
      </c>
      <c r="K414" s="159">
        <f>อุดรธานี!AU215</f>
        <v>352858.69</v>
      </c>
      <c r="L414" s="81">
        <f>อุดรธานี!AV215</f>
        <v>1378346.72</v>
      </c>
      <c r="M414" s="81">
        <f>อุดรธานี!AW215</f>
        <v>1585411.45</v>
      </c>
      <c r="N414" s="75"/>
      <c r="O414" s="75"/>
      <c r="P414" s="75"/>
      <c r="Q414" s="151">
        <f t="shared" si="52"/>
        <v>-207064.72999999998</v>
      </c>
      <c r="R414" s="78">
        <f>L414/H414</f>
        <v>451.47288568621025</v>
      </c>
    </row>
    <row r="415" spans="1:20" x14ac:dyDescent="0.3">
      <c r="A415" s="76">
        <v>4</v>
      </c>
      <c r="B415" s="75" t="s">
        <v>351</v>
      </c>
      <c r="C415" s="75" t="s">
        <v>325</v>
      </c>
      <c r="D415" s="75" t="s">
        <v>454</v>
      </c>
      <c r="E415" s="75" t="s">
        <v>326</v>
      </c>
      <c r="F415" s="75" t="s">
        <v>478</v>
      </c>
      <c r="G415" s="75" t="s">
        <v>277</v>
      </c>
      <c r="H415" s="80">
        <v>5440</v>
      </c>
      <c r="I415" s="76">
        <v>4</v>
      </c>
      <c r="J415" s="81">
        <f>อุดรธานี!F216</f>
        <v>741362.3</v>
      </c>
      <c r="K415" s="159">
        <f>อุดรธานี!AU216</f>
        <v>850413.7300000001</v>
      </c>
      <c r="L415" s="81">
        <f>อุดรธานี!AV216</f>
        <v>3937722.9400000004</v>
      </c>
      <c r="M415" s="81">
        <f>อุดรธานี!AW216</f>
        <v>4125316.9099999997</v>
      </c>
      <c r="N415" s="75"/>
      <c r="O415" s="75"/>
      <c r="P415" s="75"/>
      <c r="Q415" s="151">
        <f t="shared" si="52"/>
        <v>-187593.96999999927</v>
      </c>
      <c r="R415" s="78">
        <f>L415/H415</f>
        <v>723.8461286764707</v>
      </c>
    </row>
    <row r="416" spans="1:20" x14ac:dyDescent="0.3">
      <c r="A416" s="76">
        <v>5</v>
      </c>
      <c r="B416" s="75" t="s">
        <v>351</v>
      </c>
      <c r="C416" s="75" t="s">
        <v>325</v>
      </c>
      <c r="D416" s="75" t="s">
        <v>454</v>
      </c>
      <c r="E416" s="75" t="s">
        <v>326</v>
      </c>
      <c r="F416" s="75" t="s">
        <v>478</v>
      </c>
      <c r="G416" s="75" t="s">
        <v>302</v>
      </c>
      <c r="H416" s="80">
        <v>3137</v>
      </c>
      <c r="I416" s="76">
        <v>3</v>
      </c>
      <c r="J416" s="81">
        <f>อุดรธานี!F217</f>
        <v>414741.06</v>
      </c>
      <c r="K416" s="159">
        <f>อุดรธานี!AU217</f>
        <v>197581.61</v>
      </c>
      <c r="L416" s="81">
        <f>อุดรธานี!AV217</f>
        <v>1748941.76</v>
      </c>
      <c r="M416" s="81">
        <f>อุดรธานี!AW217</f>
        <v>2443011.5999999996</v>
      </c>
      <c r="N416" s="75"/>
      <c r="O416" s="75"/>
      <c r="P416" s="75"/>
      <c r="Q416" s="151">
        <f t="shared" si="52"/>
        <v>-694069.83999999962</v>
      </c>
      <c r="R416" s="78">
        <f>L416/H416</f>
        <v>557.52048453936879</v>
      </c>
    </row>
    <row r="417" spans="1:20" s="21" customFormat="1" x14ac:dyDescent="0.3">
      <c r="A417" s="139">
        <v>18</v>
      </c>
      <c r="B417" s="140" t="s">
        <v>351</v>
      </c>
      <c r="C417" s="140"/>
      <c r="D417" s="140"/>
      <c r="E417" s="140" t="s">
        <v>374</v>
      </c>
      <c r="F417" s="140"/>
      <c r="G417" s="140" t="s">
        <v>649</v>
      </c>
      <c r="H417" s="142">
        <f>SUM(H412:H416)</f>
        <v>15102</v>
      </c>
      <c r="I417" s="139"/>
      <c r="J417" s="142">
        <f>SUM(J412:J416)</f>
        <v>1834760.1400000001</v>
      </c>
      <c r="K417" s="160">
        <f>SUM(K412:K416)</f>
        <v>1996427.23</v>
      </c>
      <c r="L417" s="142">
        <f t="shared" ref="L417:M417" si="57">SUM(L412:L416)</f>
        <v>7065011.4199999999</v>
      </c>
      <c r="M417" s="142">
        <f t="shared" si="57"/>
        <v>8153739.959999999</v>
      </c>
      <c r="N417" s="140">
        <v>4</v>
      </c>
      <c r="O417" s="140">
        <v>4</v>
      </c>
      <c r="P417" s="140">
        <f>N417-O417</f>
        <v>0</v>
      </c>
      <c r="Q417" s="152">
        <f t="shared" si="52"/>
        <v>-1088728.5399999991</v>
      </c>
      <c r="R417" s="150">
        <f>L417/H417</f>
        <v>467.81958813402196</v>
      </c>
      <c r="T417" s="150"/>
    </row>
    <row r="418" spans="1:20" x14ac:dyDescent="0.3">
      <c r="A418" s="76">
        <v>1</v>
      </c>
      <c r="B418" s="75" t="s">
        <v>351</v>
      </c>
      <c r="C418" s="75" t="s">
        <v>650</v>
      </c>
      <c r="D418" s="75" t="s">
        <v>403</v>
      </c>
      <c r="E418" s="75" t="s">
        <v>651</v>
      </c>
      <c r="F418" s="75" t="s">
        <v>508</v>
      </c>
      <c r="G418" s="75" t="s">
        <v>652</v>
      </c>
      <c r="H418" s="80"/>
      <c r="I418" s="76"/>
      <c r="J418" s="153"/>
      <c r="K418" s="159"/>
      <c r="L418" s="81"/>
      <c r="M418" s="81"/>
      <c r="N418" s="75"/>
      <c r="O418" s="75"/>
      <c r="P418" s="75"/>
    </row>
    <row r="419" spans="1:20" s="21" customFormat="1" x14ac:dyDescent="0.3">
      <c r="A419" s="139">
        <v>19</v>
      </c>
      <c r="B419" s="140" t="s">
        <v>351</v>
      </c>
      <c r="C419" s="140"/>
      <c r="D419" s="140"/>
      <c r="E419" s="140" t="s">
        <v>374</v>
      </c>
      <c r="F419" s="140"/>
      <c r="G419" s="140" t="s">
        <v>653</v>
      </c>
      <c r="H419" s="141"/>
      <c r="I419" s="139"/>
      <c r="J419" s="142"/>
      <c r="K419" s="160"/>
      <c r="L419" s="142"/>
      <c r="M419" s="142"/>
      <c r="N419" s="140"/>
      <c r="O419" s="140"/>
      <c r="P419" s="140"/>
      <c r="Q419" s="152"/>
      <c r="R419" s="150"/>
      <c r="T419" s="150"/>
    </row>
    <row r="420" spans="1:20" x14ac:dyDescent="0.3">
      <c r="A420" s="76">
        <v>1</v>
      </c>
      <c r="B420" s="75" t="s">
        <v>351</v>
      </c>
      <c r="C420" s="75" t="s">
        <v>654</v>
      </c>
      <c r="D420" s="75" t="s">
        <v>456</v>
      </c>
      <c r="E420" s="75" t="s">
        <v>342</v>
      </c>
      <c r="F420" s="75" t="s">
        <v>508</v>
      </c>
      <c r="G420" s="75" t="s">
        <v>655</v>
      </c>
      <c r="H420" s="80"/>
      <c r="I420" s="76"/>
      <c r="J420" s="153"/>
      <c r="K420" s="159"/>
      <c r="L420" s="81"/>
      <c r="M420" s="81"/>
      <c r="N420" s="75"/>
      <c r="O420" s="75"/>
      <c r="P420" s="75"/>
    </row>
    <row r="421" spans="1:20" x14ac:dyDescent="0.3">
      <c r="A421" s="76">
        <v>2</v>
      </c>
      <c r="B421" s="75" t="s">
        <v>351</v>
      </c>
      <c r="C421" s="75" t="s">
        <v>654</v>
      </c>
      <c r="D421" s="75" t="s">
        <v>456</v>
      </c>
      <c r="E421" s="75" t="s">
        <v>342</v>
      </c>
      <c r="F421" s="75" t="s">
        <v>478</v>
      </c>
      <c r="G421" s="75" t="s">
        <v>278</v>
      </c>
      <c r="H421" s="80">
        <v>3937</v>
      </c>
      <c r="I421" s="76">
        <v>3</v>
      </c>
      <c r="J421" s="81">
        <f>อุดรธานี!F218</f>
        <v>1168752.79</v>
      </c>
      <c r="K421" s="159">
        <f>อุดรธานี!AU218</f>
        <v>1212146.0900000001</v>
      </c>
      <c r="L421" s="81">
        <f>อุดรธานี!AV218</f>
        <v>3295842.61</v>
      </c>
      <c r="M421" s="81">
        <f>อุดรธานี!AW218</f>
        <v>3601334.51</v>
      </c>
      <c r="N421" s="75"/>
      <c r="O421" s="75"/>
      <c r="P421" s="75"/>
      <c r="Q421" s="151">
        <f t="shared" si="52"/>
        <v>-305491.89999999991</v>
      </c>
      <c r="R421" s="78">
        <f t="shared" ref="R421:R426" si="58">L421/H421</f>
        <v>837.14569723139448</v>
      </c>
    </row>
    <row r="422" spans="1:20" x14ac:dyDescent="0.3">
      <c r="A422" s="76">
        <v>3</v>
      </c>
      <c r="B422" s="75" t="s">
        <v>351</v>
      </c>
      <c r="C422" s="75" t="s">
        <v>654</v>
      </c>
      <c r="D422" s="75" t="s">
        <v>456</v>
      </c>
      <c r="E422" s="75" t="s">
        <v>342</v>
      </c>
      <c r="F422" s="75" t="s">
        <v>478</v>
      </c>
      <c r="G422" s="75" t="s">
        <v>279</v>
      </c>
      <c r="H422" s="80">
        <v>3379</v>
      </c>
      <c r="I422" s="76">
        <v>3</v>
      </c>
      <c r="J422" s="81">
        <f>อุดรธานี!F219</f>
        <v>525103.77</v>
      </c>
      <c r="K422" s="159">
        <f>อุดรธานี!AU219</f>
        <v>633354.32000000007</v>
      </c>
      <c r="L422" s="81">
        <f>อุดรธานี!AV219</f>
        <v>2452585.92</v>
      </c>
      <c r="M422" s="81">
        <f>อุดรธานี!AW219</f>
        <v>2630129.2799999998</v>
      </c>
      <c r="N422" s="75"/>
      <c r="O422" s="75"/>
      <c r="P422" s="75"/>
      <c r="Q422" s="151">
        <f t="shared" si="52"/>
        <v>-177543.35999999987</v>
      </c>
      <c r="R422" s="78">
        <f t="shared" si="58"/>
        <v>725.83187925421726</v>
      </c>
    </row>
    <row r="423" spans="1:20" x14ac:dyDescent="0.3">
      <c r="A423" s="76">
        <v>4</v>
      </c>
      <c r="B423" s="75" t="s">
        <v>351</v>
      </c>
      <c r="C423" s="75" t="s">
        <v>654</v>
      </c>
      <c r="D423" s="75" t="s">
        <v>456</v>
      </c>
      <c r="E423" s="75" t="s">
        <v>342</v>
      </c>
      <c r="F423" s="75" t="s">
        <v>478</v>
      </c>
      <c r="G423" s="75" t="s">
        <v>280</v>
      </c>
      <c r="H423" s="80">
        <v>2677</v>
      </c>
      <c r="I423" s="76">
        <v>2</v>
      </c>
      <c r="J423" s="81">
        <f>อุดรธานี!F220</f>
        <v>604422.86</v>
      </c>
      <c r="K423" s="159">
        <f>อุดรธานี!AU220</f>
        <v>603553.29</v>
      </c>
      <c r="L423" s="81">
        <f>อุดรธานี!AV220</f>
        <v>2042532.4</v>
      </c>
      <c r="M423" s="81">
        <f>อุดรธานี!AW220</f>
        <v>3694553.1100000003</v>
      </c>
      <c r="N423" s="75"/>
      <c r="O423" s="75"/>
      <c r="P423" s="75"/>
      <c r="Q423" s="151">
        <f t="shared" si="52"/>
        <v>-1652020.7100000004</v>
      </c>
      <c r="R423" s="78">
        <f t="shared" si="58"/>
        <v>762.99305192379529</v>
      </c>
    </row>
    <row r="424" spans="1:20" x14ac:dyDescent="0.3">
      <c r="A424" s="76">
        <v>5</v>
      </c>
      <c r="B424" s="75" t="s">
        <v>351</v>
      </c>
      <c r="C424" s="75" t="s">
        <v>654</v>
      </c>
      <c r="D424" s="75" t="s">
        <v>456</v>
      </c>
      <c r="E424" s="75" t="s">
        <v>342</v>
      </c>
      <c r="F424" s="75" t="s">
        <v>478</v>
      </c>
      <c r="G424" s="75" t="s">
        <v>281</v>
      </c>
      <c r="H424" s="80">
        <v>5725</v>
      </c>
      <c r="I424" s="76">
        <v>4</v>
      </c>
      <c r="J424" s="81">
        <f>อุดรธานี!F221</f>
        <v>1464581.5</v>
      </c>
      <c r="K424" s="159">
        <f>อุดรธานี!AU221</f>
        <v>1519046.8399999999</v>
      </c>
      <c r="L424" s="81">
        <f>อุดรธานี!AV221</f>
        <v>4592982.87</v>
      </c>
      <c r="M424" s="81">
        <f>อุดรธานี!AW221</f>
        <v>4793900.42</v>
      </c>
      <c r="N424" s="75"/>
      <c r="O424" s="75"/>
      <c r="P424" s="75"/>
      <c r="Q424" s="151">
        <f t="shared" si="52"/>
        <v>-200917.54999999981</v>
      </c>
      <c r="R424" s="78">
        <f t="shared" si="58"/>
        <v>802.26775021834067</v>
      </c>
    </row>
    <row r="425" spans="1:20" x14ac:dyDescent="0.3">
      <c r="A425" s="76">
        <v>6</v>
      </c>
      <c r="B425" s="75" t="s">
        <v>351</v>
      </c>
      <c r="C425" s="75" t="s">
        <v>654</v>
      </c>
      <c r="D425" s="75" t="s">
        <v>456</v>
      </c>
      <c r="E425" s="75" t="s">
        <v>342</v>
      </c>
      <c r="F425" s="75" t="s">
        <v>478</v>
      </c>
      <c r="G425" s="75" t="s">
        <v>303</v>
      </c>
      <c r="H425" s="80">
        <v>1534</v>
      </c>
      <c r="I425" s="76">
        <v>2</v>
      </c>
      <c r="J425" s="81">
        <f>อุดรธานี!F222</f>
        <v>496203.16</v>
      </c>
      <c r="K425" s="159">
        <f>อุดรธานี!AU222</f>
        <v>613345.61999999988</v>
      </c>
      <c r="L425" s="81">
        <f>อุดรธานี!AV222</f>
        <v>2184303.81</v>
      </c>
      <c r="M425" s="81">
        <f>อุดรธานี!AW222</f>
        <v>2217486.08</v>
      </c>
      <c r="N425" s="75"/>
      <c r="O425" s="75"/>
      <c r="P425" s="75"/>
      <c r="Q425" s="151">
        <f t="shared" si="52"/>
        <v>-33182.270000000019</v>
      </c>
      <c r="R425" s="78">
        <f t="shared" si="58"/>
        <v>1423.9268644067797</v>
      </c>
    </row>
    <row r="426" spans="1:20" s="21" customFormat="1" x14ac:dyDescent="0.3">
      <c r="A426" s="139">
        <v>20</v>
      </c>
      <c r="B426" s="140" t="s">
        <v>351</v>
      </c>
      <c r="C426" s="140"/>
      <c r="D426" s="140"/>
      <c r="E426" s="140" t="s">
        <v>374</v>
      </c>
      <c r="F426" s="140"/>
      <c r="G426" s="140" t="s">
        <v>656</v>
      </c>
      <c r="H426" s="142">
        <f>SUM(H420:H425)</f>
        <v>17252</v>
      </c>
      <c r="I426" s="139"/>
      <c r="J426" s="142">
        <f>SUM(J420:J425)</f>
        <v>4259064.08</v>
      </c>
      <c r="K426" s="160">
        <f>SUM(K420:K425)</f>
        <v>4581446.16</v>
      </c>
      <c r="L426" s="142">
        <f t="shared" ref="L426:M426" si="59">SUM(L420:L425)</f>
        <v>14568247.610000001</v>
      </c>
      <c r="M426" s="142">
        <f t="shared" si="59"/>
        <v>16937403.399999999</v>
      </c>
      <c r="N426" s="140">
        <v>5</v>
      </c>
      <c r="O426" s="140">
        <v>5</v>
      </c>
      <c r="P426" s="140">
        <f>N426-O426</f>
        <v>0</v>
      </c>
      <c r="Q426" s="152">
        <f t="shared" si="52"/>
        <v>-2369155.7899999972</v>
      </c>
      <c r="R426" s="150">
        <f t="shared" si="58"/>
        <v>844.43818745652686</v>
      </c>
      <c r="T426" s="150"/>
    </row>
    <row r="427" spans="1:20" x14ac:dyDescent="0.3">
      <c r="A427" s="76">
        <v>1</v>
      </c>
      <c r="B427" s="75" t="s">
        <v>351</v>
      </c>
      <c r="C427" s="75" t="s">
        <v>657</v>
      </c>
      <c r="D427" s="75" t="s">
        <v>658</v>
      </c>
      <c r="E427" s="75" t="s">
        <v>331</v>
      </c>
      <c r="F427" s="75" t="s">
        <v>508</v>
      </c>
      <c r="G427" s="75" t="s">
        <v>659</v>
      </c>
      <c r="H427" s="80"/>
      <c r="I427" s="76"/>
      <c r="J427" s="153"/>
      <c r="K427" s="159"/>
      <c r="L427" s="81"/>
      <c r="M427" s="81"/>
      <c r="N427" s="75"/>
      <c r="O427" s="75"/>
      <c r="P427" s="75"/>
    </row>
    <row r="428" spans="1:20" x14ac:dyDescent="0.3">
      <c r="A428" s="76">
        <v>2</v>
      </c>
      <c r="B428" s="75" t="s">
        <v>351</v>
      </c>
      <c r="C428" s="75" t="s">
        <v>657</v>
      </c>
      <c r="D428" s="75" t="s">
        <v>658</v>
      </c>
      <c r="E428" s="75" t="s">
        <v>331</v>
      </c>
      <c r="F428" s="75" t="s">
        <v>478</v>
      </c>
      <c r="G428" s="75" t="s">
        <v>1527</v>
      </c>
      <c r="H428" s="80">
        <v>5579</v>
      </c>
      <c r="I428" s="76">
        <v>4</v>
      </c>
      <c r="J428" s="81">
        <f>อุดรธานี!F223</f>
        <v>155163.22</v>
      </c>
      <c r="K428" s="159">
        <f>อุดรธานี!AU223</f>
        <v>160051.67000000001</v>
      </c>
      <c r="L428" s="81">
        <f>อุดรธานี!AV223</f>
        <v>4334833.7699999996</v>
      </c>
      <c r="M428" s="81">
        <f>อุดรธานี!AW223</f>
        <v>4503921.04</v>
      </c>
      <c r="N428" s="75"/>
      <c r="O428" s="75"/>
      <c r="P428" s="75"/>
      <c r="Q428" s="151">
        <f t="shared" si="52"/>
        <v>-169087.27000000048</v>
      </c>
      <c r="R428" s="78">
        <f t="shared" ref="R428:R433" si="60">L428/H428</f>
        <v>776.99117583796374</v>
      </c>
    </row>
    <row r="429" spans="1:20" x14ac:dyDescent="0.3">
      <c r="A429" s="76">
        <v>3</v>
      </c>
      <c r="B429" s="75" t="s">
        <v>351</v>
      </c>
      <c r="C429" s="75" t="s">
        <v>657</v>
      </c>
      <c r="D429" s="75" t="s">
        <v>658</v>
      </c>
      <c r="E429" s="75" t="s">
        <v>331</v>
      </c>
      <c r="F429" s="75" t="s">
        <v>478</v>
      </c>
      <c r="G429" s="75" t="s">
        <v>1528</v>
      </c>
      <c r="H429" s="80">
        <v>2312</v>
      </c>
      <c r="I429" s="76">
        <v>2</v>
      </c>
      <c r="J429" s="81">
        <f>อุดรธานี!F224</f>
        <v>113369.43</v>
      </c>
      <c r="K429" s="159">
        <f>อุดรธานี!AU224</f>
        <v>124436.24999999999</v>
      </c>
      <c r="L429" s="81">
        <f>อุดรธานี!AV224</f>
        <v>2961568.5</v>
      </c>
      <c r="M429" s="81">
        <f>อุดรธานี!AW224</f>
        <v>3000655.21</v>
      </c>
      <c r="N429" s="75"/>
      <c r="O429" s="75"/>
      <c r="P429" s="75"/>
      <c r="Q429" s="151">
        <f t="shared" si="52"/>
        <v>-39086.709999999963</v>
      </c>
      <c r="R429" s="78">
        <f t="shared" si="60"/>
        <v>1280.955233564014</v>
      </c>
    </row>
    <row r="430" spans="1:20" x14ac:dyDescent="0.3">
      <c r="A430" s="76">
        <v>4</v>
      </c>
      <c r="B430" s="75" t="s">
        <v>351</v>
      </c>
      <c r="C430" s="75" t="s">
        <v>657</v>
      </c>
      <c r="D430" s="75" t="s">
        <v>658</v>
      </c>
      <c r="E430" s="75" t="s">
        <v>331</v>
      </c>
      <c r="F430" s="75" t="s">
        <v>478</v>
      </c>
      <c r="G430" s="75" t="s">
        <v>1529</v>
      </c>
      <c r="H430" s="80">
        <v>2557</v>
      </c>
      <c r="I430" s="76">
        <v>2</v>
      </c>
      <c r="J430" s="81">
        <f>อุดรธานี!F225</f>
        <v>140905.49</v>
      </c>
      <c r="K430" s="159">
        <f>อุดรธานี!AU225</f>
        <v>180706.02999999997</v>
      </c>
      <c r="L430" s="81">
        <f>อุดรธานี!AV225</f>
        <v>2970445.8</v>
      </c>
      <c r="M430" s="81">
        <f>อุดรธานี!AW225</f>
        <v>2872799</v>
      </c>
      <c r="N430" s="75"/>
      <c r="O430" s="75"/>
      <c r="P430" s="75"/>
      <c r="Q430" s="151">
        <f t="shared" si="52"/>
        <v>97646.799999999814</v>
      </c>
      <c r="R430" s="78">
        <f t="shared" si="60"/>
        <v>1161.6917481423543</v>
      </c>
    </row>
    <row r="431" spans="1:20" x14ac:dyDescent="0.3">
      <c r="A431" s="76">
        <v>5</v>
      </c>
      <c r="B431" s="75" t="s">
        <v>351</v>
      </c>
      <c r="C431" s="75" t="s">
        <v>657</v>
      </c>
      <c r="D431" s="75" t="s">
        <v>658</v>
      </c>
      <c r="E431" s="75" t="s">
        <v>331</v>
      </c>
      <c r="F431" s="75" t="s">
        <v>478</v>
      </c>
      <c r="G431" s="75" t="s">
        <v>1563</v>
      </c>
      <c r="H431" s="80">
        <v>7098</v>
      </c>
      <c r="I431" s="76">
        <v>5</v>
      </c>
      <c r="J431" s="81">
        <f>อุดรธานี!F226</f>
        <v>832952.29</v>
      </c>
      <c r="K431" s="159">
        <f>อุดรธานี!AU226</f>
        <v>956453.05</v>
      </c>
      <c r="L431" s="81">
        <f>อุดรธานี!AV226</f>
        <v>5838383.4900000002</v>
      </c>
      <c r="M431" s="81">
        <f>อุดรธานี!AW226</f>
        <v>5843924.7200000007</v>
      </c>
      <c r="N431" s="75"/>
      <c r="O431" s="75"/>
      <c r="P431" s="75"/>
      <c r="Q431" s="151">
        <f t="shared" si="52"/>
        <v>-5541.230000000447</v>
      </c>
      <c r="R431" s="78">
        <f t="shared" si="60"/>
        <v>822.53923499577354</v>
      </c>
    </row>
    <row r="432" spans="1:20" s="21" customFormat="1" x14ac:dyDescent="0.3">
      <c r="A432" s="139">
        <v>21</v>
      </c>
      <c r="B432" s="140" t="s">
        <v>351</v>
      </c>
      <c r="C432" s="140"/>
      <c r="D432" s="140"/>
      <c r="E432" s="140" t="s">
        <v>374</v>
      </c>
      <c r="F432" s="140"/>
      <c r="G432" s="140" t="s">
        <v>660</v>
      </c>
      <c r="H432" s="142">
        <f>SUM(H427:H431)</f>
        <v>17546</v>
      </c>
      <c r="I432" s="139"/>
      <c r="J432" s="142">
        <f>SUM(J427:J431)</f>
        <v>1242390.4300000002</v>
      </c>
      <c r="K432" s="160">
        <f>SUM(K427:K431)</f>
        <v>1421647</v>
      </c>
      <c r="L432" s="142">
        <f t="shared" ref="L432:M432" si="61">SUM(L427:L431)</f>
        <v>16105231.560000001</v>
      </c>
      <c r="M432" s="142">
        <f t="shared" si="61"/>
        <v>16221299.970000001</v>
      </c>
      <c r="N432" s="140">
        <v>4</v>
      </c>
      <c r="O432" s="140">
        <v>4</v>
      </c>
      <c r="P432" s="140">
        <f>N432-O432</f>
        <v>0</v>
      </c>
      <c r="Q432" s="152">
        <f t="shared" si="52"/>
        <v>-116068.41000000015</v>
      </c>
      <c r="R432" s="150">
        <f t="shared" si="60"/>
        <v>917.88621680155029</v>
      </c>
      <c r="T432" s="150"/>
    </row>
    <row r="433" spans="1:20" s="21" customFormat="1" ht="19.5" thickBot="1" x14ac:dyDescent="0.35">
      <c r="A433" s="28"/>
      <c r="B433" s="82" t="s">
        <v>351</v>
      </c>
      <c r="C433" s="82" t="s">
        <v>351</v>
      </c>
      <c r="D433" s="82" t="s">
        <v>351</v>
      </c>
      <c r="E433" s="82" t="s">
        <v>351</v>
      </c>
      <c r="F433" s="82"/>
      <c r="G433" s="82" t="s">
        <v>661</v>
      </c>
      <c r="H433" s="219">
        <f t="shared" ref="H433" si="62">H210+H223+H236+H255+H266+H282+H290+H296+H310+H322+H339+H361+H372+H387+H394+H400+H411+H417+H419+H426+H432</f>
        <v>1032668</v>
      </c>
      <c r="I433" s="28"/>
      <c r="J433" s="154">
        <f>J210+J223+J236+J255+J266+J282+J290+J296+J310+J322+J339+J361+J372+J387+J394+J400+J411+J417+J419+J426+J432</f>
        <v>107026078.02</v>
      </c>
      <c r="K433" s="161">
        <f t="shared" ref="K433:O433" si="63">K210+K223+K236+K255+K266+K282+K290+K296+K310+K322+K339+K361+K372+K387+K394+K400+K411+K417+K419+K426+K432</f>
        <v>128498191.34999999</v>
      </c>
      <c r="L433" s="154">
        <f t="shared" si="63"/>
        <v>721674972.46000004</v>
      </c>
      <c r="M433" s="154">
        <f t="shared" si="63"/>
        <v>773222244.15999997</v>
      </c>
      <c r="N433" s="82">
        <f t="shared" si="63"/>
        <v>210</v>
      </c>
      <c r="O433" s="82">
        <f t="shared" si="63"/>
        <v>210</v>
      </c>
      <c r="P433" s="82">
        <f>N433-O433</f>
        <v>0</v>
      </c>
      <c r="Q433" s="152">
        <f t="shared" si="52"/>
        <v>-51547271.699999928</v>
      </c>
      <c r="R433" s="150">
        <f t="shared" si="60"/>
        <v>698.84510071000557</v>
      </c>
      <c r="S433" s="21">
        <v>6</v>
      </c>
      <c r="T433" s="150"/>
    </row>
    <row r="434" spans="1:20" ht="16.5" customHeight="1" thickTop="1" thickBot="1" x14ac:dyDescent="0.35">
      <c r="A434" s="177"/>
      <c r="B434" s="178"/>
      <c r="C434" s="178"/>
      <c r="D434" s="178"/>
      <c r="E434" s="345" t="s">
        <v>662</v>
      </c>
      <c r="F434" s="346"/>
      <c r="G434" s="347"/>
      <c r="H434" s="179"/>
      <c r="I434" s="177"/>
      <c r="J434" s="171">
        <f>J433/O433</f>
        <v>509647.99057142856</v>
      </c>
      <c r="K434" s="172">
        <f>K433/O433</f>
        <v>611896.14928571426</v>
      </c>
      <c r="L434" s="171">
        <f>L433/O433</f>
        <v>3436547.4879047619</v>
      </c>
      <c r="M434" s="171">
        <f>M433/O433</f>
        <v>3682010.6864761901</v>
      </c>
      <c r="N434" s="180"/>
      <c r="O434" s="180"/>
      <c r="P434" s="180"/>
      <c r="Q434" s="151">
        <f t="shared" si="52"/>
        <v>-245463.19857142819</v>
      </c>
      <c r="T434" s="2"/>
    </row>
    <row r="435" spans="1:20" ht="19.5" thickTop="1" x14ac:dyDescent="0.3">
      <c r="A435" s="83">
        <v>1</v>
      </c>
      <c r="B435" s="84" t="s">
        <v>347</v>
      </c>
      <c r="C435" s="84" t="s">
        <v>663</v>
      </c>
      <c r="D435" s="84" t="s">
        <v>664</v>
      </c>
      <c r="E435" s="84" t="s">
        <v>665</v>
      </c>
      <c r="F435" s="84" t="s">
        <v>475</v>
      </c>
      <c r="G435" s="84" t="s">
        <v>666</v>
      </c>
      <c r="H435" s="85"/>
      <c r="I435" s="83"/>
      <c r="J435" s="155"/>
      <c r="K435" s="162"/>
      <c r="L435" s="86"/>
      <c r="M435" s="86"/>
      <c r="N435" s="84"/>
      <c r="O435" s="84"/>
      <c r="P435" s="84"/>
      <c r="T435" s="2"/>
    </row>
    <row r="436" spans="1:20" x14ac:dyDescent="0.3">
      <c r="A436" s="76">
        <v>2</v>
      </c>
      <c r="B436" s="75" t="s">
        <v>347</v>
      </c>
      <c r="C436" s="75" t="s">
        <v>663</v>
      </c>
      <c r="D436" s="75" t="s">
        <v>664</v>
      </c>
      <c r="E436" s="75" t="s">
        <v>665</v>
      </c>
      <c r="F436" s="75" t="s">
        <v>478</v>
      </c>
      <c r="G436" s="75" t="s">
        <v>667</v>
      </c>
      <c r="H436" s="80">
        <v>6056</v>
      </c>
      <c r="I436" s="76">
        <v>5</v>
      </c>
      <c r="J436" s="153">
        <f>SUM('เลย '!F4)</f>
        <v>815761.53</v>
      </c>
      <c r="K436" s="159">
        <f>SUM('เลย '!AJ4)</f>
        <v>897128.45000000007</v>
      </c>
      <c r="L436" s="81">
        <f>'เลย '!AK4</f>
        <v>4030462.05</v>
      </c>
      <c r="M436" s="81">
        <f>'เลย '!AL4</f>
        <v>3953554.69</v>
      </c>
      <c r="N436" s="75"/>
      <c r="O436" s="75"/>
      <c r="P436" s="75"/>
      <c r="Q436" s="151">
        <f t="shared" si="52"/>
        <v>76907.35999999987</v>
      </c>
      <c r="R436" s="78">
        <f t="shared" ref="R436:R454" si="64">L436/H436</f>
        <v>665.53204260237783</v>
      </c>
      <c r="T436" s="2"/>
    </row>
    <row r="437" spans="1:20" x14ac:dyDescent="0.3">
      <c r="A437" s="76">
        <v>3</v>
      </c>
      <c r="B437" s="75" t="s">
        <v>347</v>
      </c>
      <c r="C437" s="75" t="s">
        <v>663</v>
      </c>
      <c r="D437" s="75" t="s">
        <v>664</v>
      </c>
      <c r="E437" s="75" t="s">
        <v>665</v>
      </c>
      <c r="F437" s="75" t="s">
        <v>478</v>
      </c>
      <c r="G437" s="75" t="s">
        <v>668</v>
      </c>
      <c r="H437" s="80">
        <v>1965</v>
      </c>
      <c r="I437" s="76">
        <v>2</v>
      </c>
      <c r="J437" s="153">
        <f>SUM('เลย '!F5)</f>
        <v>376027.93</v>
      </c>
      <c r="K437" s="159">
        <f>SUM('เลย '!AJ5)</f>
        <v>407571.54</v>
      </c>
      <c r="L437" s="81">
        <f>'เลย '!AK5</f>
        <v>2270241.1100000003</v>
      </c>
      <c r="M437" s="81">
        <f>'เลย '!AL5</f>
        <v>2377547.09</v>
      </c>
      <c r="N437" s="75"/>
      <c r="O437" s="75"/>
      <c r="P437" s="75"/>
      <c r="Q437" s="151">
        <f t="shared" si="52"/>
        <v>-107305.97999999952</v>
      </c>
      <c r="R437" s="78">
        <f t="shared" si="64"/>
        <v>1155.3389872773539</v>
      </c>
      <c r="T437" s="2"/>
    </row>
    <row r="438" spans="1:20" x14ac:dyDescent="0.3">
      <c r="A438" s="76">
        <v>4</v>
      </c>
      <c r="B438" s="75" t="s">
        <v>347</v>
      </c>
      <c r="C438" s="75" t="s">
        <v>663</v>
      </c>
      <c r="D438" s="75" t="s">
        <v>664</v>
      </c>
      <c r="E438" s="75" t="s">
        <v>665</v>
      </c>
      <c r="F438" s="75" t="s">
        <v>478</v>
      </c>
      <c r="G438" s="75" t="s">
        <v>669</v>
      </c>
      <c r="H438" s="80">
        <v>6832</v>
      </c>
      <c r="I438" s="76">
        <v>5</v>
      </c>
      <c r="J438" s="153">
        <f>SUM('เลย '!F6)</f>
        <v>875629.96</v>
      </c>
      <c r="K438" s="159">
        <f>SUM('เลย '!AJ6)</f>
        <v>926635.8</v>
      </c>
      <c r="L438" s="81">
        <f>'เลย '!AK6</f>
        <v>4880453.66</v>
      </c>
      <c r="M438" s="81">
        <f>'เลย '!AL6</f>
        <v>5578454.7699999996</v>
      </c>
      <c r="N438" s="75"/>
      <c r="O438" s="75"/>
      <c r="P438" s="75"/>
      <c r="Q438" s="151">
        <f t="shared" si="52"/>
        <v>-698001.1099999994</v>
      </c>
      <c r="R438" s="78">
        <f t="shared" si="64"/>
        <v>714.35211651053862</v>
      </c>
      <c r="T438" s="2"/>
    </row>
    <row r="439" spans="1:20" x14ac:dyDescent="0.3">
      <c r="A439" s="76">
        <v>5</v>
      </c>
      <c r="B439" s="75" t="s">
        <v>347</v>
      </c>
      <c r="C439" s="75" t="s">
        <v>663</v>
      </c>
      <c r="D439" s="75" t="s">
        <v>664</v>
      </c>
      <c r="E439" s="75" t="s">
        <v>665</v>
      </c>
      <c r="F439" s="75" t="s">
        <v>478</v>
      </c>
      <c r="G439" s="75" t="s">
        <v>670</v>
      </c>
      <c r="H439" s="80">
        <v>3424</v>
      </c>
      <c r="I439" s="76">
        <v>3</v>
      </c>
      <c r="J439" s="153">
        <f>SUM('เลย '!F7)</f>
        <v>575347.01</v>
      </c>
      <c r="K439" s="159">
        <f>SUM('เลย '!AJ7)</f>
        <v>627153.30999999994</v>
      </c>
      <c r="L439" s="81">
        <f>'เลย '!AK7</f>
        <v>3166701.52</v>
      </c>
      <c r="M439" s="81">
        <f>'เลย '!AL7</f>
        <v>3500128.2800000003</v>
      </c>
      <c r="N439" s="75"/>
      <c r="O439" s="75"/>
      <c r="P439" s="75"/>
      <c r="Q439" s="151">
        <f t="shared" si="52"/>
        <v>-333426.76000000024</v>
      </c>
      <c r="R439" s="78">
        <f t="shared" si="64"/>
        <v>924.85441588785045</v>
      </c>
      <c r="T439" s="2"/>
    </row>
    <row r="440" spans="1:20" x14ac:dyDescent="0.3">
      <c r="A440" s="76">
        <v>6</v>
      </c>
      <c r="B440" s="75" t="s">
        <v>347</v>
      </c>
      <c r="C440" s="75" t="s">
        <v>663</v>
      </c>
      <c r="D440" s="75" t="s">
        <v>664</v>
      </c>
      <c r="E440" s="75" t="s">
        <v>665</v>
      </c>
      <c r="F440" s="75" t="s">
        <v>478</v>
      </c>
      <c r="G440" s="75" t="s">
        <v>671</v>
      </c>
      <c r="H440" s="80">
        <v>3151</v>
      </c>
      <c r="I440" s="76">
        <v>3</v>
      </c>
      <c r="J440" s="153">
        <f>SUM('เลย '!F8)</f>
        <v>460951.84</v>
      </c>
      <c r="K440" s="159">
        <f>SUM('เลย '!AJ8)</f>
        <v>487617.27</v>
      </c>
      <c r="L440" s="81">
        <f>'เลย '!AK8</f>
        <v>2028218.7999999998</v>
      </c>
      <c r="M440" s="81">
        <f>'เลย '!AL8</f>
        <v>2167218.58</v>
      </c>
      <c r="N440" s="75"/>
      <c r="O440" s="75"/>
      <c r="P440" s="75"/>
      <c r="Q440" s="151">
        <f t="shared" si="52"/>
        <v>-138999.78000000026</v>
      </c>
      <c r="R440" s="78">
        <f t="shared" si="64"/>
        <v>643.67464297048548</v>
      </c>
      <c r="T440" s="2"/>
    </row>
    <row r="441" spans="1:20" x14ac:dyDescent="0.3">
      <c r="A441" s="76">
        <v>7</v>
      </c>
      <c r="B441" s="75" t="s">
        <v>347</v>
      </c>
      <c r="C441" s="75" t="s">
        <v>663</v>
      </c>
      <c r="D441" s="75" t="s">
        <v>664</v>
      </c>
      <c r="E441" s="75" t="s">
        <v>665</v>
      </c>
      <c r="F441" s="75" t="s">
        <v>478</v>
      </c>
      <c r="G441" s="75" t="s">
        <v>672</v>
      </c>
      <c r="H441" s="80">
        <v>3123</v>
      </c>
      <c r="I441" s="76">
        <v>3</v>
      </c>
      <c r="J441" s="153">
        <f>SUM('เลย '!F9)</f>
        <v>535323.81000000006</v>
      </c>
      <c r="K441" s="159">
        <f>SUM('เลย '!AJ9)</f>
        <v>596499.64</v>
      </c>
      <c r="L441" s="81">
        <f>'เลย '!AK9</f>
        <v>2312396.63</v>
      </c>
      <c r="M441" s="81">
        <f>'เลย '!AL9</f>
        <v>2404392.2800000003</v>
      </c>
      <c r="N441" s="75"/>
      <c r="O441" s="75"/>
      <c r="P441" s="75"/>
      <c r="Q441" s="151">
        <f t="shared" si="52"/>
        <v>-91995.650000000373</v>
      </c>
      <c r="R441" s="78">
        <f t="shared" si="64"/>
        <v>740.44080371437713</v>
      </c>
      <c r="T441" s="2"/>
    </row>
    <row r="442" spans="1:20" x14ac:dyDescent="0.3">
      <c r="A442" s="76">
        <v>8</v>
      </c>
      <c r="B442" s="75" t="s">
        <v>347</v>
      </c>
      <c r="C442" s="75" t="s">
        <v>663</v>
      </c>
      <c r="D442" s="75" t="s">
        <v>664</v>
      </c>
      <c r="E442" s="75" t="s">
        <v>665</v>
      </c>
      <c r="F442" s="75" t="s">
        <v>478</v>
      </c>
      <c r="G442" s="75" t="s">
        <v>673</v>
      </c>
      <c r="H442" s="80">
        <v>1839</v>
      </c>
      <c r="I442" s="76">
        <v>2</v>
      </c>
      <c r="J442" s="153">
        <f>SUM('เลย '!F10)</f>
        <v>255655.4</v>
      </c>
      <c r="K442" s="159">
        <f>SUM('เลย '!AJ10)</f>
        <v>299617.47000000003</v>
      </c>
      <c r="L442" s="81">
        <f>'เลย '!AK10</f>
        <v>2000510.4500000002</v>
      </c>
      <c r="M442" s="81">
        <f>'เลย '!AL10</f>
        <v>2076026.2200000002</v>
      </c>
      <c r="N442" s="75"/>
      <c r="O442" s="75"/>
      <c r="P442" s="75"/>
      <c r="Q442" s="151">
        <f t="shared" si="52"/>
        <v>-75515.770000000019</v>
      </c>
      <c r="R442" s="78">
        <f t="shared" si="64"/>
        <v>1087.8251495377924</v>
      </c>
      <c r="T442" s="2"/>
    </row>
    <row r="443" spans="1:20" x14ac:dyDescent="0.3">
      <c r="A443" s="76">
        <v>9</v>
      </c>
      <c r="B443" s="75" t="s">
        <v>347</v>
      </c>
      <c r="C443" s="75" t="s">
        <v>663</v>
      </c>
      <c r="D443" s="75" t="s">
        <v>664</v>
      </c>
      <c r="E443" s="75" t="s">
        <v>665</v>
      </c>
      <c r="F443" s="75" t="s">
        <v>478</v>
      </c>
      <c r="G443" s="75" t="s">
        <v>674</v>
      </c>
      <c r="H443" s="80">
        <v>6110</v>
      </c>
      <c r="I443" s="76">
        <v>5</v>
      </c>
      <c r="J443" s="153">
        <f>SUM('เลย '!F11)</f>
        <v>1100774.8799999999</v>
      </c>
      <c r="K443" s="159">
        <f>SUM('เลย '!AJ11)</f>
        <v>1282879.0799999998</v>
      </c>
      <c r="L443" s="81">
        <f>'เลย '!AK11</f>
        <v>3437920.29</v>
      </c>
      <c r="M443" s="81">
        <f>'เลย '!AL11</f>
        <v>3800044.9</v>
      </c>
      <c r="N443" s="75"/>
      <c r="O443" s="75"/>
      <c r="P443" s="75"/>
      <c r="Q443" s="151">
        <f t="shared" si="52"/>
        <v>-362124.60999999987</v>
      </c>
      <c r="R443" s="78">
        <f t="shared" si="64"/>
        <v>562.67107855973813</v>
      </c>
      <c r="T443" s="2"/>
    </row>
    <row r="444" spans="1:20" x14ac:dyDescent="0.3">
      <c r="A444" s="76">
        <v>10</v>
      </c>
      <c r="B444" s="75" t="s">
        <v>347</v>
      </c>
      <c r="C444" s="75" t="s">
        <v>663</v>
      </c>
      <c r="D444" s="75" t="s">
        <v>664</v>
      </c>
      <c r="E444" s="75" t="s">
        <v>665</v>
      </c>
      <c r="F444" s="75" t="s">
        <v>478</v>
      </c>
      <c r="G444" s="75" t="s">
        <v>675</v>
      </c>
      <c r="H444" s="80">
        <v>2389</v>
      </c>
      <c r="I444" s="76">
        <v>2</v>
      </c>
      <c r="J444" s="153">
        <f>SUM('เลย '!F12)</f>
        <v>506448.61</v>
      </c>
      <c r="K444" s="159">
        <f>SUM('เลย '!AJ12)</f>
        <v>555142.98</v>
      </c>
      <c r="L444" s="81">
        <f>'เลย '!AK12</f>
        <v>2707370.02</v>
      </c>
      <c r="M444" s="81">
        <f>'เลย '!AL12</f>
        <v>2836630.07</v>
      </c>
      <c r="N444" s="75"/>
      <c r="O444" s="75"/>
      <c r="P444" s="75"/>
      <c r="Q444" s="151">
        <f t="shared" si="52"/>
        <v>-129260.04999999981</v>
      </c>
      <c r="R444" s="78">
        <f t="shared" si="64"/>
        <v>1133.2649727919631</v>
      </c>
      <c r="T444" s="2"/>
    </row>
    <row r="445" spans="1:20" x14ac:dyDescent="0.3">
      <c r="A445" s="76">
        <v>11</v>
      </c>
      <c r="B445" s="75" t="s">
        <v>347</v>
      </c>
      <c r="C445" s="75" t="s">
        <v>663</v>
      </c>
      <c r="D445" s="75" t="s">
        <v>664</v>
      </c>
      <c r="E445" s="75" t="s">
        <v>665</v>
      </c>
      <c r="F445" s="75" t="s">
        <v>478</v>
      </c>
      <c r="G445" s="75" t="s">
        <v>676</v>
      </c>
      <c r="H445" s="80">
        <v>4903</v>
      </c>
      <c r="I445" s="76">
        <v>4</v>
      </c>
      <c r="J445" s="153">
        <f>SUM('เลย '!F13)</f>
        <v>431483.86</v>
      </c>
      <c r="K445" s="159">
        <f>SUM('เลย '!AJ13)</f>
        <v>534375.53</v>
      </c>
      <c r="L445" s="81">
        <f>'เลย '!AK13</f>
        <v>3394706.0700000003</v>
      </c>
      <c r="M445" s="81">
        <f>'เลย '!AL13</f>
        <v>3630406.6</v>
      </c>
      <c r="N445" s="75"/>
      <c r="O445" s="75"/>
      <c r="P445" s="75"/>
      <c r="Q445" s="151">
        <f t="shared" si="52"/>
        <v>-235700.5299999998</v>
      </c>
      <c r="R445" s="78">
        <f t="shared" si="64"/>
        <v>692.37325514990823</v>
      </c>
      <c r="T445" s="2"/>
    </row>
    <row r="446" spans="1:20" x14ac:dyDescent="0.3">
      <c r="A446" s="76">
        <v>12</v>
      </c>
      <c r="B446" s="75" t="s">
        <v>347</v>
      </c>
      <c r="C446" s="75" t="s">
        <v>663</v>
      </c>
      <c r="D446" s="75" t="s">
        <v>664</v>
      </c>
      <c r="E446" s="75" t="s">
        <v>665</v>
      </c>
      <c r="F446" s="75" t="s">
        <v>478</v>
      </c>
      <c r="G446" s="75" t="s">
        <v>677</v>
      </c>
      <c r="H446" s="80">
        <v>3291</v>
      </c>
      <c r="I446" s="76">
        <v>3</v>
      </c>
      <c r="J446" s="153">
        <f>SUM('เลย '!F14)</f>
        <v>579266.73</v>
      </c>
      <c r="K446" s="159">
        <f>SUM('เลย '!AJ14)</f>
        <v>605241.54999999993</v>
      </c>
      <c r="L446" s="81">
        <f>'เลย '!AK14</f>
        <v>3286811.67</v>
      </c>
      <c r="M446" s="81">
        <f>'เลย '!AL14</f>
        <v>3371443.0700000003</v>
      </c>
      <c r="N446" s="75"/>
      <c r="O446" s="75"/>
      <c r="P446" s="75"/>
      <c r="Q446" s="151">
        <f t="shared" si="52"/>
        <v>-84631.400000000373</v>
      </c>
      <c r="R446" s="78">
        <f t="shared" si="64"/>
        <v>998.72733819507744</v>
      </c>
      <c r="T446" s="2"/>
    </row>
    <row r="447" spans="1:20" x14ac:dyDescent="0.3">
      <c r="A447" s="76">
        <v>13</v>
      </c>
      <c r="B447" s="75" t="s">
        <v>347</v>
      </c>
      <c r="C447" s="75" t="s">
        <v>663</v>
      </c>
      <c r="D447" s="75" t="s">
        <v>664</v>
      </c>
      <c r="E447" s="75" t="s">
        <v>665</v>
      </c>
      <c r="F447" s="75" t="s">
        <v>478</v>
      </c>
      <c r="G447" s="75" t="s">
        <v>678</v>
      </c>
      <c r="H447" s="80">
        <v>5142</v>
      </c>
      <c r="I447" s="76">
        <v>4</v>
      </c>
      <c r="J447" s="153">
        <f>SUM('เลย '!F15)</f>
        <v>679523.69</v>
      </c>
      <c r="K447" s="159">
        <f>SUM('เลย '!AJ15)</f>
        <v>851235.24</v>
      </c>
      <c r="L447" s="81">
        <f>'เลย '!AK15</f>
        <v>3194742.7</v>
      </c>
      <c r="M447" s="81">
        <f>'เลย '!AL15</f>
        <v>3455168.83</v>
      </c>
      <c r="N447" s="75"/>
      <c r="O447" s="75"/>
      <c r="P447" s="75"/>
      <c r="Q447" s="151">
        <f t="shared" si="52"/>
        <v>-260426.12999999989</v>
      </c>
      <c r="R447" s="78">
        <f t="shared" si="64"/>
        <v>621.30352003111636</v>
      </c>
      <c r="T447" s="2"/>
    </row>
    <row r="448" spans="1:20" x14ac:dyDescent="0.3">
      <c r="A448" s="76">
        <v>14</v>
      </c>
      <c r="B448" s="75" t="s">
        <v>347</v>
      </c>
      <c r="C448" s="75" t="s">
        <v>663</v>
      </c>
      <c r="D448" s="75" t="s">
        <v>664</v>
      </c>
      <c r="E448" s="75" t="s">
        <v>665</v>
      </c>
      <c r="F448" s="75" t="s">
        <v>478</v>
      </c>
      <c r="G448" s="75" t="s">
        <v>679</v>
      </c>
      <c r="H448" s="80">
        <v>3335</v>
      </c>
      <c r="I448" s="76">
        <v>3</v>
      </c>
      <c r="J448" s="153">
        <f>SUM('เลย '!F16)</f>
        <v>380395.92</v>
      </c>
      <c r="K448" s="159">
        <f>SUM('เลย '!AJ16)</f>
        <v>440196.99</v>
      </c>
      <c r="L448" s="81">
        <f>'เลย '!AK16</f>
        <v>2732623.7800000003</v>
      </c>
      <c r="M448" s="81">
        <f>'เลย '!AL16</f>
        <v>2825217.02</v>
      </c>
      <c r="N448" s="75"/>
      <c r="O448" s="75"/>
      <c r="P448" s="75"/>
      <c r="Q448" s="151">
        <f t="shared" si="52"/>
        <v>-92593.239999999758</v>
      </c>
      <c r="R448" s="78">
        <f t="shared" si="64"/>
        <v>819.3774452773614</v>
      </c>
      <c r="T448" s="2"/>
    </row>
    <row r="449" spans="1:18" s="2" customFormat="1" x14ac:dyDescent="0.3">
      <c r="A449" s="76">
        <v>15</v>
      </c>
      <c r="B449" s="75" t="s">
        <v>347</v>
      </c>
      <c r="C449" s="75" t="s">
        <v>663</v>
      </c>
      <c r="D449" s="75" t="s">
        <v>664</v>
      </c>
      <c r="E449" s="75" t="s">
        <v>665</v>
      </c>
      <c r="F449" s="75" t="s">
        <v>478</v>
      </c>
      <c r="G449" s="75" t="s">
        <v>680</v>
      </c>
      <c r="H449" s="80">
        <v>4546</v>
      </c>
      <c r="I449" s="76">
        <v>4</v>
      </c>
      <c r="J449" s="153">
        <f>SUM('เลย '!F17)</f>
        <v>1061340.98</v>
      </c>
      <c r="K449" s="159">
        <f>SUM('เลย '!AJ17)</f>
        <v>1221014.75</v>
      </c>
      <c r="L449" s="81">
        <f>'เลย '!AK17</f>
        <v>2727647.8200000003</v>
      </c>
      <c r="M449" s="81">
        <f>'เลย '!AL17</f>
        <v>2783434.3200000003</v>
      </c>
      <c r="N449" s="75"/>
      <c r="O449" s="75"/>
      <c r="P449" s="75"/>
      <c r="Q449" s="151">
        <f t="shared" si="52"/>
        <v>-55786.5</v>
      </c>
      <c r="R449" s="78">
        <f t="shared" si="64"/>
        <v>600.01051913770357</v>
      </c>
    </row>
    <row r="450" spans="1:18" s="2" customFormat="1" x14ac:dyDescent="0.3">
      <c r="A450" s="76">
        <v>16</v>
      </c>
      <c r="B450" s="75" t="s">
        <v>347</v>
      </c>
      <c r="C450" s="75" t="s">
        <v>663</v>
      </c>
      <c r="D450" s="75" t="s">
        <v>664</v>
      </c>
      <c r="E450" s="75" t="s">
        <v>665</v>
      </c>
      <c r="F450" s="75" t="s">
        <v>478</v>
      </c>
      <c r="G450" s="75" t="s">
        <v>681</v>
      </c>
      <c r="H450" s="80">
        <v>4362</v>
      </c>
      <c r="I450" s="76">
        <v>3</v>
      </c>
      <c r="J450" s="153">
        <f>SUM('เลย '!F18)</f>
        <v>475812.63</v>
      </c>
      <c r="K450" s="159">
        <f>SUM('เลย '!AJ18)</f>
        <v>598673.53</v>
      </c>
      <c r="L450" s="81">
        <f>'เลย '!AK18</f>
        <v>3439411.12</v>
      </c>
      <c r="M450" s="81">
        <f>'เลย '!AL18</f>
        <v>3691700.8200000003</v>
      </c>
      <c r="N450" s="75"/>
      <c r="O450" s="75"/>
      <c r="P450" s="75"/>
      <c r="Q450" s="151">
        <f t="shared" si="52"/>
        <v>-252289.70000000019</v>
      </c>
      <c r="R450" s="78">
        <f t="shared" si="64"/>
        <v>788.4940669417698</v>
      </c>
    </row>
    <row r="451" spans="1:18" s="2" customFormat="1" x14ac:dyDescent="0.3">
      <c r="A451" s="76">
        <v>17</v>
      </c>
      <c r="B451" s="75" t="s">
        <v>347</v>
      </c>
      <c r="C451" s="75" t="s">
        <v>663</v>
      </c>
      <c r="D451" s="75" t="s">
        <v>664</v>
      </c>
      <c r="E451" s="75" t="s">
        <v>665</v>
      </c>
      <c r="F451" s="75" t="s">
        <v>478</v>
      </c>
      <c r="G451" s="75" t="s">
        <v>682</v>
      </c>
      <c r="H451" s="80">
        <v>5714</v>
      </c>
      <c r="I451" s="76">
        <v>4</v>
      </c>
      <c r="J451" s="153">
        <f>SUM('เลย '!F19)</f>
        <v>935458.41</v>
      </c>
      <c r="K451" s="159">
        <f>SUM('เลย '!AJ19)</f>
        <v>915106.32</v>
      </c>
      <c r="L451" s="81">
        <f>'เลย '!AK19</f>
        <v>2569030.4700000002</v>
      </c>
      <c r="M451" s="81">
        <f>'เลย '!AL19</f>
        <v>2803459.6</v>
      </c>
      <c r="N451" s="75"/>
      <c r="O451" s="75"/>
      <c r="P451" s="75"/>
      <c r="Q451" s="151">
        <f t="shared" si="52"/>
        <v>-234429.12999999989</v>
      </c>
      <c r="R451" s="78">
        <f t="shared" si="64"/>
        <v>449.60281239061959</v>
      </c>
    </row>
    <row r="452" spans="1:18" s="2" customFormat="1" x14ac:dyDescent="0.3">
      <c r="A452" s="76">
        <v>18</v>
      </c>
      <c r="B452" s="75" t="s">
        <v>347</v>
      </c>
      <c r="C452" s="75" t="s">
        <v>663</v>
      </c>
      <c r="D452" s="75" t="s">
        <v>664</v>
      </c>
      <c r="E452" s="75" t="s">
        <v>665</v>
      </c>
      <c r="F452" s="75" t="s">
        <v>478</v>
      </c>
      <c r="G452" s="75" t="s">
        <v>683</v>
      </c>
      <c r="H452" s="80">
        <v>1992</v>
      </c>
      <c r="I452" s="76">
        <v>2</v>
      </c>
      <c r="J452" s="153">
        <f>SUM('เลย '!F20)</f>
        <v>145533.93</v>
      </c>
      <c r="K452" s="159">
        <f>SUM('เลย '!AJ20)</f>
        <v>161882.64999999997</v>
      </c>
      <c r="L452" s="81">
        <f>'เลย '!AK20</f>
        <v>2446173.63</v>
      </c>
      <c r="M452" s="81">
        <f>'เลย '!AL20</f>
        <v>2532958.21</v>
      </c>
      <c r="N452" s="75"/>
      <c r="O452" s="75"/>
      <c r="P452" s="75"/>
      <c r="Q452" s="151">
        <f t="shared" si="52"/>
        <v>-86784.580000000075</v>
      </c>
      <c r="R452" s="78">
        <f t="shared" si="64"/>
        <v>1227.9988102409638</v>
      </c>
    </row>
    <row r="453" spans="1:18" s="2" customFormat="1" x14ac:dyDescent="0.3">
      <c r="A453" s="76">
        <v>19</v>
      </c>
      <c r="B453" s="75" t="s">
        <v>347</v>
      </c>
      <c r="C453" s="75" t="s">
        <v>663</v>
      </c>
      <c r="D453" s="75" t="s">
        <v>664</v>
      </c>
      <c r="E453" s="75" t="s">
        <v>665</v>
      </c>
      <c r="F453" s="75" t="s">
        <v>478</v>
      </c>
      <c r="G453" s="75" t="s">
        <v>684</v>
      </c>
      <c r="H453" s="80">
        <v>2523</v>
      </c>
      <c r="I453" s="76">
        <v>2</v>
      </c>
      <c r="J453" s="153">
        <f>SUM('เลย '!F21)</f>
        <v>458992.93</v>
      </c>
      <c r="K453" s="159">
        <f>SUM('เลย '!AJ21)</f>
        <v>468397.24</v>
      </c>
      <c r="L453" s="81">
        <f>'เลย '!AK21</f>
        <v>2261518.46</v>
      </c>
      <c r="M453" s="81">
        <f>'เลย '!AL21</f>
        <v>2364295.0099999998</v>
      </c>
      <c r="N453" s="75"/>
      <c r="O453" s="75"/>
      <c r="P453" s="75"/>
      <c r="Q453" s="151">
        <f t="shared" si="52"/>
        <v>-102776.54999999981</v>
      </c>
      <c r="R453" s="78">
        <f t="shared" si="64"/>
        <v>896.3608640507332</v>
      </c>
    </row>
    <row r="454" spans="1:18" s="2" customFormat="1" x14ac:dyDescent="0.3">
      <c r="A454" s="76">
        <v>20</v>
      </c>
      <c r="B454" s="75" t="s">
        <v>347</v>
      </c>
      <c r="C454" s="75" t="s">
        <v>663</v>
      </c>
      <c r="D454" s="75" t="s">
        <v>664</v>
      </c>
      <c r="E454" s="75" t="s">
        <v>665</v>
      </c>
      <c r="F454" s="75" t="s">
        <v>478</v>
      </c>
      <c r="G454" s="75" t="s">
        <v>685</v>
      </c>
      <c r="H454" s="80">
        <v>2847</v>
      </c>
      <c r="I454" s="76">
        <v>2</v>
      </c>
      <c r="J454" s="153">
        <f>SUM('เลย '!F22)</f>
        <v>183870.58</v>
      </c>
      <c r="K454" s="159">
        <f>SUM('เลย '!AJ22)</f>
        <v>265806.24999999994</v>
      </c>
      <c r="L454" s="81">
        <f>'เลย '!AK22</f>
        <v>1958727.7000000002</v>
      </c>
      <c r="M454" s="81">
        <f>'เลย '!AL22</f>
        <v>2216905.54</v>
      </c>
      <c r="N454" s="75"/>
      <c r="O454" s="75"/>
      <c r="P454" s="75"/>
      <c r="Q454" s="151">
        <f t="shared" si="52"/>
        <v>-258177.83999999985</v>
      </c>
      <c r="R454" s="78">
        <f t="shared" si="64"/>
        <v>687.99708465050935</v>
      </c>
    </row>
    <row r="455" spans="1:18" s="21" customFormat="1" x14ac:dyDescent="0.3">
      <c r="A455" s="139">
        <v>1</v>
      </c>
      <c r="B455" s="140" t="s">
        <v>347</v>
      </c>
      <c r="C455" s="140"/>
      <c r="D455" s="140"/>
      <c r="E455" s="140" t="s">
        <v>374</v>
      </c>
      <c r="F455" s="140"/>
      <c r="G455" s="140" t="s">
        <v>686</v>
      </c>
      <c r="H455" s="142">
        <f>SUM(H435:H454)</f>
        <v>73544</v>
      </c>
      <c r="I455" s="139"/>
      <c r="J455" s="142">
        <f>SUM(J435:J454)</f>
        <v>10833600.630000001</v>
      </c>
      <c r="K455" s="160">
        <f>SUM(K435:K454)</f>
        <v>12142175.590000002</v>
      </c>
      <c r="L455" s="142">
        <f t="shared" ref="L455:M455" si="65">SUM(L435:L454)</f>
        <v>54845667.950000003</v>
      </c>
      <c r="M455" s="142">
        <f t="shared" si="65"/>
        <v>58368985.899999999</v>
      </c>
      <c r="N455" s="140">
        <v>19</v>
      </c>
      <c r="O455" s="140">
        <v>19</v>
      </c>
      <c r="P455" s="140">
        <f>N455-O455</f>
        <v>0</v>
      </c>
      <c r="Q455" s="152">
        <f t="shared" ref="Q455:Q518" si="66">L455-M455</f>
        <v>-3523317.9499999955</v>
      </c>
      <c r="R455" s="150">
        <f>L455/H455</f>
        <v>745.75312669966286</v>
      </c>
    </row>
    <row r="456" spans="1:18" s="2" customFormat="1" x14ac:dyDescent="0.3">
      <c r="A456" s="76">
        <v>1</v>
      </c>
      <c r="B456" s="75" t="s">
        <v>347</v>
      </c>
      <c r="C456" s="75" t="s">
        <v>687</v>
      </c>
      <c r="D456" s="75" t="s">
        <v>378</v>
      </c>
      <c r="E456" s="75" t="s">
        <v>688</v>
      </c>
      <c r="F456" s="75" t="s">
        <v>508</v>
      </c>
      <c r="G456" s="75" t="s">
        <v>689</v>
      </c>
      <c r="H456" s="80"/>
      <c r="I456" s="76"/>
      <c r="J456" s="153"/>
      <c r="K456" s="159"/>
      <c r="L456" s="81"/>
      <c r="M456" s="81"/>
      <c r="N456" s="75"/>
      <c r="O456" s="75"/>
      <c r="P456" s="75"/>
      <c r="Q456" s="151"/>
      <c r="R456" s="78"/>
    </row>
    <row r="457" spans="1:18" s="2" customFormat="1" x14ac:dyDescent="0.3">
      <c r="A457" s="76">
        <v>2</v>
      </c>
      <c r="B457" s="75" t="s">
        <v>347</v>
      </c>
      <c r="C457" s="75" t="s">
        <v>687</v>
      </c>
      <c r="D457" s="75" t="s">
        <v>378</v>
      </c>
      <c r="E457" s="75" t="s">
        <v>688</v>
      </c>
      <c r="F457" s="75" t="s">
        <v>478</v>
      </c>
      <c r="G457" s="75" t="s">
        <v>690</v>
      </c>
      <c r="H457" s="80">
        <v>1797</v>
      </c>
      <c r="I457" s="76">
        <v>2</v>
      </c>
      <c r="J457" s="153">
        <f>'เลย '!F23</f>
        <v>38515.26</v>
      </c>
      <c r="K457" s="159">
        <f>SUM('เลย '!AJ23)</f>
        <v>27102.16</v>
      </c>
      <c r="L457" s="81">
        <f>'เลย '!AK23</f>
        <v>1544896.94</v>
      </c>
      <c r="M457" s="81">
        <f>'เลย '!AL23</f>
        <v>1861855.65</v>
      </c>
      <c r="N457" s="75"/>
      <c r="O457" s="75"/>
      <c r="P457" s="75"/>
      <c r="Q457" s="151">
        <f t="shared" si="66"/>
        <v>-316958.70999999996</v>
      </c>
      <c r="R457" s="78">
        <f t="shared" ref="R457:R518" si="67">L457/H457</f>
        <v>859.70892598775731</v>
      </c>
    </row>
    <row r="458" spans="1:18" s="2" customFormat="1" x14ac:dyDescent="0.3">
      <c r="A458" s="76">
        <v>3</v>
      </c>
      <c r="B458" s="75" t="s">
        <v>347</v>
      </c>
      <c r="C458" s="75" t="s">
        <v>687</v>
      </c>
      <c r="D458" s="75" t="s">
        <v>378</v>
      </c>
      <c r="E458" s="75" t="s">
        <v>688</v>
      </c>
      <c r="F458" s="75" t="s">
        <v>478</v>
      </c>
      <c r="G458" s="75" t="s">
        <v>691</v>
      </c>
      <c r="H458" s="80">
        <v>5176</v>
      </c>
      <c r="I458" s="76">
        <v>4</v>
      </c>
      <c r="J458" s="153">
        <f>'เลย '!F24</f>
        <v>674253.43</v>
      </c>
      <c r="K458" s="159">
        <f>SUM('เลย '!AJ24)</f>
        <v>672387.20000000007</v>
      </c>
      <c r="L458" s="81">
        <f>'เลย '!AK24</f>
        <v>3451963.72</v>
      </c>
      <c r="M458" s="81">
        <f>'เลย '!AL24</f>
        <v>3573122.21</v>
      </c>
      <c r="N458" s="75"/>
      <c r="O458" s="75"/>
      <c r="P458" s="75"/>
      <c r="Q458" s="151">
        <f t="shared" si="66"/>
        <v>-121158.48999999976</v>
      </c>
      <c r="R458" s="78">
        <f t="shared" si="67"/>
        <v>666.91725656877907</v>
      </c>
    </row>
    <row r="459" spans="1:18" s="2" customFormat="1" x14ac:dyDescent="0.3">
      <c r="A459" s="76">
        <v>4</v>
      </c>
      <c r="B459" s="75" t="s">
        <v>347</v>
      </c>
      <c r="C459" s="75" t="s">
        <v>687</v>
      </c>
      <c r="D459" s="75" t="s">
        <v>378</v>
      </c>
      <c r="E459" s="75" t="s">
        <v>688</v>
      </c>
      <c r="F459" s="75" t="s">
        <v>478</v>
      </c>
      <c r="G459" s="75" t="s">
        <v>692</v>
      </c>
      <c r="H459" s="80">
        <v>1036</v>
      </c>
      <c r="I459" s="76">
        <v>1</v>
      </c>
      <c r="J459" s="153">
        <f>'เลย '!F25</f>
        <v>162444.76999999999</v>
      </c>
      <c r="K459" s="159">
        <f>SUM('เลย '!AJ25)</f>
        <v>156033.74</v>
      </c>
      <c r="L459" s="81">
        <f>'เลย '!AK25</f>
        <v>2763064.4699999997</v>
      </c>
      <c r="M459" s="81">
        <f>'เลย '!AL25</f>
        <v>2815258.81</v>
      </c>
      <c r="N459" s="75"/>
      <c r="O459" s="75"/>
      <c r="P459" s="75"/>
      <c r="Q459" s="151">
        <f t="shared" si="66"/>
        <v>-52194.340000000317</v>
      </c>
      <c r="R459" s="78">
        <f t="shared" si="67"/>
        <v>2667.0506467181463</v>
      </c>
    </row>
    <row r="460" spans="1:18" s="2" customFormat="1" x14ac:dyDescent="0.3">
      <c r="A460" s="76">
        <v>5</v>
      </c>
      <c r="B460" s="75" t="s">
        <v>347</v>
      </c>
      <c r="C460" s="75" t="s">
        <v>687</v>
      </c>
      <c r="D460" s="75" t="s">
        <v>378</v>
      </c>
      <c r="E460" s="75" t="s">
        <v>688</v>
      </c>
      <c r="F460" s="75" t="s">
        <v>478</v>
      </c>
      <c r="G460" s="75" t="s">
        <v>693</v>
      </c>
      <c r="H460" s="80">
        <v>2914</v>
      </c>
      <c r="I460" s="76">
        <v>2</v>
      </c>
      <c r="J460" s="153">
        <f>'เลย '!F26</f>
        <v>246210.49</v>
      </c>
      <c r="K460" s="159">
        <f>SUM('เลย '!AJ26)</f>
        <v>223064.81999999998</v>
      </c>
      <c r="L460" s="81">
        <f>'เลย '!AK26</f>
        <v>1403102.8699999999</v>
      </c>
      <c r="M460" s="81">
        <f>'เลย '!AL26</f>
        <v>1702768.27</v>
      </c>
      <c r="N460" s="75"/>
      <c r="O460" s="75"/>
      <c r="P460" s="75"/>
      <c r="Q460" s="151">
        <f t="shared" si="66"/>
        <v>-299665.40000000014</v>
      </c>
      <c r="R460" s="78">
        <f t="shared" si="67"/>
        <v>481.50407343857239</v>
      </c>
    </row>
    <row r="461" spans="1:18" s="2" customFormat="1" x14ac:dyDescent="0.3">
      <c r="A461" s="76">
        <v>6</v>
      </c>
      <c r="B461" s="75" t="s">
        <v>347</v>
      </c>
      <c r="C461" s="75" t="s">
        <v>687</v>
      </c>
      <c r="D461" s="75" t="s">
        <v>378</v>
      </c>
      <c r="E461" s="75" t="s">
        <v>688</v>
      </c>
      <c r="F461" s="75" t="s">
        <v>478</v>
      </c>
      <c r="G461" s="75" t="s">
        <v>694</v>
      </c>
      <c r="H461" s="80">
        <v>2352</v>
      </c>
      <c r="I461" s="76">
        <v>2</v>
      </c>
      <c r="J461" s="153">
        <f>'เลย '!F27</f>
        <v>127828</v>
      </c>
      <c r="K461" s="159">
        <f>SUM('เลย '!AJ27)</f>
        <v>113455.84</v>
      </c>
      <c r="L461" s="81">
        <f>'เลย '!AK27</f>
        <v>2476448.0300000003</v>
      </c>
      <c r="M461" s="81">
        <f>'เลย '!AL27</f>
        <v>2738683.34</v>
      </c>
      <c r="N461" s="75"/>
      <c r="O461" s="75"/>
      <c r="P461" s="75"/>
      <c r="Q461" s="151">
        <f t="shared" si="66"/>
        <v>-262235.30999999959</v>
      </c>
      <c r="R461" s="78">
        <f t="shared" si="67"/>
        <v>1052.9115773809524</v>
      </c>
    </row>
    <row r="462" spans="1:18" s="21" customFormat="1" x14ac:dyDescent="0.3">
      <c r="A462" s="139">
        <v>2</v>
      </c>
      <c r="B462" s="140" t="s">
        <v>347</v>
      </c>
      <c r="C462" s="140"/>
      <c r="D462" s="140"/>
      <c r="E462" s="140" t="s">
        <v>374</v>
      </c>
      <c r="F462" s="140"/>
      <c r="G462" s="140" t="s">
        <v>695</v>
      </c>
      <c r="H462" s="142">
        <f>SUM(H456:H461)</f>
        <v>13275</v>
      </c>
      <c r="I462" s="139"/>
      <c r="J462" s="142">
        <f>SUM(J456:J461)</f>
        <v>1249251.9500000002</v>
      </c>
      <c r="K462" s="160">
        <f>SUM(K456:K461)</f>
        <v>1192043.7600000002</v>
      </c>
      <c r="L462" s="142">
        <f t="shared" ref="L462:M462" si="68">SUM(L456:L461)</f>
        <v>11639476.030000001</v>
      </c>
      <c r="M462" s="142">
        <f t="shared" si="68"/>
        <v>12691688.279999999</v>
      </c>
      <c r="N462" s="140">
        <v>5</v>
      </c>
      <c r="O462" s="140">
        <v>5</v>
      </c>
      <c r="P462" s="140">
        <f>N462-O462</f>
        <v>0</v>
      </c>
      <c r="Q462" s="152">
        <f t="shared" si="66"/>
        <v>-1052212.2499999981</v>
      </c>
      <c r="R462" s="150">
        <f>L462/H462</f>
        <v>876.7966877589455</v>
      </c>
    </row>
    <row r="463" spans="1:18" s="2" customFormat="1" x14ac:dyDescent="0.3">
      <c r="A463" s="76">
        <v>1</v>
      </c>
      <c r="B463" s="75" t="s">
        <v>347</v>
      </c>
      <c r="C463" s="75" t="s">
        <v>696</v>
      </c>
      <c r="D463" s="75" t="s">
        <v>385</v>
      </c>
      <c r="E463" s="75" t="s">
        <v>697</v>
      </c>
      <c r="F463" s="75" t="s">
        <v>508</v>
      </c>
      <c r="G463" s="75" t="s">
        <v>698</v>
      </c>
      <c r="H463" s="80"/>
      <c r="I463" s="76"/>
      <c r="J463" s="153"/>
      <c r="K463" s="159"/>
      <c r="L463" s="81"/>
      <c r="M463" s="81"/>
      <c r="N463" s="75"/>
      <c r="O463" s="75"/>
      <c r="P463" s="75"/>
      <c r="Q463" s="151"/>
      <c r="R463" s="78"/>
    </row>
    <row r="464" spans="1:18" s="2" customFormat="1" x14ac:dyDescent="0.3">
      <c r="A464" s="76">
        <v>2</v>
      </c>
      <c r="B464" s="75" t="s">
        <v>347</v>
      </c>
      <c r="C464" s="75" t="s">
        <v>696</v>
      </c>
      <c r="D464" s="75" t="s">
        <v>385</v>
      </c>
      <c r="E464" s="75" t="s">
        <v>697</v>
      </c>
      <c r="F464" s="75" t="s">
        <v>478</v>
      </c>
      <c r="G464" s="75" t="s">
        <v>699</v>
      </c>
      <c r="H464" s="80">
        <v>4838</v>
      </c>
      <c r="I464" s="76">
        <v>4</v>
      </c>
      <c r="J464" s="153">
        <f>'เลย '!F28</f>
        <v>172688.56</v>
      </c>
      <c r="K464" s="159">
        <f>SUM('เลย '!AJ28)</f>
        <v>263245.93</v>
      </c>
      <c r="L464" s="81">
        <f>'เลย '!AK28</f>
        <v>4363351.37</v>
      </c>
      <c r="M464" s="81">
        <f>'เลย '!AL28</f>
        <v>4679826.55</v>
      </c>
      <c r="N464" s="75"/>
      <c r="O464" s="75"/>
      <c r="P464" s="75"/>
      <c r="Q464" s="151">
        <f t="shared" si="66"/>
        <v>-316475.1799999997</v>
      </c>
      <c r="R464" s="78">
        <f t="shared" si="67"/>
        <v>901.89156056221577</v>
      </c>
    </row>
    <row r="465" spans="1:18" s="2" customFormat="1" x14ac:dyDescent="0.3">
      <c r="A465" s="76">
        <v>3</v>
      </c>
      <c r="B465" s="75" t="s">
        <v>347</v>
      </c>
      <c r="C465" s="75" t="s">
        <v>696</v>
      </c>
      <c r="D465" s="75" t="s">
        <v>385</v>
      </c>
      <c r="E465" s="75" t="s">
        <v>697</v>
      </c>
      <c r="F465" s="75" t="s">
        <v>478</v>
      </c>
      <c r="G465" s="75" t="s">
        <v>700</v>
      </c>
      <c r="H465" s="80">
        <v>2566</v>
      </c>
      <c r="I465" s="76">
        <v>2</v>
      </c>
      <c r="J465" s="153">
        <f>'เลย '!F29</f>
        <v>185818.46</v>
      </c>
      <c r="K465" s="159">
        <f>SUM('เลย '!AJ29)</f>
        <v>295803.34000000003</v>
      </c>
      <c r="L465" s="81">
        <f>'เลย '!AK29</f>
        <v>2253544.13</v>
      </c>
      <c r="M465" s="81">
        <f>'เลย '!AL29</f>
        <v>2517854.81</v>
      </c>
      <c r="N465" s="75"/>
      <c r="O465" s="75"/>
      <c r="P465" s="75"/>
      <c r="Q465" s="151">
        <f t="shared" si="66"/>
        <v>-264310.68000000017</v>
      </c>
      <c r="R465" s="78">
        <f t="shared" si="67"/>
        <v>878.23231878409968</v>
      </c>
    </row>
    <row r="466" spans="1:18" s="2" customFormat="1" x14ac:dyDescent="0.3">
      <c r="A466" s="76">
        <v>4</v>
      </c>
      <c r="B466" s="75" t="s">
        <v>347</v>
      </c>
      <c r="C466" s="75" t="s">
        <v>696</v>
      </c>
      <c r="D466" s="75" t="s">
        <v>385</v>
      </c>
      <c r="E466" s="75" t="s">
        <v>697</v>
      </c>
      <c r="F466" s="75" t="s">
        <v>478</v>
      </c>
      <c r="G466" s="75" t="s">
        <v>701</v>
      </c>
      <c r="H466" s="80">
        <v>3735</v>
      </c>
      <c r="I466" s="76">
        <v>3</v>
      </c>
      <c r="J466" s="153">
        <f>'เลย '!F30</f>
        <v>457701.94</v>
      </c>
      <c r="K466" s="159">
        <f>SUM('เลย '!AJ30)</f>
        <v>493445.49</v>
      </c>
      <c r="L466" s="81">
        <f>'เลย '!AK30</f>
        <v>2375008</v>
      </c>
      <c r="M466" s="81">
        <f>'เลย '!AL30</f>
        <v>2637968.12</v>
      </c>
      <c r="N466" s="75"/>
      <c r="O466" s="75"/>
      <c r="P466" s="75"/>
      <c r="Q466" s="151">
        <f t="shared" si="66"/>
        <v>-262960.12000000011</v>
      </c>
      <c r="R466" s="78">
        <f t="shared" si="67"/>
        <v>635.87898259705491</v>
      </c>
    </row>
    <row r="467" spans="1:18" s="2" customFormat="1" x14ac:dyDescent="0.3">
      <c r="A467" s="76">
        <v>5</v>
      </c>
      <c r="B467" s="75" t="s">
        <v>347</v>
      </c>
      <c r="C467" s="75" t="s">
        <v>696</v>
      </c>
      <c r="D467" s="75" t="s">
        <v>385</v>
      </c>
      <c r="E467" s="75" t="s">
        <v>697</v>
      </c>
      <c r="F467" s="75" t="s">
        <v>478</v>
      </c>
      <c r="G467" s="75" t="s">
        <v>702</v>
      </c>
      <c r="H467" s="80">
        <v>4854</v>
      </c>
      <c r="I467" s="76">
        <v>4</v>
      </c>
      <c r="J467" s="153">
        <f>'เลย '!F31</f>
        <v>230249.08</v>
      </c>
      <c r="K467" s="159">
        <f>SUM('เลย '!AJ31)</f>
        <v>311831.76999999996</v>
      </c>
      <c r="L467" s="81">
        <f>'เลย '!AK31</f>
        <v>3095259.58</v>
      </c>
      <c r="M467" s="81">
        <f>'เลย '!AL31</f>
        <v>3325547.8800000004</v>
      </c>
      <c r="N467" s="75"/>
      <c r="O467" s="75"/>
      <c r="P467" s="75"/>
      <c r="Q467" s="151">
        <f t="shared" si="66"/>
        <v>-230288.30000000028</v>
      </c>
      <c r="R467" s="78">
        <f t="shared" si="67"/>
        <v>637.67193654717755</v>
      </c>
    </row>
    <row r="468" spans="1:18" s="2" customFormat="1" x14ac:dyDescent="0.3">
      <c r="A468" s="76">
        <v>6</v>
      </c>
      <c r="B468" s="75" t="s">
        <v>347</v>
      </c>
      <c r="C468" s="75" t="s">
        <v>696</v>
      </c>
      <c r="D468" s="75" t="s">
        <v>385</v>
      </c>
      <c r="E468" s="75" t="s">
        <v>697</v>
      </c>
      <c r="F468" s="75" t="s">
        <v>478</v>
      </c>
      <c r="G468" s="75" t="s">
        <v>703</v>
      </c>
      <c r="H468" s="80">
        <v>2393</v>
      </c>
      <c r="I468" s="76">
        <v>2</v>
      </c>
      <c r="J468" s="153">
        <f>'เลย '!F32</f>
        <v>267089.11</v>
      </c>
      <c r="K468" s="159">
        <f>SUM('เลย '!AJ32)</f>
        <v>304775.89</v>
      </c>
      <c r="L468" s="81">
        <f>'เลย '!AK32</f>
        <v>3874657.64</v>
      </c>
      <c r="M468" s="81">
        <f>'เลย '!AL32</f>
        <v>4059573.2700000005</v>
      </c>
      <c r="N468" s="75"/>
      <c r="O468" s="75"/>
      <c r="P468" s="75"/>
      <c r="Q468" s="151">
        <f t="shared" si="66"/>
        <v>-184915.63000000035</v>
      </c>
      <c r="R468" s="78">
        <f t="shared" si="67"/>
        <v>1619.1632427914751</v>
      </c>
    </row>
    <row r="469" spans="1:18" s="2" customFormat="1" x14ac:dyDescent="0.3">
      <c r="A469" s="76">
        <v>7</v>
      </c>
      <c r="B469" s="75" t="s">
        <v>347</v>
      </c>
      <c r="C469" s="75" t="s">
        <v>696</v>
      </c>
      <c r="D469" s="75" t="s">
        <v>385</v>
      </c>
      <c r="E469" s="75" t="s">
        <v>697</v>
      </c>
      <c r="F469" s="75" t="s">
        <v>478</v>
      </c>
      <c r="G469" s="75" t="s">
        <v>704</v>
      </c>
      <c r="H469" s="80">
        <v>1649</v>
      </c>
      <c r="I469" s="76">
        <v>2</v>
      </c>
      <c r="J469" s="153">
        <f>'เลย '!F33</f>
        <v>444445.68</v>
      </c>
      <c r="K469" s="159">
        <f>SUM('เลย '!AJ33)</f>
        <v>442171.22</v>
      </c>
      <c r="L469" s="81">
        <f>'เลย '!AK33</f>
        <v>1613563.64</v>
      </c>
      <c r="M469" s="81">
        <f>'เลย '!AL33</f>
        <v>1840831.87</v>
      </c>
      <c r="N469" s="75"/>
      <c r="O469" s="75"/>
      <c r="P469" s="75"/>
      <c r="Q469" s="151">
        <f t="shared" si="66"/>
        <v>-227268.23000000021</v>
      </c>
      <c r="R469" s="78">
        <f t="shared" si="67"/>
        <v>978.51039417828986</v>
      </c>
    </row>
    <row r="470" spans="1:18" s="2" customFormat="1" x14ac:dyDescent="0.3">
      <c r="A470" s="76">
        <v>8</v>
      </c>
      <c r="B470" s="75" t="s">
        <v>347</v>
      </c>
      <c r="C470" s="75" t="s">
        <v>696</v>
      </c>
      <c r="D470" s="75" t="s">
        <v>385</v>
      </c>
      <c r="E470" s="75" t="s">
        <v>697</v>
      </c>
      <c r="F470" s="75" t="s">
        <v>478</v>
      </c>
      <c r="G470" s="75" t="s">
        <v>705</v>
      </c>
      <c r="H470" s="80">
        <v>2687</v>
      </c>
      <c r="I470" s="76">
        <v>2</v>
      </c>
      <c r="J470" s="153">
        <f>'เลย '!F34</f>
        <v>243655.98</v>
      </c>
      <c r="K470" s="159">
        <f>SUM('เลย '!AJ34)</f>
        <v>304863.77999999997</v>
      </c>
      <c r="L470" s="81">
        <f>'เลย '!AK34</f>
        <v>3509761.3</v>
      </c>
      <c r="M470" s="81">
        <f>'เลย '!AL34</f>
        <v>3519588.5100000002</v>
      </c>
      <c r="N470" s="75"/>
      <c r="O470" s="75"/>
      <c r="P470" s="75"/>
      <c r="Q470" s="151">
        <f t="shared" si="66"/>
        <v>-9827.2100000004284</v>
      </c>
      <c r="R470" s="78">
        <f t="shared" si="67"/>
        <v>1306.2007071082992</v>
      </c>
    </row>
    <row r="471" spans="1:18" s="2" customFormat="1" x14ac:dyDescent="0.3">
      <c r="A471" s="76">
        <v>9</v>
      </c>
      <c r="B471" s="75" t="s">
        <v>347</v>
      </c>
      <c r="C471" s="75" t="s">
        <v>696</v>
      </c>
      <c r="D471" s="75" t="s">
        <v>385</v>
      </c>
      <c r="E471" s="75" t="s">
        <v>697</v>
      </c>
      <c r="F471" s="75" t="s">
        <v>478</v>
      </c>
      <c r="G471" s="75" t="s">
        <v>706</v>
      </c>
      <c r="H471" s="80">
        <v>2348</v>
      </c>
      <c r="I471" s="76">
        <v>2</v>
      </c>
      <c r="J471" s="153">
        <f>'เลย '!F35</f>
        <v>218074.94</v>
      </c>
      <c r="K471" s="159">
        <f>SUM('เลย '!AJ35)</f>
        <v>274055.71000000002</v>
      </c>
      <c r="L471" s="81">
        <f>'เลย '!AK35</f>
        <v>1792993.52</v>
      </c>
      <c r="M471" s="81">
        <f>'เลย '!AL35</f>
        <v>1827048.07</v>
      </c>
      <c r="N471" s="75"/>
      <c r="O471" s="75"/>
      <c r="P471" s="75"/>
      <c r="Q471" s="151">
        <f t="shared" si="66"/>
        <v>-34054.550000000047</v>
      </c>
      <c r="R471" s="78">
        <f t="shared" si="67"/>
        <v>763.62586030664397</v>
      </c>
    </row>
    <row r="472" spans="1:18" s="2" customFormat="1" x14ac:dyDescent="0.3">
      <c r="A472" s="76">
        <v>10</v>
      </c>
      <c r="B472" s="75" t="s">
        <v>347</v>
      </c>
      <c r="C472" s="75" t="s">
        <v>696</v>
      </c>
      <c r="D472" s="75" t="s">
        <v>385</v>
      </c>
      <c r="E472" s="75" t="s">
        <v>697</v>
      </c>
      <c r="F472" s="75" t="s">
        <v>478</v>
      </c>
      <c r="G472" s="75" t="s">
        <v>707</v>
      </c>
      <c r="H472" s="80">
        <v>1733</v>
      </c>
      <c r="I472" s="76">
        <v>2</v>
      </c>
      <c r="J472" s="153">
        <f>'เลย '!F36</f>
        <v>35716.67</v>
      </c>
      <c r="K472" s="159">
        <f>SUM('เลย '!AJ36)</f>
        <v>96547.4</v>
      </c>
      <c r="L472" s="81">
        <f>'เลย '!AK36</f>
        <v>2414736.4699999997</v>
      </c>
      <c r="M472" s="81">
        <f>'เลย '!AL36</f>
        <v>2703279.45</v>
      </c>
      <c r="N472" s="75"/>
      <c r="O472" s="75"/>
      <c r="P472" s="75"/>
      <c r="Q472" s="151">
        <f t="shared" si="66"/>
        <v>-288542.98000000045</v>
      </c>
      <c r="R472" s="78">
        <f t="shared" si="67"/>
        <v>1393.3851529140218</v>
      </c>
    </row>
    <row r="473" spans="1:18" s="2" customFormat="1" x14ac:dyDescent="0.3">
      <c r="A473" s="76">
        <v>11</v>
      </c>
      <c r="B473" s="75" t="s">
        <v>347</v>
      </c>
      <c r="C473" s="75" t="s">
        <v>696</v>
      </c>
      <c r="D473" s="75" t="s">
        <v>385</v>
      </c>
      <c r="E473" s="75" t="s">
        <v>697</v>
      </c>
      <c r="F473" s="75" t="s">
        <v>478</v>
      </c>
      <c r="G473" s="75" t="s">
        <v>708</v>
      </c>
      <c r="H473" s="80">
        <v>2559</v>
      </c>
      <c r="I473" s="76">
        <v>2</v>
      </c>
      <c r="J473" s="153">
        <f>'เลย '!F37</f>
        <v>158496.37</v>
      </c>
      <c r="K473" s="159">
        <f>SUM('เลย '!AJ37)</f>
        <v>239678.57</v>
      </c>
      <c r="L473" s="81">
        <f>'เลย '!AK37</f>
        <v>2421660.83</v>
      </c>
      <c r="M473" s="81">
        <f>'เลย '!AL37</f>
        <v>2622116.8800000004</v>
      </c>
      <c r="N473" s="75"/>
      <c r="O473" s="75"/>
      <c r="P473" s="75"/>
      <c r="Q473" s="151">
        <f t="shared" si="66"/>
        <v>-200456.05000000028</v>
      </c>
      <c r="R473" s="78">
        <f t="shared" si="67"/>
        <v>946.33092223524818</v>
      </c>
    </row>
    <row r="474" spans="1:18" s="2" customFormat="1" x14ac:dyDescent="0.3">
      <c r="A474" s="76">
        <v>12</v>
      </c>
      <c r="B474" s="75" t="s">
        <v>347</v>
      </c>
      <c r="C474" s="75" t="s">
        <v>696</v>
      </c>
      <c r="D474" s="75" t="s">
        <v>385</v>
      </c>
      <c r="E474" s="75" t="s">
        <v>697</v>
      </c>
      <c r="F474" s="75" t="s">
        <v>478</v>
      </c>
      <c r="G474" s="75" t="s">
        <v>709</v>
      </c>
      <c r="H474" s="80">
        <v>1951</v>
      </c>
      <c r="I474" s="76">
        <v>2</v>
      </c>
      <c r="J474" s="153">
        <f>'เลย '!F38</f>
        <v>63126.76</v>
      </c>
      <c r="K474" s="159">
        <f>SUM('เลย '!AJ38)</f>
        <v>142140.65</v>
      </c>
      <c r="L474" s="81">
        <f>'เลย '!AK38</f>
        <v>2630719.75</v>
      </c>
      <c r="M474" s="81">
        <f>'เลย '!AL38</f>
        <v>2996305.33</v>
      </c>
      <c r="N474" s="75"/>
      <c r="O474" s="75"/>
      <c r="P474" s="75"/>
      <c r="Q474" s="151">
        <f t="shared" si="66"/>
        <v>-365585.58000000007</v>
      </c>
      <c r="R474" s="78">
        <f t="shared" si="67"/>
        <v>1348.3955663762174</v>
      </c>
    </row>
    <row r="475" spans="1:18" s="2" customFormat="1" x14ac:dyDescent="0.3">
      <c r="A475" s="76">
        <v>13</v>
      </c>
      <c r="B475" s="75" t="s">
        <v>347</v>
      </c>
      <c r="C475" s="75" t="s">
        <v>696</v>
      </c>
      <c r="D475" s="75" t="s">
        <v>385</v>
      </c>
      <c r="E475" s="75" t="s">
        <v>697</v>
      </c>
      <c r="F475" s="75" t="s">
        <v>478</v>
      </c>
      <c r="G475" s="75" t="s">
        <v>710</v>
      </c>
      <c r="H475" s="80">
        <v>3184</v>
      </c>
      <c r="I475" s="76">
        <v>3</v>
      </c>
      <c r="J475" s="153">
        <f>'เลย '!F39</f>
        <v>689579.63</v>
      </c>
      <c r="K475" s="159">
        <f>SUM('เลย '!AJ39)</f>
        <v>694729.31</v>
      </c>
      <c r="L475" s="81">
        <f>'เลย '!AK39</f>
        <v>2527196.77</v>
      </c>
      <c r="M475" s="81">
        <f>'เลย '!AL39</f>
        <v>2567357.34</v>
      </c>
      <c r="N475" s="75"/>
      <c r="O475" s="75"/>
      <c r="P475" s="75"/>
      <c r="Q475" s="151">
        <f t="shared" si="66"/>
        <v>-40160.569999999832</v>
      </c>
      <c r="R475" s="78">
        <f t="shared" si="67"/>
        <v>793.71757851758798</v>
      </c>
    </row>
    <row r="476" spans="1:18" s="2" customFormat="1" x14ac:dyDescent="0.3">
      <c r="A476" s="76">
        <v>14</v>
      </c>
      <c r="B476" s="75" t="s">
        <v>347</v>
      </c>
      <c r="C476" s="75" t="s">
        <v>696</v>
      </c>
      <c r="D476" s="75" t="s">
        <v>385</v>
      </c>
      <c r="E476" s="75" t="s">
        <v>697</v>
      </c>
      <c r="F476" s="75" t="s">
        <v>478</v>
      </c>
      <c r="G476" s="75" t="s">
        <v>711</v>
      </c>
      <c r="H476" s="80">
        <v>2131</v>
      </c>
      <c r="I476" s="76">
        <v>2</v>
      </c>
      <c r="J476" s="153">
        <f>'เลย '!F40</f>
        <v>281029.31</v>
      </c>
      <c r="K476" s="159">
        <f>SUM('เลย '!AJ40)</f>
        <v>324353.22000000003</v>
      </c>
      <c r="L476" s="81">
        <f>'เลย '!AK40</f>
        <v>2796277.4</v>
      </c>
      <c r="M476" s="81">
        <f>'เลย '!AL40</f>
        <v>3238715.65</v>
      </c>
      <c r="N476" s="75"/>
      <c r="O476" s="75"/>
      <c r="P476" s="75"/>
      <c r="Q476" s="151">
        <f t="shared" si="66"/>
        <v>-442438.25</v>
      </c>
      <c r="R476" s="78">
        <f t="shared" si="67"/>
        <v>1312.1902393242608</v>
      </c>
    </row>
    <row r="477" spans="1:18" s="2" customFormat="1" x14ac:dyDescent="0.3">
      <c r="A477" s="76">
        <v>15</v>
      </c>
      <c r="B477" s="75" t="s">
        <v>347</v>
      </c>
      <c r="C477" s="75" t="s">
        <v>696</v>
      </c>
      <c r="D477" s="75" t="s">
        <v>385</v>
      </c>
      <c r="E477" s="75" t="s">
        <v>697</v>
      </c>
      <c r="F477" s="75" t="s">
        <v>478</v>
      </c>
      <c r="G477" s="75" t="s">
        <v>712</v>
      </c>
      <c r="H477" s="80">
        <v>1943</v>
      </c>
      <c r="I477" s="76">
        <v>2</v>
      </c>
      <c r="J477" s="153">
        <f>'เลย '!F41</f>
        <v>499104.14</v>
      </c>
      <c r="K477" s="159">
        <f>SUM('เลย '!AJ41)</f>
        <v>497346.12</v>
      </c>
      <c r="L477" s="81">
        <f>'เลย '!AK41</f>
        <v>2476402.5300000003</v>
      </c>
      <c r="M477" s="81">
        <f>'เลย '!AL41</f>
        <v>2346247.66</v>
      </c>
      <c r="N477" s="75"/>
      <c r="O477" s="75"/>
      <c r="P477" s="75"/>
      <c r="Q477" s="151">
        <f t="shared" si="66"/>
        <v>130154.87000000011</v>
      </c>
      <c r="R477" s="78">
        <f t="shared" si="67"/>
        <v>1274.5252341739579</v>
      </c>
    </row>
    <row r="478" spans="1:18" s="21" customFormat="1" x14ac:dyDescent="0.3">
      <c r="A478" s="139">
        <v>3</v>
      </c>
      <c r="B478" s="140" t="s">
        <v>347</v>
      </c>
      <c r="C478" s="140"/>
      <c r="D478" s="140"/>
      <c r="E478" s="140" t="s">
        <v>374</v>
      </c>
      <c r="F478" s="140"/>
      <c r="G478" s="140" t="s">
        <v>713</v>
      </c>
      <c r="H478" s="142">
        <f>SUM(H463:H477)</f>
        <v>38571</v>
      </c>
      <c r="I478" s="139"/>
      <c r="J478" s="142">
        <f>SUM(J463:J477)</f>
        <v>3946776.63</v>
      </c>
      <c r="K478" s="160">
        <f>SUM(K463:K477)</f>
        <v>4684988.3999999994</v>
      </c>
      <c r="L478" s="142">
        <f t="shared" ref="L478:M478" si="69">SUM(L463:L477)</f>
        <v>38145132.93</v>
      </c>
      <c r="M478" s="142">
        <f t="shared" si="69"/>
        <v>40882261.390000001</v>
      </c>
      <c r="N478" s="140">
        <v>14</v>
      </c>
      <c r="O478" s="140">
        <v>14</v>
      </c>
      <c r="P478" s="140">
        <f>N478-O478</f>
        <v>0</v>
      </c>
      <c r="Q478" s="152">
        <f t="shared" si="66"/>
        <v>-2737128.4600000009</v>
      </c>
      <c r="R478" s="150">
        <f>L478/H478</f>
        <v>988.95887920976895</v>
      </c>
    </row>
    <row r="479" spans="1:18" s="2" customFormat="1" x14ac:dyDescent="0.3">
      <c r="A479" s="76">
        <v>1</v>
      </c>
      <c r="B479" s="75" t="s">
        <v>347</v>
      </c>
      <c r="C479" s="75" t="s">
        <v>714</v>
      </c>
      <c r="D479" s="75" t="s">
        <v>392</v>
      </c>
      <c r="E479" s="75" t="s">
        <v>715</v>
      </c>
      <c r="F479" s="75" t="s">
        <v>508</v>
      </c>
      <c r="G479" s="75" t="s">
        <v>716</v>
      </c>
      <c r="H479" s="80"/>
      <c r="I479" s="76"/>
      <c r="J479" s="153"/>
      <c r="K479" s="159"/>
      <c r="L479" s="81"/>
      <c r="M479" s="81"/>
      <c r="N479" s="75"/>
      <c r="O479" s="75"/>
      <c r="P479" s="75"/>
      <c r="Q479" s="151"/>
      <c r="R479" s="78"/>
    </row>
    <row r="480" spans="1:18" s="2" customFormat="1" x14ac:dyDescent="0.3">
      <c r="A480" s="76">
        <v>2</v>
      </c>
      <c r="B480" s="75" t="s">
        <v>347</v>
      </c>
      <c r="C480" s="75" t="s">
        <v>714</v>
      </c>
      <c r="D480" s="75" t="s">
        <v>392</v>
      </c>
      <c r="E480" s="75" t="s">
        <v>715</v>
      </c>
      <c r="F480" s="75" t="s">
        <v>478</v>
      </c>
      <c r="G480" s="75" t="s">
        <v>717</v>
      </c>
      <c r="H480" s="80">
        <v>3652</v>
      </c>
      <c r="I480" s="76">
        <v>3</v>
      </c>
      <c r="J480" s="153">
        <f>'เลย '!F42</f>
        <v>1053446.8700000001</v>
      </c>
      <c r="K480" s="159">
        <f>SUM('เลย '!AJ42)</f>
        <v>1099823.9900000002</v>
      </c>
      <c r="L480" s="81">
        <f>'เลย '!AK42</f>
        <v>2488295.1800000002</v>
      </c>
      <c r="M480" s="81">
        <f>'เลย '!AL42</f>
        <v>2249617.67</v>
      </c>
      <c r="N480" s="75"/>
      <c r="O480" s="75"/>
      <c r="P480" s="75"/>
      <c r="Q480" s="151">
        <f t="shared" si="66"/>
        <v>238677.51000000024</v>
      </c>
      <c r="R480" s="78">
        <f t="shared" si="67"/>
        <v>681.35136363636366</v>
      </c>
    </row>
    <row r="481" spans="1:18" s="2" customFormat="1" x14ac:dyDescent="0.3">
      <c r="A481" s="76">
        <v>3</v>
      </c>
      <c r="B481" s="75" t="s">
        <v>347</v>
      </c>
      <c r="C481" s="75" t="s">
        <v>714</v>
      </c>
      <c r="D481" s="75" t="s">
        <v>392</v>
      </c>
      <c r="E481" s="75" t="s">
        <v>715</v>
      </c>
      <c r="F481" s="75" t="s">
        <v>478</v>
      </c>
      <c r="G481" s="75" t="s">
        <v>718</v>
      </c>
      <c r="H481" s="80">
        <v>4998</v>
      </c>
      <c r="I481" s="76">
        <v>4</v>
      </c>
      <c r="J481" s="153">
        <f>'เลย '!F43</f>
        <v>87227.69</v>
      </c>
      <c r="K481" s="159">
        <f>SUM('เลย '!AJ43)</f>
        <v>229189.68</v>
      </c>
      <c r="L481" s="81">
        <f>'เลย '!AK43</f>
        <v>3621884.8600000003</v>
      </c>
      <c r="M481" s="81">
        <f>'เลย '!AL43</f>
        <v>3917069.4799999995</v>
      </c>
      <c r="N481" s="75"/>
      <c r="O481" s="75"/>
      <c r="P481" s="75"/>
      <c r="Q481" s="151">
        <f t="shared" si="66"/>
        <v>-295184.61999999918</v>
      </c>
      <c r="R481" s="78">
        <f t="shared" si="67"/>
        <v>724.66683873549425</v>
      </c>
    </row>
    <row r="482" spans="1:18" s="2" customFormat="1" x14ac:dyDescent="0.3">
      <c r="A482" s="76">
        <v>4</v>
      </c>
      <c r="B482" s="75" t="s">
        <v>347</v>
      </c>
      <c r="C482" s="75" t="s">
        <v>714</v>
      </c>
      <c r="D482" s="75" t="s">
        <v>392</v>
      </c>
      <c r="E482" s="75" t="s">
        <v>715</v>
      </c>
      <c r="F482" s="75" t="s">
        <v>478</v>
      </c>
      <c r="G482" s="75" t="s">
        <v>719</v>
      </c>
      <c r="H482" s="80">
        <v>3421</v>
      </c>
      <c r="I482" s="76">
        <v>3</v>
      </c>
      <c r="J482" s="153">
        <f>'เลย '!F44</f>
        <v>413512.8</v>
      </c>
      <c r="K482" s="159">
        <f>SUM('เลย '!AJ44)</f>
        <v>536686.88</v>
      </c>
      <c r="L482" s="81">
        <f>'เลย '!AK44</f>
        <v>2366235.96</v>
      </c>
      <c r="M482" s="81">
        <f>'เลย '!AL44</f>
        <v>2405731.8299999996</v>
      </c>
      <c r="N482" s="75"/>
      <c r="O482" s="75"/>
      <c r="P482" s="75"/>
      <c r="Q482" s="151">
        <f t="shared" si="66"/>
        <v>-39495.869999999646</v>
      </c>
      <c r="R482" s="78">
        <f t="shared" si="67"/>
        <v>691.67961414791</v>
      </c>
    </row>
    <row r="483" spans="1:18" s="2" customFormat="1" x14ac:dyDescent="0.3">
      <c r="A483" s="76">
        <v>5</v>
      </c>
      <c r="B483" s="75" t="s">
        <v>347</v>
      </c>
      <c r="C483" s="75" t="s">
        <v>714</v>
      </c>
      <c r="D483" s="75" t="s">
        <v>392</v>
      </c>
      <c r="E483" s="75" t="s">
        <v>715</v>
      </c>
      <c r="F483" s="75" t="s">
        <v>478</v>
      </c>
      <c r="G483" s="75" t="s">
        <v>720</v>
      </c>
      <c r="H483" s="80">
        <v>1467</v>
      </c>
      <c r="I483" s="76">
        <v>1</v>
      </c>
      <c r="J483" s="153">
        <f>'เลย '!F45</f>
        <v>140644.87</v>
      </c>
      <c r="K483" s="159">
        <f>SUM('เลย '!AJ45)</f>
        <v>170546.3</v>
      </c>
      <c r="L483" s="81">
        <f>'เลย '!AK45</f>
        <v>2248143.94</v>
      </c>
      <c r="M483" s="81">
        <f>'เลย '!AL45</f>
        <v>2432086.62</v>
      </c>
      <c r="N483" s="75"/>
      <c r="O483" s="75"/>
      <c r="P483" s="75"/>
      <c r="Q483" s="151">
        <f t="shared" si="66"/>
        <v>-183942.68000000017</v>
      </c>
      <c r="R483" s="78">
        <f t="shared" si="67"/>
        <v>1532.4771233810498</v>
      </c>
    </row>
    <row r="484" spans="1:18" s="2" customFormat="1" x14ac:dyDescent="0.3">
      <c r="A484" s="76">
        <v>6</v>
      </c>
      <c r="B484" s="75" t="s">
        <v>347</v>
      </c>
      <c r="C484" s="75" t="s">
        <v>714</v>
      </c>
      <c r="D484" s="75" t="s">
        <v>392</v>
      </c>
      <c r="E484" s="75" t="s">
        <v>715</v>
      </c>
      <c r="F484" s="75" t="s">
        <v>478</v>
      </c>
      <c r="G484" s="75" t="s">
        <v>721</v>
      </c>
      <c r="H484" s="80">
        <v>4845</v>
      </c>
      <c r="I484" s="76">
        <v>4</v>
      </c>
      <c r="J484" s="153">
        <f>'เลย '!F46</f>
        <v>215238.89</v>
      </c>
      <c r="K484" s="159">
        <f>SUM('เลย '!AJ46)</f>
        <v>294945.64</v>
      </c>
      <c r="L484" s="81">
        <f>'เลย '!AK46</f>
        <v>2771125.45</v>
      </c>
      <c r="M484" s="81">
        <f>'เลย '!AL46</f>
        <v>3081640.88</v>
      </c>
      <c r="N484" s="75"/>
      <c r="O484" s="75"/>
      <c r="P484" s="75"/>
      <c r="Q484" s="151">
        <f t="shared" si="66"/>
        <v>-310515.4299999997</v>
      </c>
      <c r="R484" s="78">
        <f t="shared" si="67"/>
        <v>571.95571723426212</v>
      </c>
    </row>
    <row r="485" spans="1:18" s="2" customFormat="1" x14ac:dyDescent="0.3">
      <c r="A485" s="76">
        <v>7</v>
      </c>
      <c r="B485" s="75" t="s">
        <v>347</v>
      </c>
      <c r="C485" s="75" t="s">
        <v>714</v>
      </c>
      <c r="D485" s="75" t="s">
        <v>392</v>
      </c>
      <c r="E485" s="75" t="s">
        <v>715</v>
      </c>
      <c r="F485" s="75" t="s">
        <v>478</v>
      </c>
      <c r="G485" s="75" t="s">
        <v>722</v>
      </c>
      <c r="H485" s="80">
        <v>3469</v>
      </c>
      <c r="I485" s="76">
        <v>3</v>
      </c>
      <c r="J485" s="153">
        <f>'เลย '!F47</f>
        <v>131731.51</v>
      </c>
      <c r="K485" s="159">
        <f>SUM('เลย '!AJ47)</f>
        <v>215475.13</v>
      </c>
      <c r="L485" s="81">
        <f>'เลย '!AK47</f>
        <v>2620017.79</v>
      </c>
      <c r="M485" s="81">
        <f>'เลย '!AL47</f>
        <v>2879862</v>
      </c>
      <c r="N485" s="75"/>
      <c r="O485" s="75"/>
      <c r="P485" s="75"/>
      <c r="Q485" s="151">
        <f t="shared" si="66"/>
        <v>-259844.20999999996</v>
      </c>
      <c r="R485" s="78">
        <f t="shared" si="67"/>
        <v>755.26601037763044</v>
      </c>
    </row>
    <row r="486" spans="1:18" s="2" customFormat="1" x14ac:dyDescent="0.3">
      <c r="A486" s="76">
        <v>8</v>
      </c>
      <c r="B486" s="75" t="s">
        <v>347</v>
      </c>
      <c r="C486" s="75" t="s">
        <v>714</v>
      </c>
      <c r="D486" s="75" t="s">
        <v>392</v>
      </c>
      <c r="E486" s="75" t="s">
        <v>715</v>
      </c>
      <c r="F486" s="75" t="s">
        <v>478</v>
      </c>
      <c r="G486" s="75" t="s">
        <v>723</v>
      </c>
      <c r="H486" s="80">
        <v>2587</v>
      </c>
      <c r="I486" s="76">
        <v>2</v>
      </c>
      <c r="J486" s="153">
        <f>'เลย '!F48</f>
        <v>208679.07</v>
      </c>
      <c r="K486" s="159">
        <f>SUM('เลย '!AJ48)</f>
        <v>329975.67</v>
      </c>
      <c r="L486" s="81">
        <f>'เลย '!AK48</f>
        <v>2624622.08</v>
      </c>
      <c r="M486" s="81">
        <f>'เลย '!AL48</f>
        <v>2934841.55</v>
      </c>
      <c r="N486" s="75"/>
      <c r="O486" s="75"/>
      <c r="P486" s="75"/>
      <c r="Q486" s="151">
        <f t="shared" si="66"/>
        <v>-310219.46999999974</v>
      </c>
      <c r="R486" s="78">
        <f t="shared" si="67"/>
        <v>1014.5427444916893</v>
      </c>
    </row>
    <row r="487" spans="1:18" s="2" customFormat="1" x14ac:dyDescent="0.3">
      <c r="A487" s="76">
        <v>9</v>
      </c>
      <c r="B487" s="75" t="s">
        <v>347</v>
      </c>
      <c r="C487" s="75" t="s">
        <v>714</v>
      </c>
      <c r="D487" s="75" t="s">
        <v>392</v>
      </c>
      <c r="E487" s="75" t="s">
        <v>715</v>
      </c>
      <c r="F487" s="75" t="s">
        <v>478</v>
      </c>
      <c r="G487" s="75" t="s">
        <v>724</v>
      </c>
      <c r="H487" s="80">
        <v>1576</v>
      </c>
      <c r="I487" s="76">
        <v>2</v>
      </c>
      <c r="J487" s="153">
        <f>'เลย '!F49</f>
        <v>469459.75</v>
      </c>
      <c r="K487" s="159">
        <f>SUM('เลย '!AJ49)</f>
        <v>476421.12</v>
      </c>
      <c r="L487" s="81">
        <f>'เลย '!AK49</f>
        <v>1258029.0299999998</v>
      </c>
      <c r="M487" s="81">
        <f>'เลย '!AL49</f>
        <v>1433253.3</v>
      </c>
      <c r="N487" s="75"/>
      <c r="O487" s="75"/>
      <c r="P487" s="75"/>
      <c r="Q487" s="151">
        <f t="shared" si="66"/>
        <v>-175224.27000000025</v>
      </c>
      <c r="R487" s="78">
        <f t="shared" si="67"/>
        <v>798.24177030456838</v>
      </c>
    </row>
    <row r="488" spans="1:18" s="2" customFormat="1" x14ac:dyDescent="0.3">
      <c r="A488" s="76">
        <v>10</v>
      </c>
      <c r="B488" s="75" t="s">
        <v>347</v>
      </c>
      <c r="C488" s="75" t="s">
        <v>714</v>
      </c>
      <c r="D488" s="75" t="s">
        <v>392</v>
      </c>
      <c r="E488" s="75" t="s">
        <v>715</v>
      </c>
      <c r="F488" s="75" t="s">
        <v>478</v>
      </c>
      <c r="G488" s="75" t="s">
        <v>725</v>
      </c>
      <c r="H488" s="80">
        <v>2113</v>
      </c>
      <c r="I488" s="76">
        <v>2</v>
      </c>
      <c r="J488" s="153">
        <f>'เลย '!F50</f>
        <v>943400.36</v>
      </c>
      <c r="K488" s="159">
        <f>SUM('เลย '!AJ50)</f>
        <v>965932.16999999993</v>
      </c>
      <c r="L488" s="81">
        <f>'เลย '!AK50</f>
        <v>1633184.11</v>
      </c>
      <c r="M488" s="81">
        <f>'เลย '!AL50</f>
        <v>1431007.2</v>
      </c>
      <c r="N488" s="75"/>
      <c r="O488" s="75"/>
      <c r="P488" s="75"/>
      <c r="Q488" s="151">
        <f t="shared" si="66"/>
        <v>202176.91000000015</v>
      </c>
      <c r="R488" s="78">
        <f t="shared" si="67"/>
        <v>772.92196403218179</v>
      </c>
    </row>
    <row r="489" spans="1:18" s="2" customFormat="1" x14ac:dyDescent="0.3">
      <c r="A489" s="76">
        <v>11</v>
      </c>
      <c r="B489" s="75" t="s">
        <v>347</v>
      </c>
      <c r="C489" s="75" t="s">
        <v>714</v>
      </c>
      <c r="D489" s="75" t="s">
        <v>392</v>
      </c>
      <c r="E489" s="75" t="s">
        <v>715</v>
      </c>
      <c r="F489" s="75" t="s">
        <v>478</v>
      </c>
      <c r="G489" s="75" t="s">
        <v>726</v>
      </c>
      <c r="H489" s="80">
        <v>1780</v>
      </c>
      <c r="I489" s="76">
        <v>2</v>
      </c>
      <c r="J489" s="153">
        <f>'เลย '!F51</f>
        <v>208760.81</v>
      </c>
      <c r="K489" s="159">
        <f>SUM('เลย '!AJ51)</f>
        <v>216703.47</v>
      </c>
      <c r="L489" s="81">
        <f>'เลย '!AK51</f>
        <v>1908846.87</v>
      </c>
      <c r="M489" s="81">
        <f>'เลย '!AL51</f>
        <v>2000780.28</v>
      </c>
      <c r="N489" s="75"/>
      <c r="O489" s="75"/>
      <c r="P489" s="75"/>
      <c r="Q489" s="151">
        <f t="shared" si="66"/>
        <v>-91933.409999999916</v>
      </c>
      <c r="R489" s="78">
        <f t="shared" si="67"/>
        <v>1072.3858820224721</v>
      </c>
    </row>
    <row r="490" spans="1:18" s="21" customFormat="1" x14ac:dyDescent="0.3">
      <c r="A490" s="139">
        <v>4</v>
      </c>
      <c r="B490" s="140" t="s">
        <v>347</v>
      </c>
      <c r="C490" s="140"/>
      <c r="D490" s="140"/>
      <c r="E490" s="140" t="s">
        <v>374</v>
      </c>
      <c r="F490" s="140"/>
      <c r="G490" s="140" t="s">
        <v>727</v>
      </c>
      <c r="H490" s="142">
        <f>SUM(H479:H489)</f>
        <v>29908</v>
      </c>
      <c r="I490" s="139"/>
      <c r="J490" s="142">
        <f>SUM(J479:J489)</f>
        <v>3872102.62</v>
      </c>
      <c r="K490" s="160">
        <f>SUM(K479:K489)</f>
        <v>4535700.05</v>
      </c>
      <c r="L490" s="142">
        <f t="shared" ref="L490:M490" si="70">SUM(L479:L489)</f>
        <v>23540385.27</v>
      </c>
      <c r="M490" s="142">
        <f t="shared" si="70"/>
        <v>24765890.809999999</v>
      </c>
      <c r="N490" s="140">
        <v>10</v>
      </c>
      <c r="O490" s="140">
        <v>10</v>
      </c>
      <c r="P490" s="140">
        <f>N490-O490</f>
        <v>0</v>
      </c>
      <c r="Q490" s="152">
        <f t="shared" si="66"/>
        <v>-1225505.5399999991</v>
      </c>
      <c r="R490" s="150">
        <f>L490/H490</f>
        <v>787.09326166911865</v>
      </c>
    </row>
    <row r="491" spans="1:18" s="2" customFormat="1" x14ac:dyDescent="0.3">
      <c r="A491" s="76">
        <v>1</v>
      </c>
      <c r="B491" s="75" t="s">
        <v>347</v>
      </c>
      <c r="C491" s="75" t="s">
        <v>728</v>
      </c>
      <c r="D491" s="75" t="s">
        <v>438</v>
      </c>
      <c r="E491" s="75" t="s">
        <v>729</v>
      </c>
      <c r="F491" s="75" t="s">
        <v>627</v>
      </c>
      <c r="G491" s="75" t="s">
        <v>730</v>
      </c>
      <c r="H491" s="80"/>
      <c r="I491" s="76"/>
      <c r="J491" s="153"/>
      <c r="K491" s="159"/>
      <c r="L491" s="81"/>
      <c r="M491" s="81"/>
      <c r="N491" s="75"/>
      <c r="O491" s="75"/>
      <c r="P491" s="75"/>
      <c r="Q491" s="151"/>
      <c r="R491" s="78"/>
    </row>
    <row r="492" spans="1:18" s="2" customFormat="1" x14ac:dyDescent="0.3">
      <c r="A492" s="76">
        <v>2</v>
      </c>
      <c r="B492" s="75" t="s">
        <v>347</v>
      </c>
      <c r="C492" s="75" t="s">
        <v>728</v>
      </c>
      <c r="D492" s="75" t="s">
        <v>438</v>
      </c>
      <c r="E492" s="75" t="s">
        <v>729</v>
      </c>
      <c r="F492" s="75" t="s">
        <v>478</v>
      </c>
      <c r="G492" s="75" t="s">
        <v>731</v>
      </c>
      <c r="H492" s="80">
        <v>1148</v>
      </c>
      <c r="I492" s="76">
        <v>1</v>
      </c>
      <c r="J492" s="153">
        <f>'เลย '!F52</f>
        <v>200619.28</v>
      </c>
      <c r="K492" s="159">
        <f>SUM('เลย '!AJ52)</f>
        <v>220173.87</v>
      </c>
      <c r="L492" s="81">
        <f>'เลย '!AK52</f>
        <v>1374386.9</v>
      </c>
      <c r="M492" s="81">
        <f>'เลย '!AL52</f>
        <v>1540837.81</v>
      </c>
      <c r="N492" s="75"/>
      <c r="O492" s="75"/>
      <c r="P492" s="75"/>
      <c r="Q492" s="151">
        <f t="shared" si="66"/>
        <v>-166450.91000000015</v>
      </c>
      <c r="R492" s="78">
        <f t="shared" si="67"/>
        <v>1197.2011324041812</v>
      </c>
    </row>
    <row r="493" spans="1:18" s="2" customFormat="1" x14ac:dyDescent="0.3">
      <c r="A493" s="76">
        <v>3</v>
      </c>
      <c r="B493" s="75" t="s">
        <v>347</v>
      </c>
      <c r="C493" s="75" t="s">
        <v>728</v>
      </c>
      <c r="D493" s="75" t="s">
        <v>438</v>
      </c>
      <c r="E493" s="75" t="s">
        <v>729</v>
      </c>
      <c r="F493" s="75" t="s">
        <v>478</v>
      </c>
      <c r="G493" s="75" t="s">
        <v>732</v>
      </c>
      <c r="H493" s="80">
        <v>600</v>
      </c>
      <c r="I493" s="76">
        <v>1</v>
      </c>
      <c r="J493" s="153">
        <f>'เลย '!F53</f>
        <v>412208.2</v>
      </c>
      <c r="K493" s="159">
        <f>SUM('เลย '!AJ53)</f>
        <v>483736.08</v>
      </c>
      <c r="L493" s="81">
        <f>'เลย '!AK53</f>
        <v>1056551.5</v>
      </c>
      <c r="M493" s="81">
        <f>'เลย '!AL53</f>
        <v>996722.60999999987</v>
      </c>
      <c r="N493" s="75"/>
      <c r="O493" s="75"/>
      <c r="P493" s="75"/>
      <c r="Q493" s="151">
        <f t="shared" si="66"/>
        <v>59828.89000000013</v>
      </c>
      <c r="R493" s="78">
        <f t="shared" si="67"/>
        <v>1760.9191666666666</v>
      </c>
    </row>
    <row r="494" spans="1:18" s="2" customFormat="1" x14ac:dyDescent="0.3">
      <c r="A494" s="76">
        <v>4</v>
      </c>
      <c r="B494" s="75" t="s">
        <v>347</v>
      </c>
      <c r="C494" s="75" t="s">
        <v>728</v>
      </c>
      <c r="D494" s="75" t="s">
        <v>438</v>
      </c>
      <c r="E494" s="75" t="s">
        <v>729</v>
      </c>
      <c r="F494" s="75" t="s">
        <v>478</v>
      </c>
      <c r="G494" s="75" t="s">
        <v>733</v>
      </c>
      <c r="H494" s="80">
        <v>1963</v>
      </c>
      <c r="I494" s="76">
        <v>2</v>
      </c>
      <c r="J494" s="153">
        <f>'เลย '!F54</f>
        <v>248802.97</v>
      </c>
      <c r="K494" s="159">
        <f>SUM('เลย '!AJ54)</f>
        <v>270307.65999999997</v>
      </c>
      <c r="L494" s="81">
        <f>'เลย '!AK54</f>
        <v>2051101.36</v>
      </c>
      <c r="M494" s="81">
        <f>'เลย '!AL54</f>
        <v>2273554.2600000002</v>
      </c>
      <c r="N494" s="75"/>
      <c r="O494" s="75"/>
      <c r="P494" s="75"/>
      <c r="Q494" s="151">
        <f t="shared" si="66"/>
        <v>-222452.90000000014</v>
      </c>
      <c r="R494" s="78">
        <f t="shared" si="67"/>
        <v>1044.8809780947529</v>
      </c>
    </row>
    <row r="495" spans="1:18" s="2" customFormat="1" x14ac:dyDescent="0.3">
      <c r="A495" s="76">
        <v>5</v>
      </c>
      <c r="B495" s="75" t="s">
        <v>347</v>
      </c>
      <c r="C495" s="75" t="s">
        <v>728</v>
      </c>
      <c r="D495" s="75" t="s">
        <v>438</v>
      </c>
      <c r="E495" s="75" t="s">
        <v>729</v>
      </c>
      <c r="F495" s="75" t="s">
        <v>478</v>
      </c>
      <c r="G495" s="75" t="s">
        <v>734</v>
      </c>
      <c r="H495" s="80">
        <v>3524</v>
      </c>
      <c r="I495" s="76">
        <v>3</v>
      </c>
      <c r="J495" s="153">
        <f>'เลย '!F55</f>
        <v>450302.24</v>
      </c>
      <c r="K495" s="159">
        <f>SUM('เลย '!AJ55)</f>
        <v>489962.87999999995</v>
      </c>
      <c r="L495" s="81">
        <f>'เลย '!AK55</f>
        <v>2838353.84</v>
      </c>
      <c r="M495" s="81">
        <f>'เลย '!AL55</f>
        <v>2873655.6399999997</v>
      </c>
      <c r="N495" s="75"/>
      <c r="O495" s="75"/>
      <c r="P495" s="75"/>
      <c r="Q495" s="151">
        <f t="shared" si="66"/>
        <v>-35301.799999999814</v>
      </c>
      <c r="R495" s="78">
        <f t="shared" si="67"/>
        <v>805.43525539160044</v>
      </c>
    </row>
    <row r="496" spans="1:18" s="2" customFormat="1" x14ac:dyDescent="0.3">
      <c r="A496" s="76">
        <v>6</v>
      </c>
      <c r="B496" s="75" t="s">
        <v>347</v>
      </c>
      <c r="C496" s="75" t="s">
        <v>728</v>
      </c>
      <c r="D496" s="75" t="s">
        <v>438</v>
      </c>
      <c r="E496" s="75" t="s">
        <v>729</v>
      </c>
      <c r="F496" s="75" t="s">
        <v>478</v>
      </c>
      <c r="G496" s="75" t="s">
        <v>735</v>
      </c>
      <c r="H496" s="80">
        <v>4129</v>
      </c>
      <c r="I496" s="76">
        <v>3</v>
      </c>
      <c r="J496" s="153">
        <f>'เลย '!F56</f>
        <v>297330.81</v>
      </c>
      <c r="K496" s="159">
        <f>SUM('เลย '!AJ56)</f>
        <v>384709.41</v>
      </c>
      <c r="L496" s="81">
        <f>'เลย '!AK56</f>
        <v>2650513.38</v>
      </c>
      <c r="M496" s="81">
        <f>'เลย '!AL56</f>
        <v>2843154.7</v>
      </c>
      <c r="N496" s="75"/>
      <c r="O496" s="75"/>
      <c r="P496" s="75"/>
      <c r="Q496" s="151">
        <f t="shared" si="66"/>
        <v>-192641.3200000003</v>
      </c>
      <c r="R496" s="78">
        <f t="shared" si="67"/>
        <v>641.92622426737705</v>
      </c>
    </row>
    <row r="497" spans="1:18" s="2" customFormat="1" x14ac:dyDescent="0.3">
      <c r="A497" s="76">
        <v>7</v>
      </c>
      <c r="B497" s="75" t="s">
        <v>347</v>
      </c>
      <c r="C497" s="75" t="s">
        <v>728</v>
      </c>
      <c r="D497" s="75" t="s">
        <v>438</v>
      </c>
      <c r="E497" s="75" t="s">
        <v>729</v>
      </c>
      <c r="F497" s="75" t="s">
        <v>478</v>
      </c>
      <c r="G497" s="75" t="s">
        <v>736</v>
      </c>
      <c r="H497" s="80">
        <v>2325</v>
      </c>
      <c r="I497" s="76">
        <v>2</v>
      </c>
      <c r="J497" s="153">
        <f>'เลย '!F57</f>
        <v>462084.69</v>
      </c>
      <c r="K497" s="159">
        <f>SUM('เลย '!AJ57)</f>
        <v>519984.67999999993</v>
      </c>
      <c r="L497" s="81">
        <f>'เลย '!AK57</f>
        <v>2444754.13</v>
      </c>
      <c r="M497" s="81">
        <f>'เลย '!AL57</f>
        <v>2767248.98</v>
      </c>
      <c r="N497" s="75"/>
      <c r="O497" s="75"/>
      <c r="P497" s="75"/>
      <c r="Q497" s="151">
        <f t="shared" si="66"/>
        <v>-322494.85000000009</v>
      </c>
      <c r="R497" s="78">
        <f t="shared" si="67"/>
        <v>1051.507152688172</v>
      </c>
    </row>
    <row r="498" spans="1:18" s="2" customFormat="1" x14ac:dyDescent="0.3">
      <c r="A498" s="76">
        <v>8</v>
      </c>
      <c r="B498" s="75" t="s">
        <v>347</v>
      </c>
      <c r="C498" s="75" t="s">
        <v>728</v>
      </c>
      <c r="D498" s="75" t="s">
        <v>438</v>
      </c>
      <c r="E498" s="75" t="s">
        <v>729</v>
      </c>
      <c r="F498" s="75" t="s">
        <v>478</v>
      </c>
      <c r="G498" s="75" t="s">
        <v>737</v>
      </c>
      <c r="H498" s="80">
        <v>1841</v>
      </c>
      <c r="I498" s="76">
        <v>2</v>
      </c>
      <c r="J498" s="153">
        <f>'เลย '!F58</f>
        <v>280449.09999999998</v>
      </c>
      <c r="K498" s="159">
        <f>SUM('เลย '!AJ58)</f>
        <v>303776.51999999996</v>
      </c>
      <c r="L498" s="81">
        <f>'เลย '!AK58</f>
        <v>1861845.1</v>
      </c>
      <c r="M498" s="81">
        <f>'เลย '!AL58</f>
        <v>2027354.1400000001</v>
      </c>
      <c r="N498" s="75"/>
      <c r="O498" s="75"/>
      <c r="P498" s="75"/>
      <c r="Q498" s="151">
        <f t="shared" si="66"/>
        <v>-165509.04000000004</v>
      </c>
      <c r="R498" s="78">
        <f t="shared" si="67"/>
        <v>1011.3227050516025</v>
      </c>
    </row>
    <row r="499" spans="1:18" s="2" customFormat="1" x14ac:dyDescent="0.3">
      <c r="A499" s="76">
        <v>9</v>
      </c>
      <c r="B499" s="75" t="s">
        <v>347</v>
      </c>
      <c r="C499" s="75" t="s">
        <v>728</v>
      </c>
      <c r="D499" s="75" t="s">
        <v>438</v>
      </c>
      <c r="E499" s="75" t="s">
        <v>729</v>
      </c>
      <c r="F499" s="75" t="s">
        <v>478</v>
      </c>
      <c r="G499" s="75" t="s">
        <v>738</v>
      </c>
      <c r="H499" s="80">
        <v>1982</v>
      </c>
      <c r="I499" s="76">
        <v>2</v>
      </c>
      <c r="J499" s="153">
        <f>'เลย '!F59</f>
        <v>55408.05</v>
      </c>
      <c r="K499" s="159">
        <f>SUM('เลย '!AJ59)</f>
        <v>79965.060000000012</v>
      </c>
      <c r="L499" s="81">
        <f>'เลย '!AK59</f>
        <v>1705532.97</v>
      </c>
      <c r="M499" s="81">
        <f>'เลย '!AL59</f>
        <v>1953550.6</v>
      </c>
      <c r="N499" s="75"/>
      <c r="O499" s="75"/>
      <c r="P499" s="75"/>
      <c r="Q499" s="151">
        <f t="shared" si="66"/>
        <v>-248017.63000000012</v>
      </c>
      <c r="R499" s="78">
        <f t="shared" si="67"/>
        <v>860.51108476286583</v>
      </c>
    </row>
    <row r="500" spans="1:18" s="2" customFormat="1" x14ac:dyDescent="0.3">
      <c r="A500" s="76">
        <v>10</v>
      </c>
      <c r="B500" s="75" t="s">
        <v>347</v>
      </c>
      <c r="C500" s="75" t="s">
        <v>728</v>
      </c>
      <c r="D500" s="75" t="s">
        <v>438</v>
      </c>
      <c r="E500" s="75" t="s">
        <v>729</v>
      </c>
      <c r="F500" s="75" t="s">
        <v>478</v>
      </c>
      <c r="G500" s="75" t="s">
        <v>739</v>
      </c>
      <c r="H500" s="80">
        <v>4846</v>
      </c>
      <c r="I500" s="76">
        <v>4</v>
      </c>
      <c r="J500" s="153">
        <f>'เลย '!F60</f>
        <v>153798.72</v>
      </c>
      <c r="K500" s="159">
        <f>SUM('เลย '!AJ60)</f>
        <v>162017.19999999998</v>
      </c>
      <c r="L500" s="81">
        <f>'เลย '!AK60</f>
        <v>3172162.81</v>
      </c>
      <c r="M500" s="81">
        <f>'เลย '!AL60</f>
        <v>3319252.1500000004</v>
      </c>
      <c r="N500" s="75"/>
      <c r="O500" s="75"/>
      <c r="P500" s="75"/>
      <c r="Q500" s="151">
        <f t="shared" si="66"/>
        <v>-147089.34000000032</v>
      </c>
      <c r="R500" s="78">
        <f t="shared" si="67"/>
        <v>654.59405901774664</v>
      </c>
    </row>
    <row r="501" spans="1:18" s="2" customFormat="1" x14ac:dyDescent="0.3">
      <c r="A501" s="76">
        <v>11</v>
      </c>
      <c r="B501" s="75" t="s">
        <v>347</v>
      </c>
      <c r="C501" s="75" t="s">
        <v>728</v>
      </c>
      <c r="D501" s="75" t="s">
        <v>438</v>
      </c>
      <c r="E501" s="75" t="s">
        <v>729</v>
      </c>
      <c r="F501" s="75" t="s">
        <v>478</v>
      </c>
      <c r="G501" s="75" t="s">
        <v>740</v>
      </c>
      <c r="H501" s="80">
        <v>5177</v>
      </c>
      <c r="I501" s="76">
        <v>4</v>
      </c>
      <c r="J501" s="153">
        <f>'เลย '!F61</f>
        <v>640959.9</v>
      </c>
      <c r="K501" s="159">
        <f>SUM('เลย '!AJ61)</f>
        <v>849619.8</v>
      </c>
      <c r="L501" s="81">
        <f>'เลย '!AK61</f>
        <v>3796848.9400000004</v>
      </c>
      <c r="M501" s="81">
        <f>'เลย '!AL61</f>
        <v>3936914.9</v>
      </c>
      <c r="N501" s="75"/>
      <c r="O501" s="75"/>
      <c r="P501" s="75"/>
      <c r="Q501" s="151">
        <f t="shared" si="66"/>
        <v>-140065.9599999995</v>
      </c>
      <c r="R501" s="78">
        <f t="shared" si="67"/>
        <v>733.40717403901886</v>
      </c>
    </row>
    <row r="502" spans="1:18" s="2" customFormat="1" x14ac:dyDescent="0.3">
      <c r="A502" s="76">
        <v>12</v>
      </c>
      <c r="B502" s="75" t="s">
        <v>347</v>
      </c>
      <c r="C502" s="75" t="s">
        <v>728</v>
      </c>
      <c r="D502" s="75" t="s">
        <v>438</v>
      </c>
      <c r="E502" s="75" t="s">
        <v>729</v>
      </c>
      <c r="F502" s="75" t="s">
        <v>478</v>
      </c>
      <c r="G502" s="75" t="s">
        <v>741</v>
      </c>
      <c r="H502" s="80">
        <v>3373</v>
      </c>
      <c r="I502" s="76">
        <v>3</v>
      </c>
      <c r="J502" s="153">
        <f>'เลย '!F62</f>
        <v>103388.43</v>
      </c>
      <c r="K502" s="159">
        <f>SUM('เลย '!AJ62)</f>
        <v>176290.51</v>
      </c>
      <c r="L502" s="81">
        <f>'เลย '!AK62</f>
        <v>2560318.36</v>
      </c>
      <c r="M502" s="81">
        <f>'เลย '!AL62</f>
        <v>2629538.46</v>
      </c>
      <c r="N502" s="75"/>
      <c r="O502" s="75"/>
      <c r="P502" s="75"/>
      <c r="Q502" s="151">
        <f t="shared" si="66"/>
        <v>-69220.100000000093</v>
      </c>
      <c r="R502" s="78">
        <f t="shared" si="67"/>
        <v>759.06266231841084</v>
      </c>
    </row>
    <row r="503" spans="1:18" s="2" customFormat="1" x14ac:dyDescent="0.3">
      <c r="A503" s="76">
        <v>13</v>
      </c>
      <c r="B503" s="75" t="s">
        <v>347</v>
      </c>
      <c r="C503" s="75" t="s">
        <v>728</v>
      </c>
      <c r="D503" s="75" t="s">
        <v>438</v>
      </c>
      <c r="E503" s="75" t="s">
        <v>729</v>
      </c>
      <c r="F503" s="75" t="s">
        <v>478</v>
      </c>
      <c r="G503" s="75" t="s">
        <v>742</v>
      </c>
      <c r="H503" s="80">
        <v>2100</v>
      </c>
      <c r="I503" s="76">
        <v>2</v>
      </c>
      <c r="J503" s="153">
        <f>'เลย '!F63</f>
        <v>149682.51999999999</v>
      </c>
      <c r="K503" s="159">
        <f>SUM('เลย '!AJ63)</f>
        <v>272927.31</v>
      </c>
      <c r="L503" s="81">
        <f>'เลย '!AK63</f>
        <v>2022556.93</v>
      </c>
      <c r="M503" s="81">
        <f>'เลย '!AL63</f>
        <v>2004947.2700000003</v>
      </c>
      <c r="N503" s="75"/>
      <c r="O503" s="75"/>
      <c r="P503" s="75"/>
      <c r="Q503" s="151">
        <f t="shared" si="66"/>
        <v>17609.659999999683</v>
      </c>
      <c r="R503" s="78">
        <f t="shared" si="67"/>
        <v>963.12234761904756</v>
      </c>
    </row>
    <row r="504" spans="1:18" s="2" customFormat="1" x14ac:dyDescent="0.3">
      <c r="A504" s="76">
        <v>14</v>
      </c>
      <c r="B504" s="75" t="s">
        <v>347</v>
      </c>
      <c r="C504" s="75" t="s">
        <v>728</v>
      </c>
      <c r="D504" s="75" t="s">
        <v>438</v>
      </c>
      <c r="E504" s="75" t="s">
        <v>729</v>
      </c>
      <c r="F504" s="75" t="s">
        <v>478</v>
      </c>
      <c r="G504" s="75" t="s">
        <v>743</v>
      </c>
      <c r="H504" s="80">
        <v>4881</v>
      </c>
      <c r="I504" s="76">
        <v>4</v>
      </c>
      <c r="J504" s="153">
        <f>'เลย '!F64</f>
        <v>171929.79</v>
      </c>
      <c r="K504" s="159">
        <f>SUM('เลย '!AJ64)</f>
        <v>194802.68</v>
      </c>
      <c r="L504" s="81">
        <f>'เลย '!AK64</f>
        <v>1311266.46</v>
      </c>
      <c r="M504" s="81">
        <f>'เลย '!AL64</f>
        <v>1503946.32</v>
      </c>
      <c r="N504" s="75"/>
      <c r="O504" s="75"/>
      <c r="P504" s="75"/>
      <c r="Q504" s="151">
        <f t="shared" si="66"/>
        <v>-192679.8600000001</v>
      </c>
      <c r="R504" s="78">
        <f t="shared" si="67"/>
        <v>268.64709280885063</v>
      </c>
    </row>
    <row r="505" spans="1:18" s="21" customFormat="1" x14ac:dyDescent="0.3">
      <c r="A505" s="139">
        <v>5</v>
      </c>
      <c r="B505" s="140" t="s">
        <v>347</v>
      </c>
      <c r="C505" s="140"/>
      <c r="D505" s="140"/>
      <c r="E505" s="140" t="s">
        <v>374</v>
      </c>
      <c r="F505" s="140"/>
      <c r="G505" s="140" t="s">
        <v>744</v>
      </c>
      <c r="H505" s="142">
        <f>SUM(H491:H504)</f>
        <v>37889</v>
      </c>
      <c r="I505" s="139"/>
      <c r="J505" s="142">
        <f>SUM(J491:J504)</f>
        <v>3626964.7</v>
      </c>
      <c r="K505" s="160">
        <f>SUM(K491:K504)</f>
        <v>4408273.6599999992</v>
      </c>
      <c r="L505" s="142">
        <f t="shared" ref="L505:M505" si="71">SUM(L491:L504)</f>
        <v>28846192.68</v>
      </c>
      <c r="M505" s="142">
        <f t="shared" si="71"/>
        <v>30670677.84</v>
      </c>
      <c r="N505" s="140">
        <v>13</v>
      </c>
      <c r="O505" s="140">
        <v>13</v>
      </c>
      <c r="P505" s="140">
        <f>N505-O505</f>
        <v>0</v>
      </c>
      <c r="Q505" s="152">
        <f t="shared" si="66"/>
        <v>-1824485.1600000001</v>
      </c>
      <c r="R505" s="150">
        <f>L505/H505</f>
        <v>761.33423104331075</v>
      </c>
    </row>
    <row r="506" spans="1:18" s="2" customFormat="1" x14ac:dyDescent="0.3">
      <c r="A506" s="76">
        <v>1</v>
      </c>
      <c r="B506" s="75" t="s">
        <v>347</v>
      </c>
      <c r="C506" s="75" t="s">
        <v>745</v>
      </c>
      <c r="D506" s="75" t="s">
        <v>399</v>
      </c>
      <c r="E506" s="75" t="s">
        <v>746</v>
      </c>
      <c r="F506" s="75" t="s">
        <v>508</v>
      </c>
      <c r="G506" s="75" t="s">
        <v>747</v>
      </c>
      <c r="H506" s="80"/>
      <c r="I506" s="76"/>
      <c r="J506" s="153"/>
      <c r="K506" s="159"/>
      <c r="L506" s="81"/>
      <c r="M506" s="81"/>
      <c r="N506" s="75"/>
      <c r="O506" s="75"/>
      <c r="P506" s="75"/>
      <c r="Q506" s="151"/>
      <c r="R506" s="78"/>
    </row>
    <row r="507" spans="1:18" s="2" customFormat="1" x14ac:dyDescent="0.3">
      <c r="A507" s="76">
        <v>2</v>
      </c>
      <c r="B507" s="75" t="s">
        <v>347</v>
      </c>
      <c r="C507" s="75" t="s">
        <v>745</v>
      </c>
      <c r="D507" s="75" t="s">
        <v>399</v>
      </c>
      <c r="E507" s="75" t="s">
        <v>746</v>
      </c>
      <c r="F507" s="75" t="s">
        <v>478</v>
      </c>
      <c r="G507" s="75" t="s">
        <v>748</v>
      </c>
      <c r="H507" s="80">
        <v>1307</v>
      </c>
      <c r="I507" s="76">
        <v>1</v>
      </c>
      <c r="J507" s="153">
        <f>'เลย '!F65</f>
        <v>370260.01</v>
      </c>
      <c r="K507" s="159">
        <f>SUM('เลย '!AJ65)</f>
        <v>351876.80000000005</v>
      </c>
      <c r="L507" s="81">
        <f>'เลย '!AK65</f>
        <v>2043159.7799999998</v>
      </c>
      <c r="M507" s="81">
        <f>'เลย '!AL65</f>
        <v>2229601.27</v>
      </c>
      <c r="N507" s="75"/>
      <c r="O507" s="75"/>
      <c r="P507" s="75"/>
      <c r="Q507" s="151">
        <f t="shared" si="66"/>
        <v>-186441.49000000022</v>
      </c>
      <c r="R507" s="78">
        <f t="shared" si="67"/>
        <v>1563.2439020657994</v>
      </c>
    </row>
    <row r="508" spans="1:18" s="2" customFormat="1" x14ac:dyDescent="0.3">
      <c r="A508" s="76">
        <v>3</v>
      </c>
      <c r="B508" s="75" t="s">
        <v>347</v>
      </c>
      <c r="C508" s="75" t="s">
        <v>745</v>
      </c>
      <c r="D508" s="75" t="s">
        <v>399</v>
      </c>
      <c r="E508" s="75" t="s">
        <v>746</v>
      </c>
      <c r="F508" s="75" t="s">
        <v>478</v>
      </c>
      <c r="G508" s="75" t="s">
        <v>749</v>
      </c>
      <c r="H508" s="80">
        <v>1403</v>
      </c>
      <c r="I508" s="76">
        <v>1</v>
      </c>
      <c r="J508" s="153">
        <f>'เลย '!F66</f>
        <v>448151.21</v>
      </c>
      <c r="K508" s="159">
        <f>SUM('เลย '!AJ66)</f>
        <v>468413.7</v>
      </c>
      <c r="L508" s="81">
        <f>'เลย '!AK66</f>
        <v>2043432.15</v>
      </c>
      <c r="M508" s="81">
        <f>'เลย '!AL66</f>
        <v>2067680.5800000003</v>
      </c>
      <c r="N508" s="75"/>
      <c r="O508" s="75"/>
      <c r="P508" s="75"/>
      <c r="Q508" s="151">
        <f t="shared" si="66"/>
        <v>-24248.4300000004</v>
      </c>
      <c r="R508" s="78">
        <f t="shared" si="67"/>
        <v>1456.473378474697</v>
      </c>
    </row>
    <row r="509" spans="1:18" s="2" customFormat="1" x14ac:dyDescent="0.3">
      <c r="A509" s="76">
        <v>4</v>
      </c>
      <c r="B509" s="75" t="s">
        <v>347</v>
      </c>
      <c r="C509" s="75" t="s">
        <v>745</v>
      </c>
      <c r="D509" s="75" t="s">
        <v>399</v>
      </c>
      <c r="E509" s="75" t="s">
        <v>746</v>
      </c>
      <c r="F509" s="75" t="s">
        <v>478</v>
      </c>
      <c r="G509" s="75" t="s">
        <v>750</v>
      </c>
      <c r="H509" s="80">
        <v>2602</v>
      </c>
      <c r="I509" s="76">
        <v>2</v>
      </c>
      <c r="J509" s="153">
        <f>'เลย '!F67</f>
        <v>470549.5</v>
      </c>
      <c r="K509" s="159">
        <f>SUM('เลย '!AJ67)</f>
        <v>539989</v>
      </c>
      <c r="L509" s="81">
        <f>'เลย '!AK67</f>
        <v>2160005.15</v>
      </c>
      <c r="M509" s="81">
        <f>'เลย '!AL67</f>
        <v>2197878.1800000002</v>
      </c>
      <c r="N509" s="75"/>
      <c r="O509" s="75"/>
      <c r="P509" s="75"/>
      <c r="Q509" s="151">
        <f t="shared" si="66"/>
        <v>-37873.030000000261</v>
      </c>
      <c r="R509" s="78">
        <f t="shared" si="67"/>
        <v>830.13264796310523</v>
      </c>
    </row>
    <row r="510" spans="1:18" s="2" customFormat="1" x14ac:dyDescent="0.3">
      <c r="A510" s="76">
        <v>5</v>
      </c>
      <c r="B510" s="75" t="s">
        <v>347</v>
      </c>
      <c r="C510" s="75" t="s">
        <v>745</v>
      </c>
      <c r="D510" s="75" t="s">
        <v>399</v>
      </c>
      <c r="E510" s="75" t="s">
        <v>746</v>
      </c>
      <c r="F510" s="75" t="s">
        <v>478</v>
      </c>
      <c r="G510" s="75" t="s">
        <v>751</v>
      </c>
      <c r="H510" s="80">
        <v>1205</v>
      </c>
      <c r="I510" s="76">
        <v>1</v>
      </c>
      <c r="J510" s="153">
        <f>'เลย '!F68</f>
        <v>430243.91</v>
      </c>
      <c r="K510" s="159">
        <f>SUM('เลย '!AJ68)</f>
        <v>476201.75999999995</v>
      </c>
      <c r="L510" s="81">
        <f>'เลย '!AK68</f>
        <v>2195086.65</v>
      </c>
      <c r="M510" s="81">
        <f>'เลย '!AL68</f>
        <v>2424512.0099999998</v>
      </c>
      <c r="N510" s="75"/>
      <c r="O510" s="75"/>
      <c r="P510" s="75"/>
      <c r="Q510" s="151">
        <f t="shared" si="66"/>
        <v>-229425.35999999987</v>
      </c>
      <c r="R510" s="78">
        <f t="shared" si="67"/>
        <v>1821.6486721991701</v>
      </c>
    </row>
    <row r="511" spans="1:18" s="2" customFormat="1" x14ac:dyDescent="0.3">
      <c r="A511" s="76">
        <v>6</v>
      </c>
      <c r="B511" s="75" t="s">
        <v>347</v>
      </c>
      <c r="C511" s="75" t="s">
        <v>745</v>
      </c>
      <c r="D511" s="75" t="s">
        <v>399</v>
      </c>
      <c r="E511" s="75" t="s">
        <v>746</v>
      </c>
      <c r="F511" s="75" t="s">
        <v>478</v>
      </c>
      <c r="G511" s="75" t="s">
        <v>752</v>
      </c>
      <c r="H511" s="80">
        <v>909</v>
      </c>
      <c r="I511" s="76">
        <v>1</v>
      </c>
      <c r="J511" s="153">
        <f>'เลย '!F69</f>
        <v>289117.26</v>
      </c>
      <c r="K511" s="159">
        <f>SUM('เลย '!AJ69)</f>
        <v>311140.77</v>
      </c>
      <c r="L511" s="81">
        <f>'เลย '!AK69</f>
        <v>1069627.8899999999</v>
      </c>
      <c r="M511" s="81">
        <f>'เลย '!AL69</f>
        <v>1086448</v>
      </c>
      <c r="N511" s="75"/>
      <c r="O511" s="75"/>
      <c r="P511" s="75"/>
      <c r="Q511" s="151">
        <f t="shared" si="66"/>
        <v>-16820.110000000102</v>
      </c>
      <c r="R511" s="78">
        <f t="shared" si="67"/>
        <v>1176.7083498349834</v>
      </c>
    </row>
    <row r="512" spans="1:18" s="21" customFormat="1" x14ac:dyDescent="0.3">
      <c r="A512" s="139">
        <v>6</v>
      </c>
      <c r="B512" s="140" t="s">
        <v>347</v>
      </c>
      <c r="C512" s="140"/>
      <c r="D512" s="140"/>
      <c r="E512" s="140" t="s">
        <v>374</v>
      </c>
      <c r="F512" s="140"/>
      <c r="G512" s="140" t="s">
        <v>753</v>
      </c>
      <c r="H512" s="142">
        <f>SUM(H506:H511)</f>
        <v>7426</v>
      </c>
      <c r="I512" s="139"/>
      <c r="J512" s="142">
        <f>SUM(J506:J511)</f>
        <v>2008321.89</v>
      </c>
      <c r="K512" s="160">
        <f>SUM(K506:K511)</f>
        <v>2147622.0300000003</v>
      </c>
      <c r="L512" s="142">
        <f t="shared" ref="L512:M512" si="72">SUM(L507:L511)</f>
        <v>9511311.620000001</v>
      </c>
      <c r="M512" s="142">
        <f t="shared" si="72"/>
        <v>10006120.040000001</v>
      </c>
      <c r="N512" s="140">
        <v>5</v>
      </c>
      <c r="O512" s="140">
        <v>5</v>
      </c>
      <c r="P512" s="140">
        <f>N512-O512</f>
        <v>0</v>
      </c>
      <c r="Q512" s="152">
        <f t="shared" si="66"/>
        <v>-494808.41999999993</v>
      </c>
      <c r="R512" s="150">
        <f>L512/H512</f>
        <v>1280.8122300026935</v>
      </c>
    </row>
    <row r="513" spans="1:18" s="2" customFormat="1" x14ac:dyDescent="0.3">
      <c r="A513" s="76">
        <v>1</v>
      </c>
      <c r="B513" s="75" t="s">
        <v>347</v>
      </c>
      <c r="C513" s="75" t="s">
        <v>754</v>
      </c>
      <c r="D513" s="75" t="s">
        <v>406</v>
      </c>
      <c r="E513" s="75" t="s">
        <v>755</v>
      </c>
      <c r="F513" s="75" t="s">
        <v>508</v>
      </c>
      <c r="G513" s="75" t="s">
        <v>756</v>
      </c>
      <c r="H513" s="80"/>
      <c r="I513" s="76"/>
      <c r="J513" s="153"/>
      <c r="K513" s="159"/>
      <c r="L513" s="81"/>
      <c r="M513" s="81"/>
      <c r="N513" s="75"/>
      <c r="O513" s="75"/>
      <c r="P513" s="75"/>
      <c r="Q513" s="151"/>
      <c r="R513" s="78"/>
    </row>
    <row r="514" spans="1:18" s="2" customFormat="1" x14ac:dyDescent="0.3">
      <c r="A514" s="76">
        <v>2</v>
      </c>
      <c r="B514" s="75" t="s">
        <v>347</v>
      </c>
      <c r="C514" s="75" t="s">
        <v>754</v>
      </c>
      <c r="D514" s="75" t="s">
        <v>406</v>
      </c>
      <c r="E514" s="75" t="s">
        <v>755</v>
      </c>
      <c r="F514" s="75" t="s">
        <v>478</v>
      </c>
      <c r="G514" s="75" t="s">
        <v>757</v>
      </c>
      <c r="H514" s="80">
        <v>2174</v>
      </c>
      <c r="I514" s="76">
        <v>2</v>
      </c>
      <c r="J514" s="153">
        <f>'เลย '!F70</f>
        <v>7090.77</v>
      </c>
      <c r="K514" s="159">
        <f>SUM('เลย '!AJ70)</f>
        <v>31756.83</v>
      </c>
      <c r="L514" s="81">
        <f>'เลย '!AK70</f>
        <v>2240596.4500000002</v>
      </c>
      <c r="M514" s="81">
        <f>'เลย '!AL70</f>
        <v>2198623.6500000004</v>
      </c>
      <c r="N514" s="75"/>
      <c r="O514" s="75"/>
      <c r="P514" s="75"/>
      <c r="Q514" s="151">
        <f t="shared" si="66"/>
        <v>41972.799999999814</v>
      </c>
      <c r="R514" s="78">
        <f t="shared" si="67"/>
        <v>1030.633141674333</v>
      </c>
    </row>
    <row r="515" spans="1:18" s="2" customFormat="1" x14ac:dyDescent="0.3">
      <c r="A515" s="76">
        <v>3</v>
      </c>
      <c r="B515" s="75" t="s">
        <v>347</v>
      </c>
      <c r="C515" s="75" t="s">
        <v>754</v>
      </c>
      <c r="D515" s="75" t="s">
        <v>406</v>
      </c>
      <c r="E515" s="75" t="s">
        <v>755</v>
      </c>
      <c r="F515" s="75" t="s">
        <v>478</v>
      </c>
      <c r="G515" s="75" t="s">
        <v>758</v>
      </c>
      <c r="H515" s="80">
        <v>3992</v>
      </c>
      <c r="I515" s="76">
        <v>3</v>
      </c>
      <c r="J515" s="153">
        <f>'เลย '!F71</f>
        <v>342781.05</v>
      </c>
      <c r="K515" s="159">
        <f>SUM('เลย '!AJ71)</f>
        <v>328287.31999999995</v>
      </c>
      <c r="L515" s="81">
        <f>'เลย '!AK71</f>
        <v>3487092.6100000003</v>
      </c>
      <c r="M515" s="81">
        <f>'เลย '!AL71</f>
        <v>3790485.3</v>
      </c>
      <c r="N515" s="75"/>
      <c r="O515" s="75"/>
      <c r="P515" s="75"/>
      <c r="Q515" s="151">
        <f t="shared" si="66"/>
        <v>-303392.68999999948</v>
      </c>
      <c r="R515" s="78">
        <f t="shared" si="67"/>
        <v>873.52019288577162</v>
      </c>
    </row>
    <row r="516" spans="1:18" s="2" customFormat="1" x14ac:dyDescent="0.3">
      <c r="A516" s="76">
        <v>4</v>
      </c>
      <c r="B516" s="75" t="s">
        <v>347</v>
      </c>
      <c r="C516" s="75" t="s">
        <v>754</v>
      </c>
      <c r="D516" s="75" t="s">
        <v>406</v>
      </c>
      <c r="E516" s="75" t="s">
        <v>755</v>
      </c>
      <c r="F516" s="75" t="s">
        <v>478</v>
      </c>
      <c r="G516" s="75" t="s">
        <v>759</v>
      </c>
      <c r="H516" s="80">
        <v>1495</v>
      </c>
      <c r="I516" s="76">
        <v>1</v>
      </c>
      <c r="J516" s="153">
        <f>'เลย '!F72</f>
        <v>36266.47</v>
      </c>
      <c r="K516" s="159">
        <f>SUM('เลย '!AJ72)</f>
        <v>54956.55</v>
      </c>
      <c r="L516" s="81">
        <f>'เลย '!AK72</f>
        <v>1897238.21</v>
      </c>
      <c r="M516" s="81">
        <f>'เลย '!AL72</f>
        <v>2049291.9000000001</v>
      </c>
      <c r="N516" s="75"/>
      <c r="O516" s="75"/>
      <c r="P516" s="75"/>
      <c r="Q516" s="151">
        <f t="shared" si="66"/>
        <v>-152053.69000000018</v>
      </c>
      <c r="R516" s="78">
        <f t="shared" si="67"/>
        <v>1269.0556588628763</v>
      </c>
    </row>
    <row r="517" spans="1:18" s="2" customFormat="1" x14ac:dyDescent="0.3">
      <c r="A517" s="76">
        <v>5</v>
      </c>
      <c r="B517" s="75" t="s">
        <v>347</v>
      </c>
      <c r="C517" s="75" t="s">
        <v>754</v>
      </c>
      <c r="D517" s="75" t="s">
        <v>406</v>
      </c>
      <c r="E517" s="75" t="s">
        <v>755</v>
      </c>
      <c r="F517" s="75" t="s">
        <v>478</v>
      </c>
      <c r="G517" s="75" t="s">
        <v>760</v>
      </c>
      <c r="H517" s="80">
        <v>1450</v>
      </c>
      <c r="I517" s="76">
        <v>1</v>
      </c>
      <c r="J517" s="153">
        <f>'เลย '!F73</f>
        <v>113297.95</v>
      </c>
      <c r="K517" s="159">
        <f>SUM('เลย '!AJ73)</f>
        <v>136961.47999999998</v>
      </c>
      <c r="L517" s="81">
        <f>'เลย '!AK73</f>
        <v>2119681.37</v>
      </c>
      <c r="M517" s="81">
        <f>'เลย '!AL73</f>
        <v>2266413.5299999998</v>
      </c>
      <c r="N517" s="75"/>
      <c r="O517" s="75"/>
      <c r="P517" s="75"/>
      <c r="Q517" s="151">
        <f t="shared" si="66"/>
        <v>-146732.15999999968</v>
      </c>
      <c r="R517" s="78">
        <f t="shared" si="67"/>
        <v>1461.8492206896553</v>
      </c>
    </row>
    <row r="518" spans="1:18" s="2" customFormat="1" x14ac:dyDescent="0.3">
      <c r="A518" s="76">
        <v>6</v>
      </c>
      <c r="B518" s="75" t="s">
        <v>347</v>
      </c>
      <c r="C518" s="75" t="s">
        <v>754</v>
      </c>
      <c r="D518" s="75" t="s">
        <v>406</v>
      </c>
      <c r="E518" s="75" t="s">
        <v>755</v>
      </c>
      <c r="F518" s="75" t="s">
        <v>478</v>
      </c>
      <c r="G518" s="75" t="s">
        <v>761</v>
      </c>
      <c r="H518" s="80">
        <v>1869</v>
      </c>
      <c r="I518" s="76">
        <v>2</v>
      </c>
      <c r="J518" s="153">
        <f>'เลย '!F74</f>
        <v>68405.320000000007</v>
      </c>
      <c r="K518" s="159">
        <f>SUM('เลย '!AJ74)</f>
        <v>86174.71</v>
      </c>
      <c r="L518" s="81">
        <f>'เลย '!AK74</f>
        <v>2260102.1399999997</v>
      </c>
      <c r="M518" s="81">
        <f>'เลย '!AL74</f>
        <v>2416581.0699999998</v>
      </c>
      <c r="N518" s="75"/>
      <c r="O518" s="75"/>
      <c r="P518" s="75"/>
      <c r="Q518" s="151">
        <f t="shared" si="66"/>
        <v>-156478.93000000017</v>
      </c>
      <c r="R518" s="78">
        <f t="shared" si="67"/>
        <v>1209.2574317817014</v>
      </c>
    </row>
    <row r="519" spans="1:18" s="2" customFormat="1" x14ac:dyDescent="0.3">
      <c r="A519" s="76">
        <v>7</v>
      </c>
      <c r="B519" s="75" t="s">
        <v>347</v>
      </c>
      <c r="C519" s="75" t="s">
        <v>754</v>
      </c>
      <c r="D519" s="75" t="s">
        <v>406</v>
      </c>
      <c r="E519" s="75" t="s">
        <v>755</v>
      </c>
      <c r="F519" s="75" t="s">
        <v>478</v>
      </c>
      <c r="G519" s="75" t="s">
        <v>762</v>
      </c>
      <c r="H519" s="80">
        <v>2414</v>
      </c>
      <c r="I519" s="76">
        <v>2</v>
      </c>
      <c r="J519" s="153">
        <f>'เลย '!F75</f>
        <v>140185.93</v>
      </c>
      <c r="K519" s="159">
        <f>SUM('เลย '!AJ75)</f>
        <v>167795.75</v>
      </c>
      <c r="L519" s="81">
        <f>'เลย '!AK75</f>
        <v>2662215.56</v>
      </c>
      <c r="M519" s="81">
        <f>'เลย '!AL75</f>
        <v>2861135.39</v>
      </c>
      <c r="N519" s="75"/>
      <c r="O519" s="75"/>
      <c r="P519" s="75"/>
      <c r="Q519" s="151">
        <f t="shared" ref="Q519:Q582" si="73">L519-M519</f>
        <v>-198919.83000000007</v>
      </c>
      <c r="R519" s="78">
        <f t="shared" ref="R519:R581" si="74">L519/H519</f>
        <v>1102.8233471416736</v>
      </c>
    </row>
    <row r="520" spans="1:18" s="21" customFormat="1" x14ac:dyDescent="0.3">
      <c r="A520" s="139">
        <v>7</v>
      </c>
      <c r="B520" s="140" t="s">
        <v>347</v>
      </c>
      <c r="C520" s="140"/>
      <c r="D520" s="140"/>
      <c r="E520" s="140" t="s">
        <v>374</v>
      </c>
      <c r="F520" s="140"/>
      <c r="G520" s="140" t="s">
        <v>763</v>
      </c>
      <c r="H520" s="142">
        <f>SUM(H513:H519)</f>
        <v>13394</v>
      </c>
      <c r="I520" s="139"/>
      <c r="J520" s="142">
        <f>SUM(J513:J519)</f>
        <v>708027.49</v>
      </c>
      <c r="K520" s="160">
        <f>SUM(K513:K519)</f>
        <v>805932.6399999999</v>
      </c>
      <c r="L520" s="142">
        <f t="shared" ref="L520:M520" si="75">SUM(L513:L519)</f>
        <v>14666926.340000002</v>
      </c>
      <c r="M520" s="142">
        <f t="shared" si="75"/>
        <v>15582530.840000002</v>
      </c>
      <c r="N520" s="140">
        <v>6</v>
      </c>
      <c r="O520" s="140">
        <v>6</v>
      </c>
      <c r="P520" s="140">
        <f>N520-O520</f>
        <v>0</v>
      </c>
      <c r="Q520" s="152">
        <f t="shared" si="73"/>
        <v>-915604.5</v>
      </c>
      <c r="R520" s="150">
        <f>L520/H520</f>
        <v>1095.0370568911453</v>
      </c>
    </row>
    <row r="521" spans="1:18" s="2" customFormat="1" x14ac:dyDescent="0.3">
      <c r="A521" s="76">
        <v>1</v>
      </c>
      <c r="B521" s="75" t="s">
        <v>347</v>
      </c>
      <c r="C521" s="75" t="s">
        <v>764</v>
      </c>
      <c r="D521" s="75" t="s">
        <v>413</v>
      </c>
      <c r="E521" s="75" t="s">
        <v>765</v>
      </c>
      <c r="F521" s="75" t="s">
        <v>508</v>
      </c>
      <c r="G521" s="75" t="s">
        <v>766</v>
      </c>
      <c r="H521" s="80"/>
      <c r="I521" s="76"/>
      <c r="J521" s="153"/>
      <c r="K521" s="159"/>
      <c r="L521" s="81"/>
      <c r="M521" s="81"/>
      <c r="N521" s="75"/>
      <c r="O521" s="75"/>
      <c r="P521" s="75"/>
      <c r="Q521" s="151"/>
      <c r="R521" s="78"/>
    </row>
    <row r="522" spans="1:18" s="2" customFormat="1" x14ac:dyDescent="0.3">
      <c r="A522" s="76">
        <v>2</v>
      </c>
      <c r="B522" s="75" t="s">
        <v>347</v>
      </c>
      <c r="C522" s="75" t="s">
        <v>764</v>
      </c>
      <c r="D522" s="75" t="s">
        <v>413</v>
      </c>
      <c r="E522" s="75" t="s">
        <v>765</v>
      </c>
      <c r="F522" s="75" t="s">
        <v>478</v>
      </c>
      <c r="G522" s="75" t="s">
        <v>767</v>
      </c>
      <c r="H522" s="80">
        <v>1730</v>
      </c>
      <c r="I522" s="76">
        <v>2</v>
      </c>
      <c r="J522" s="153">
        <f>'เลย '!F76</f>
        <v>62715.62</v>
      </c>
      <c r="K522" s="159">
        <f>SUM('เลย '!AJ76)</f>
        <v>80962.12</v>
      </c>
      <c r="L522" s="81">
        <f>'เลย '!AK76</f>
        <v>1757371.72</v>
      </c>
      <c r="M522" s="81">
        <f>'เลย '!AL76</f>
        <v>1927397.69</v>
      </c>
      <c r="N522" s="75"/>
      <c r="O522" s="75"/>
      <c r="P522" s="75"/>
      <c r="Q522" s="151">
        <f t="shared" si="73"/>
        <v>-170025.96999999997</v>
      </c>
      <c r="R522" s="78">
        <f t="shared" si="74"/>
        <v>1015.821803468208</v>
      </c>
    </row>
    <row r="523" spans="1:18" s="2" customFormat="1" x14ac:dyDescent="0.3">
      <c r="A523" s="76">
        <v>3</v>
      </c>
      <c r="B523" s="75" t="s">
        <v>347</v>
      </c>
      <c r="C523" s="75" t="s">
        <v>764</v>
      </c>
      <c r="D523" s="75" t="s">
        <v>413</v>
      </c>
      <c r="E523" s="75" t="s">
        <v>765</v>
      </c>
      <c r="F523" s="75" t="s">
        <v>478</v>
      </c>
      <c r="G523" s="75" t="s">
        <v>768</v>
      </c>
      <c r="H523" s="80">
        <v>2378</v>
      </c>
      <c r="I523" s="76">
        <v>2</v>
      </c>
      <c r="J523" s="153">
        <f>'เลย '!F77</f>
        <v>363241.9</v>
      </c>
      <c r="K523" s="159">
        <f>SUM('เลย '!AJ77)</f>
        <v>346903.95</v>
      </c>
      <c r="L523" s="81">
        <f>'เลย '!AK77</f>
        <v>3076386.65</v>
      </c>
      <c r="M523" s="81">
        <f>'เลย '!AL77</f>
        <v>3176535.3800000004</v>
      </c>
      <c r="N523" s="75"/>
      <c r="O523" s="75"/>
      <c r="P523" s="75"/>
      <c r="Q523" s="151">
        <f t="shared" si="73"/>
        <v>-100148.73000000045</v>
      </c>
      <c r="R523" s="78">
        <f t="shared" si="74"/>
        <v>1293.6865643397814</v>
      </c>
    </row>
    <row r="524" spans="1:18" s="2" customFormat="1" x14ac:dyDescent="0.3">
      <c r="A524" s="76">
        <v>4</v>
      </c>
      <c r="B524" s="75" t="s">
        <v>347</v>
      </c>
      <c r="C524" s="75" t="s">
        <v>764</v>
      </c>
      <c r="D524" s="75" t="s">
        <v>413</v>
      </c>
      <c r="E524" s="75" t="s">
        <v>765</v>
      </c>
      <c r="F524" s="75" t="s">
        <v>478</v>
      </c>
      <c r="G524" s="75" t="s">
        <v>769</v>
      </c>
      <c r="H524" s="80">
        <v>2982</v>
      </c>
      <c r="I524" s="76">
        <v>2</v>
      </c>
      <c r="J524" s="153">
        <f>'เลย '!F78</f>
        <v>305454.40000000002</v>
      </c>
      <c r="K524" s="159">
        <f>SUM('เลย '!AJ78)</f>
        <v>302843.86000000004</v>
      </c>
      <c r="L524" s="81">
        <f>'เลย '!AK78</f>
        <v>2033017.12</v>
      </c>
      <c r="M524" s="81">
        <f>'เลย '!AL78</f>
        <v>2199956.7599999998</v>
      </c>
      <c r="N524" s="75"/>
      <c r="O524" s="75"/>
      <c r="P524" s="75"/>
      <c r="Q524" s="151">
        <f t="shared" si="73"/>
        <v>-166939.63999999966</v>
      </c>
      <c r="R524" s="78">
        <f t="shared" si="74"/>
        <v>681.76295103957079</v>
      </c>
    </row>
    <row r="525" spans="1:18" s="2" customFormat="1" x14ac:dyDescent="0.3">
      <c r="A525" s="76">
        <v>5</v>
      </c>
      <c r="B525" s="75" t="s">
        <v>347</v>
      </c>
      <c r="C525" s="75" t="s">
        <v>764</v>
      </c>
      <c r="D525" s="75" t="s">
        <v>413</v>
      </c>
      <c r="E525" s="75" t="s">
        <v>765</v>
      </c>
      <c r="F525" s="75" t="s">
        <v>478</v>
      </c>
      <c r="G525" s="75" t="s">
        <v>770</v>
      </c>
      <c r="H525" s="80">
        <v>2602</v>
      </c>
      <c r="I525" s="76">
        <v>2</v>
      </c>
      <c r="J525" s="153">
        <f>'เลย '!F79</f>
        <v>266589.84000000003</v>
      </c>
      <c r="K525" s="159">
        <f>SUM('เลย '!AJ79)</f>
        <v>258682.08000000005</v>
      </c>
      <c r="L525" s="81">
        <f>'เลย '!AK79</f>
        <v>1997774.26</v>
      </c>
      <c r="M525" s="81">
        <f>'เลย '!AL79</f>
        <v>2341237.86</v>
      </c>
      <c r="N525" s="75"/>
      <c r="O525" s="75"/>
      <c r="P525" s="75"/>
      <c r="Q525" s="151">
        <f t="shared" si="73"/>
        <v>-343463.59999999986</v>
      </c>
      <c r="R525" s="78">
        <f t="shared" si="74"/>
        <v>767.78411222136822</v>
      </c>
    </row>
    <row r="526" spans="1:18" s="2" customFormat="1" x14ac:dyDescent="0.3">
      <c r="A526" s="76">
        <v>6</v>
      </c>
      <c r="B526" s="75" t="s">
        <v>347</v>
      </c>
      <c r="C526" s="75" t="s">
        <v>764</v>
      </c>
      <c r="D526" s="75" t="s">
        <v>413</v>
      </c>
      <c r="E526" s="75" t="s">
        <v>765</v>
      </c>
      <c r="F526" s="75" t="s">
        <v>478</v>
      </c>
      <c r="G526" s="75" t="s">
        <v>771</v>
      </c>
      <c r="H526" s="80">
        <v>4361</v>
      </c>
      <c r="I526" s="76">
        <v>3</v>
      </c>
      <c r="J526" s="153">
        <f>'เลย '!F80</f>
        <v>574566.57999999996</v>
      </c>
      <c r="K526" s="159">
        <f>SUM('เลย '!AJ80)</f>
        <v>561973.35</v>
      </c>
      <c r="L526" s="81">
        <f>'เลย '!AK80</f>
        <v>2890594.63</v>
      </c>
      <c r="M526" s="81">
        <f>'เลย '!AL80</f>
        <v>2702094.4</v>
      </c>
      <c r="N526" s="75"/>
      <c r="O526" s="75"/>
      <c r="P526" s="75"/>
      <c r="Q526" s="151">
        <f t="shared" si="73"/>
        <v>188500.22999999998</v>
      </c>
      <c r="R526" s="78">
        <f t="shared" si="74"/>
        <v>662.8283948635634</v>
      </c>
    </row>
    <row r="527" spans="1:18" s="2" customFormat="1" x14ac:dyDescent="0.3">
      <c r="A527" s="76">
        <v>7</v>
      </c>
      <c r="B527" s="75" t="s">
        <v>347</v>
      </c>
      <c r="C527" s="75" t="s">
        <v>764</v>
      </c>
      <c r="D527" s="75" t="s">
        <v>413</v>
      </c>
      <c r="E527" s="75" t="s">
        <v>765</v>
      </c>
      <c r="F527" s="75" t="s">
        <v>478</v>
      </c>
      <c r="G527" s="75" t="s">
        <v>772</v>
      </c>
      <c r="H527" s="80">
        <v>2692</v>
      </c>
      <c r="I527" s="76">
        <v>2</v>
      </c>
      <c r="J527" s="153">
        <f>'เลย '!F81</f>
        <v>263489.46999999997</v>
      </c>
      <c r="K527" s="159">
        <f>SUM('เลย '!AJ81)</f>
        <v>260943.64999999997</v>
      </c>
      <c r="L527" s="81">
        <f>'เลย '!AK81</f>
        <v>2406235.09</v>
      </c>
      <c r="M527" s="81">
        <f>'เลย '!AL81</f>
        <v>2349694.27</v>
      </c>
      <c r="N527" s="75"/>
      <c r="O527" s="75"/>
      <c r="P527" s="75"/>
      <c r="Q527" s="151">
        <f t="shared" si="73"/>
        <v>56540.819999999832</v>
      </c>
      <c r="R527" s="78">
        <f t="shared" si="74"/>
        <v>893.84661589895984</v>
      </c>
    </row>
    <row r="528" spans="1:18" s="2" customFormat="1" x14ac:dyDescent="0.3">
      <c r="A528" s="76">
        <v>8</v>
      </c>
      <c r="B528" s="75" t="s">
        <v>347</v>
      </c>
      <c r="C528" s="75" t="s">
        <v>764</v>
      </c>
      <c r="D528" s="75" t="s">
        <v>413</v>
      </c>
      <c r="E528" s="75" t="s">
        <v>765</v>
      </c>
      <c r="F528" s="75" t="s">
        <v>478</v>
      </c>
      <c r="G528" s="75" t="s">
        <v>773</v>
      </c>
      <c r="H528" s="80">
        <v>718</v>
      </c>
      <c r="I528" s="76">
        <v>1</v>
      </c>
      <c r="J528" s="153">
        <f>'เลย '!F82</f>
        <v>261317.13</v>
      </c>
      <c r="K528" s="159">
        <f>SUM('เลย '!AJ82)</f>
        <v>255902.93</v>
      </c>
      <c r="L528" s="81">
        <f>'เลย '!AK82</f>
        <v>1349898.76</v>
      </c>
      <c r="M528" s="81">
        <f>'เลย '!AL82</f>
        <v>1454026.29</v>
      </c>
      <c r="N528" s="75"/>
      <c r="O528" s="75"/>
      <c r="P528" s="75"/>
      <c r="Q528" s="151">
        <f t="shared" si="73"/>
        <v>-104127.53000000003</v>
      </c>
      <c r="R528" s="78">
        <f t="shared" si="74"/>
        <v>1880.0818384401114</v>
      </c>
    </row>
    <row r="529" spans="1:18" s="2" customFormat="1" x14ac:dyDescent="0.3">
      <c r="A529" s="76">
        <v>9</v>
      </c>
      <c r="B529" s="75" t="s">
        <v>347</v>
      </c>
      <c r="C529" s="75" t="s">
        <v>764</v>
      </c>
      <c r="D529" s="75" t="s">
        <v>413</v>
      </c>
      <c r="E529" s="75" t="s">
        <v>765</v>
      </c>
      <c r="F529" s="75" t="s">
        <v>478</v>
      </c>
      <c r="G529" s="75" t="s">
        <v>774</v>
      </c>
      <c r="H529" s="80">
        <v>699</v>
      </c>
      <c r="I529" s="76">
        <v>1</v>
      </c>
      <c r="J529" s="153">
        <f>'เลย '!F83</f>
        <v>297264.33</v>
      </c>
      <c r="K529" s="159">
        <f>SUM('เลย '!AJ83)</f>
        <v>286512.54000000004</v>
      </c>
      <c r="L529" s="81">
        <f>'เลย '!AK83</f>
        <v>1616701.01</v>
      </c>
      <c r="M529" s="81">
        <f>'เลย '!AL83</f>
        <v>1664289.8900000001</v>
      </c>
      <c r="N529" s="75"/>
      <c r="O529" s="75"/>
      <c r="P529" s="75"/>
      <c r="Q529" s="151">
        <f t="shared" si="73"/>
        <v>-47588.880000000121</v>
      </c>
      <c r="R529" s="78">
        <f t="shared" si="74"/>
        <v>2312.8769814020029</v>
      </c>
    </row>
    <row r="530" spans="1:18" s="2" customFormat="1" x14ac:dyDescent="0.3">
      <c r="A530" s="76">
        <v>10</v>
      </c>
      <c r="B530" s="75" t="s">
        <v>347</v>
      </c>
      <c r="C530" s="75" t="s">
        <v>764</v>
      </c>
      <c r="D530" s="75" t="s">
        <v>413</v>
      </c>
      <c r="E530" s="75" t="s">
        <v>765</v>
      </c>
      <c r="F530" s="75" t="s">
        <v>478</v>
      </c>
      <c r="G530" s="75" t="s">
        <v>775</v>
      </c>
      <c r="H530" s="80">
        <v>768</v>
      </c>
      <c r="I530" s="76">
        <v>1</v>
      </c>
      <c r="J530" s="153">
        <f>'เลย '!F84</f>
        <v>304252.15999999997</v>
      </c>
      <c r="K530" s="159">
        <f>SUM('เลย '!AJ84)</f>
        <v>278604.52999999997</v>
      </c>
      <c r="L530" s="81">
        <f>'เลย '!AK84</f>
        <v>1517266.92</v>
      </c>
      <c r="M530" s="81">
        <f>'เลย '!AL84</f>
        <v>1679941</v>
      </c>
      <c r="N530" s="75"/>
      <c r="O530" s="75"/>
      <c r="P530" s="75"/>
      <c r="Q530" s="151">
        <f t="shared" si="73"/>
        <v>-162674.08000000007</v>
      </c>
      <c r="R530" s="78">
        <f t="shared" si="74"/>
        <v>1975.6079687499998</v>
      </c>
    </row>
    <row r="531" spans="1:18" s="21" customFormat="1" x14ac:dyDescent="0.3">
      <c r="A531" s="139">
        <v>8</v>
      </c>
      <c r="B531" s="140" t="s">
        <v>347</v>
      </c>
      <c r="C531" s="140"/>
      <c r="D531" s="140"/>
      <c r="E531" s="140" t="s">
        <v>374</v>
      </c>
      <c r="F531" s="140"/>
      <c r="G531" s="140" t="s">
        <v>776</v>
      </c>
      <c r="H531" s="142">
        <f>SUM(H522:H530)</f>
        <v>18930</v>
      </c>
      <c r="I531" s="139"/>
      <c r="J531" s="142">
        <f>SUM(J522:J530)</f>
        <v>2698891.43</v>
      </c>
      <c r="K531" s="160">
        <f>SUM(K522:K530)</f>
        <v>2633329.0099999998</v>
      </c>
      <c r="L531" s="142">
        <f t="shared" ref="L531:M531" si="76">SUM(L522:L530)</f>
        <v>18645246.159999996</v>
      </c>
      <c r="M531" s="142">
        <f t="shared" si="76"/>
        <v>19495173.539999999</v>
      </c>
      <c r="N531" s="140">
        <v>9</v>
      </c>
      <c r="O531" s="140">
        <v>9</v>
      </c>
      <c r="P531" s="140">
        <f>N531-O531</f>
        <v>0</v>
      </c>
      <c r="Q531" s="152">
        <f t="shared" si="73"/>
        <v>-849927.38000000268</v>
      </c>
      <c r="R531" s="150">
        <f>L531/H531</f>
        <v>984.95753618594802</v>
      </c>
    </row>
    <row r="532" spans="1:18" s="2" customFormat="1" x14ac:dyDescent="0.3">
      <c r="A532" s="76">
        <v>1</v>
      </c>
      <c r="B532" s="75" t="s">
        <v>347</v>
      </c>
      <c r="C532" s="75" t="s">
        <v>777</v>
      </c>
      <c r="D532" s="75" t="s">
        <v>420</v>
      </c>
      <c r="E532" s="75" t="s">
        <v>778</v>
      </c>
      <c r="F532" s="75" t="s">
        <v>508</v>
      </c>
      <c r="G532" s="75" t="s">
        <v>779</v>
      </c>
      <c r="H532" s="80"/>
      <c r="I532" s="76"/>
      <c r="J532" s="153"/>
      <c r="K532" s="159"/>
      <c r="L532" s="81"/>
      <c r="M532" s="81"/>
      <c r="N532" s="75"/>
      <c r="O532" s="75"/>
      <c r="P532" s="75"/>
      <c r="Q532" s="151"/>
      <c r="R532" s="78"/>
    </row>
    <row r="533" spans="1:18" s="2" customFormat="1" x14ac:dyDescent="0.3">
      <c r="A533" s="76">
        <v>2</v>
      </c>
      <c r="B533" s="75" t="s">
        <v>347</v>
      </c>
      <c r="C533" s="75" t="s">
        <v>777</v>
      </c>
      <c r="D533" s="75" t="s">
        <v>420</v>
      </c>
      <c r="E533" s="75" t="s">
        <v>778</v>
      </c>
      <c r="F533" s="75" t="s">
        <v>478</v>
      </c>
      <c r="G533" s="75" t="s">
        <v>780</v>
      </c>
      <c r="H533" s="80">
        <v>3815</v>
      </c>
      <c r="I533" s="76">
        <v>3</v>
      </c>
      <c r="J533" s="153">
        <f>'เลย '!F85</f>
        <v>414435.74</v>
      </c>
      <c r="K533" s="159">
        <f>SUM('เลย '!AJ85)</f>
        <v>478877.94</v>
      </c>
      <c r="L533" s="81">
        <f>'เลย '!AK85</f>
        <v>2135893.63</v>
      </c>
      <c r="M533" s="81">
        <f>'เลย '!AL85</f>
        <v>2015357.9400000002</v>
      </c>
      <c r="N533" s="75"/>
      <c r="O533" s="75"/>
      <c r="P533" s="75"/>
      <c r="Q533" s="151">
        <f t="shared" si="73"/>
        <v>120535.68999999971</v>
      </c>
      <c r="R533" s="78">
        <f t="shared" si="74"/>
        <v>559.86726867627783</v>
      </c>
    </row>
    <row r="534" spans="1:18" s="2" customFormat="1" x14ac:dyDescent="0.3">
      <c r="A534" s="76">
        <v>3</v>
      </c>
      <c r="B534" s="75" t="s">
        <v>347</v>
      </c>
      <c r="C534" s="75" t="s">
        <v>777</v>
      </c>
      <c r="D534" s="75" t="s">
        <v>420</v>
      </c>
      <c r="E534" s="75" t="s">
        <v>778</v>
      </c>
      <c r="F534" s="75" t="s">
        <v>478</v>
      </c>
      <c r="G534" s="75" t="s">
        <v>781</v>
      </c>
      <c r="H534" s="80">
        <v>7508</v>
      </c>
      <c r="I534" s="76">
        <v>5</v>
      </c>
      <c r="J534" s="153">
        <f>'เลย '!F86</f>
        <v>1454198.53</v>
      </c>
      <c r="K534" s="159">
        <f>SUM('เลย '!AJ86)</f>
        <v>1346219.54</v>
      </c>
      <c r="L534" s="81">
        <f>'เลย '!AK86</f>
        <v>4205170.8900000006</v>
      </c>
      <c r="M534" s="81">
        <f>'เลย '!AL86</f>
        <v>4033374.91</v>
      </c>
      <c r="N534" s="75"/>
      <c r="O534" s="75"/>
      <c r="P534" s="75"/>
      <c r="Q534" s="151">
        <f t="shared" si="73"/>
        <v>171795.98000000045</v>
      </c>
      <c r="R534" s="78">
        <f t="shared" si="74"/>
        <v>560.09202051145451</v>
      </c>
    </row>
    <row r="535" spans="1:18" s="2" customFormat="1" x14ac:dyDescent="0.3">
      <c r="A535" s="76">
        <v>4</v>
      </c>
      <c r="B535" s="75" t="s">
        <v>347</v>
      </c>
      <c r="C535" s="75" t="s">
        <v>777</v>
      </c>
      <c r="D535" s="75" t="s">
        <v>420</v>
      </c>
      <c r="E535" s="75" t="s">
        <v>778</v>
      </c>
      <c r="F535" s="75" t="s">
        <v>478</v>
      </c>
      <c r="G535" s="75" t="s">
        <v>782</v>
      </c>
      <c r="H535" s="80">
        <v>7132</v>
      </c>
      <c r="I535" s="76">
        <v>5</v>
      </c>
      <c r="J535" s="153">
        <f>'เลย '!F87</f>
        <v>727233.64</v>
      </c>
      <c r="K535" s="159">
        <f>SUM('เลย '!AJ87)</f>
        <v>724125.63000000012</v>
      </c>
      <c r="L535" s="81">
        <f>'เลย '!AK87</f>
        <v>5127781.74</v>
      </c>
      <c r="M535" s="81">
        <f>'เลย '!AL87</f>
        <v>4801364.9799999995</v>
      </c>
      <c r="N535" s="75"/>
      <c r="O535" s="75"/>
      <c r="P535" s="75"/>
      <c r="Q535" s="151">
        <f t="shared" si="73"/>
        <v>326416.76000000071</v>
      </c>
      <c r="R535" s="78">
        <f t="shared" si="74"/>
        <v>718.98229669097032</v>
      </c>
    </row>
    <row r="536" spans="1:18" s="2" customFormat="1" x14ac:dyDescent="0.3">
      <c r="A536" s="76">
        <v>5</v>
      </c>
      <c r="B536" s="75" t="s">
        <v>347</v>
      </c>
      <c r="C536" s="75" t="s">
        <v>777</v>
      </c>
      <c r="D536" s="75" t="s">
        <v>420</v>
      </c>
      <c r="E536" s="75" t="s">
        <v>778</v>
      </c>
      <c r="F536" s="75" t="s">
        <v>478</v>
      </c>
      <c r="G536" s="75" t="s">
        <v>783</v>
      </c>
      <c r="H536" s="80">
        <v>4586</v>
      </c>
      <c r="I536" s="76">
        <v>4</v>
      </c>
      <c r="J536" s="153">
        <f>'เลย '!F88</f>
        <v>347463.29</v>
      </c>
      <c r="K536" s="159">
        <f>SUM('เลย '!AJ88)</f>
        <v>377142.30999999994</v>
      </c>
      <c r="L536" s="81">
        <f>'เลย '!AK88</f>
        <v>2076155.58</v>
      </c>
      <c r="M536" s="81">
        <f>'เลย '!AL88</f>
        <v>2008166.36</v>
      </c>
      <c r="N536" s="75"/>
      <c r="O536" s="75"/>
      <c r="P536" s="75"/>
      <c r="Q536" s="151">
        <f t="shared" si="73"/>
        <v>67989.219999999972</v>
      </c>
      <c r="R536" s="78">
        <f t="shared" si="74"/>
        <v>452.71600087221981</v>
      </c>
    </row>
    <row r="537" spans="1:18" s="2" customFormat="1" x14ac:dyDescent="0.3">
      <c r="A537" s="76">
        <v>6</v>
      </c>
      <c r="B537" s="75" t="s">
        <v>347</v>
      </c>
      <c r="C537" s="75" t="s">
        <v>777</v>
      </c>
      <c r="D537" s="75" t="s">
        <v>420</v>
      </c>
      <c r="E537" s="75" t="s">
        <v>778</v>
      </c>
      <c r="F537" s="75" t="s">
        <v>478</v>
      </c>
      <c r="G537" s="75" t="s">
        <v>784</v>
      </c>
      <c r="H537" s="80">
        <v>3953</v>
      </c>
      <c r="I537" s="76">
        <v>3</v>
      </c>
      <c r="J537" s="153">
        <f>'เลย '!F89</f>
        <v>261980.07</v>
      </c>
      <c r="K537" s="159">
        <f>SUM('เลย '!AJ89)</f>
        <v>523820.7</v>
      </c>
      <c r="L537" s="81">
        <f>'เลย '!AK89</f>
        <v>2422997.19</v>
      </c>
      <c r="M537" s="81">
        <f>'เลย '!AL89</f>
        <v>2554876.75</v>
      </c>
      <c r="N537" s="75"/>
      <c r="O537" s="75"/>
      <c r="P537" s="75"/>
      <c r="Q537" s="151">
        <f t="shared" si="73"/>
        <v>-131879.56000000006</v>
      </c>
      <c r="R537" s="78">
        <f t="shared" si="74"/>
        <v>612.95147735896785</v>
      </c>
    </row>
    <row r="538" spans="1:18" s="2" customFormat="1" x14ac:dyDescent="0.3">
      <c r="A538" s="76">
        <v>7</v>
      </c>
      <c r="B538" s="75" t="s">
        <v>347</v>
      </c>
      <c r="C538" s="75" t="s">
        <v>777</v>
      </c>
      <c r="D538" s="75" t="s">
        <v>420</v>
      </c>
      <c r="E538" s="75" t="s">
        <v>778</v>
      </c>
      <c r="F538" s="75" t="s">
        <v>478</v>
      </c>
      <c r="G538" s="75" t="s">
        <v>785</v>
      </c>
      <c r="H538" s="80">
        <v>1775</v>
      </c>
      <c r="I538" s="76">
        <v>2</v>
      </c>
      <c r="J538" s="153">
        <f>'เลย '!F90</f>
        <v>239875.43</v>
      </c>
      <c r="K538" s="159">
        <f>SUM('เลย '!AJ90)</f>
        <v>240970.8</v>
      </c>
      <c r="L538" s="81">
        <f>'เลย '!AK90</f>
        <v>1379259.1099999999</v>
      </c>
      <c r="M538" s="81">
        <f>'เลย '!AL90</f>
        <v>1303318.9300000002</v>
      </c>
      <c r="N538" s="75"/>
      <c r="O538" s="75"/>
      <c r="P538" s="75"/>
      <c r="Q538" s="151">
        <f t="shared" si="73"/>
        <v>75940.179999999702</v>
      </c>
      <c r="R538" s="78">
        <f t="shared" si="74"/>
        <v>777.0473859154929</v>
      </c>
    </row>
    <row r="539" spans="1:18" s="2" customFormat="1" x14ac:dyDescent="0.3">
      <c r="A539" s="76">
        <v>8</v>
      </c>
      <c r="B539" s="75" t="s">
        <v>347</v>
      </c>
      <c r="C539" s="75" t="s">
        <v>777</v>
      </c>
      <c r="D539" s="75" t="s">
        <v>420</v>
      </c>
      <c r="E539" s="75" t="s">
        <v>778</v>
      </c>
      <c r="F539" s="75" t="s">
        <v>478</v>
      </c>
      <c r="G539" s="75" t="s">
        <v>786</v>
      </c>
      <c r="H539" s="80">
        <v>5971</v>
      </c>
      <c r="I539" s="76">
        <v>4</v>
      </c>
      <c r="J539" s="153">
        <f>'เลย '!F91</f>
        <v>478991.97</v>
      </c>
      <c r="K539" s="159">
        <f>SUM('เลย '!AJ91)</f>
        <v>461554.57999999996</v>
      </c>
      <c r="L539" s="81">
        <f>'เลย '!AK91</f>
        <v>4131329.54</v>
      </c>
      <c r="M539" s="81">
        <f>'เลย '!AL91</f>
        <v>3921313.68</v>
      </c>
      <c r="N539" s="75"/>
      <c r="O539" s="75"/>
      <c r="P539" s="75"/>
      <c r="Q539" s="151">
        <f t="shared" si="73"/>
        <v>210015.85999999987</v>
      </c>
      <c r="R539" s="78">
        <f t="shared" si="74"/>
        <v>691.89910232791829</v>
      </c>
    </row>
    <row r="540" spans="1:18" s="2" customFormat="1" x14ac:dyDescent="0.3">
      <c r="A540" s="76">
        <v>9</v>
      </c>
      <c r="B540" s="75" t="s">
        <v>347</v>
      </c>
      <c r="C540" s="75" t="s">
        <v>777</v>
      </c>
      <c r="D540" s="75" t="s">
        <v>420</v>
      </c>
      <c r="E540" s="75" t="s">
        <v>778</v>
      </c>
      <c r="F540" s="75" t="s">
        <v>478</v>
      </c>
      <c r="G540" s="75" t="s">
        <v>787</v>
      </c>
      <c r="H540" s="80">
        <v>1682</v>
      </c>
      <c r="I540" s="76">
        <v>2</v>
      </c>
      <c r="J540" s="153">
        <f>'เลย '!F92</f>
        <v>168201.33</v>
      </c>
      <c r="K540" s="159">
        <f>SUM('เลย '!AJ92)</f>
        <v>166109.49</v>
      </c>
      <c r="L540" s="81">
        <f>'เลย '!AK92</f>
        <v>1865676.94</v>
      </c>
      <c r="M540" s="81">
        <f>'เลย '!AL92</f>
        <v>1995669.0899999999</v>
      </c>
      <c r="N540" s="75"/>
      <c r="O540" s="75"/>
      <c r="P540" s="75"/>
      <c r="Q540" s="151">
        <f t="shared" si="73"/>
        <v>-129992.14999999991</v>
      </c>
      <c r="R540" s="78">
        <f t="shared" si="74"/>
        <v>1109.2015101070153</v>
      </c>
    </row>
    <row r="541" spans="1:18" s="2" customFormat="1" x14ac:dyDescent="0.3">
      <c r="A541" s="76">
        <v>10</v>
      </c>
      <c r="B541" s="75" t="s">
        <v>347</v>
      </c>
      <c r="C541" s="75" t="s">
        <v>777</v>
      </c>
      <c r="D541" s="75" t="s">
        <v>420</v>
      </c>
      <c r="E541" s="75" t="s">
        <v>778</v>
      </c>
      <c r="F541" s="75" t="s">
        <v>478</v>
      </c>
      <c r="G541" s="75" t="s">
        <v>788</v>
      </c>
      <c r="H541" s="80">
        <v>3610</v>
      </c>
      <c r="I541" s="76">
        <v>3</v>
      </c>
      <c r="J541" s="153">
        <f>'เลย '!F93</f>
        <v>316763.02</v>
      </c>
      <c r="K541" s="159">
        <f>SUM('เลย '!AJ93)</f>
        <v>329744.38</v>
      </c>
      <c r="L541" s="81">
        <f>'เลย '!AK93</f>
        <v>1290739.72</v>
      </c>
      <c r="M541" s="81">
        <f>'เลย '!AL93</f>
        <v>1569023.36</v>
      </c>
      <c r="N541" s="75"/>
      <c r="O541" s="75"/>
      <c r="P541" s="75"/>
      <c r="Q541" s="151">
        <f t="shared" si="73"/>
        <v>-278283.64000000013</v>
      </c>
      <c r="R541" s="78">
        <f t="shared" si="74"/>
        <v>357.54562880886425</v>
      </c>
    </row>
    <row r="542" spans="1:18" s="2" customFormat="1" x14ac:dyDescent="0.3">
      <c r="A542" s="76">
        <v>11</v>
      </c>
      <c r="B542" s="75" t="s">
        <v>347</v>
      </c>
      <c r="C542" s="75" t="s">
        <v>777</v>
      </c>
      <c r="D542" s="75" t="s">
        <v>420</v>
      </c>
      <c r="E542" s="75" t="s">
        <v>778</v>
      </c>
      <c r="F542" s="75" t="s">
        <v>478</v>
      </c>
      <c r="G542" s="75" t="s">
        <v>789</v>
      </c>
      <c r="H542" s="80">
        <v>3334</v>
      </c>
      <c r="I542" s="76">
        <v>3</v>
      </c>
      <c r="J542" s="153">
        <f>'เลย '!F94</f>
        <v>342489.77</v>
      </c>
      <c r="K542" s="159">
        <f>SUM('เลย '!AJ94)</f>
        <v>474847.65</v>
      </c>
      <c r="L542" s="81">
        <f>'เลย '!AK94</f>
        <v>2110781.4300000002</v>
      </c>
      <c r="M542" s="81">
        <f>'เลย '!AL94</f>
        <v>2026384.5499999998</v>
      </c>
      <c r="N542" s="75"/>
      <c r="O542" s="75"/>
      <c r="P542" s="75"/>
      <c r="Q542" s="151">
        <f t="shared" si="73"/>
        <v>84396.880000000354</v>
      </c>
      <c r="R542" s="78">
        <f t="shared" si="74"/>
        <v>633.1078074385124</v>
      </c>
    </row>
    <row r="543" spans="1:18" s="2" customFormat="1" x14ac:dyDescent="0.3">
      <c r="A543" s="76">
        <v>12</v>
      </c>
      <c r="B543" s="75" t="s">
        <v>347</v>
      </c>
      <c r="C543" s="75" t="s">
        <v>777</v>
      </c>
      <c r="D543" s="75" t="s">
        <v>420</v>
      </c>
      <c r="E543" s="75" t="s">
        <v>778</v>
      </c>
      <c r="F543" s="75" t="s">
        <v>478</v>
      </c>
      <c r="G543" s="75" t="s">
        <v>790</v>
      </c>
      <c r="H543" s="80">
        <v>3092</v>
      </c>
      <c r="I543" s="76">
        <v>3</v>
      </c>
      <c r="J543" s="153">
        <f>'เลย '!F95</f>
        <v>403300.68</v>
      </c>
      <c r="K543" s="159">
        <f>SUM('เลย '!AJ95)</f>
        <v>359144.60000000003</v>
      </c>
      <c r="L543" s="81">
        <f>'เลย '!AK95</f>
        <v>1936716.08</v>
      </c>
      <c r="M543" s="81">
        <f>'เลย '!AL95</f>
        <v>2342273.64</v>
      </c>
      <c r="N543" s="75"/>
      <c r="O543" s="75"/>
      <c r="P543" s="75"/>
      <c r="Q543" s="151">
        <f t="shared" si="73"/>
        <v>-405557.56000000006</v>
      </c>
      <c r="R543" s="78">
        <f t="shared" si="74"/>
        <v>626.36354463130658</v>
      </c>
    </row>
    <row r="544" spans="1:18" s="2" customFormat="1" x14ac:dyDescent="0.3">
      <c r="A544" s="76">
        <v>13</v>
      </c>
      <c r="B544" s="75" t="s">
        <v>347</v>
      </c>
      <c r="C544" s="75" t="s">
        <v>777</v>
      </c>
      <c r="D544" s="75" t="s">
        <v>420</v>
      </c>
      <c r="E544" s="75" t="s">
        <v>778</v>
      </c>
      <c r="F544" s="75" t="s">
        <v>478</v>
      </c>
      <c r="G544" s="75" t="s">
        <v>791</v>
      </c>
      <c r="H544" s="80">
        <v>4180</v>
      </c>
      <c r="I544" s="76">
        <v>3</v>
      </c>
      <c r="J544" s="153">
        <f>'เลย '!F96</f>
        <v>544990.28</v>
      </c>
      <c r="K544" s="159">
        <f>SUM('เลย '!AJ96)</f>
        <v>430550.71000000008</v>
      </c>
      <c r="L544" s="81">
        <f>'เลย '!AK96</f>
        <v>1435692.41</v>
      </c>
      <c r="M544" s="81">
        <f>'เลย '!AL96</f>
        <v>1602942.29</v>
      </c>
      <c r="N544" s="75"/>
      <c r="O544" s="75"/>
      <c r="P544" s="75"/>
      <c r="Q544" s="151">
        <f t="shared" si="73"/>
        <v>-167249.88000000012</v>
      </c>
      <c r="R544" s="78">
        <f t="shared" si="74"/>
        <v>343.4670837320574</v>
      </c>
    </row>
    <row r="545" spans="1:18" s="2" customFormat="1" x14ac:dyDescent="0.3">
      <c r="A545" s="76">
        <v>14</v>
      </c>
      <c r="B545" s="75" t="s">
        <v>347</v>
      </c>
      <c r="C545" s="75" t="s">
        <v>777</v>
      </c>
      <c r="D545" s="75" t="s">
        <v>420</v>
      </c>
      <c r="E545" s="75" t="s">
        <v>778</v>
      </c>
      <c r="F545" s="75" t="s">
        <v>478</v>
      </c>
      <c r="G545" s="75" t="s">
        <v>792</v>
      </c>
      <c r="H545" s="80">
        <v>5871</v>
      </c>
      <c r="I545" s="76">
        <v>4</v>
      </c>
      <c r="J545" s="153">
        <f>'เลย '!F97</f>
        <v>265704.12</v>
      </c>
      <c r="K545" s="159">
        <f>SUM('เลย '!AJ97)</f>
        <v>381413.93</v>
      </c>
      <c r="L545" s="81">
        <f>'เลย '!AK97</f>
        <v>2287252.7599999998</v>
      </c>
      <c r="M545" s="81">
        <f>'เลย '!AL97</f>
        <v>2178764.5</v>
      </c>
      <c r="N545" s="75"/>
      <c r="O545" s="75"/>
      <c r="P545" s="75"/>
      <c r="Q545" s="151">
        <f t="shared" si="73"/>
        <v>108488.25999999978</v>
      </c>
      <c r="R545" s="78">
        <f t="shared" si="74"/>
        <v>389.58486799523075</v>
      </c>
    </row>
    <row r="546" spans="1:18" s="2" customFormat="1" x14ac:dyDescent="0.3">
      <c r="A546" s="76">
        <v>15</v>
      </c>
      <c r="B546" s="75" t="s">
        <v>347</v>
      </c>
      <c r="C546" s="75" t="s">
        <v>777</v>
      </c>
      <c r="D546" s="75" t="s">
        <v>420</v>
      </c>
      <c r="E546" s="75" t="s">
        <v>778</v>
      </c>
      <c r="F546" s="75" t="s">
        <v>478</v>
      </c>
      <c r="G546" s="75" t="s">
        <v>793</v>
      </c>
      <c r="H546" s="80">
        <v>3758</v>
      </c>
      <c r="I546" s="76">
        <v>3</v>
      </c>
      <c r="J546" s="153">
        <f>'เลย '!F98</f>
        <v>262430.67</v>
      </c>
      <c r="K546" s="159">
        <f>SUM('เลย '!AJ98)</f>
        <v>276296.74999999994</v>
      </c>
      <c r="L546" s="81">
        <f>'เลย '!AK98</f>
        <v>3382936.3200000003</v>
      </c>
      <c r="M546" s="81">
        <f>'เลย '!AL98</f>
        <v>3075381.77</v>
      </c>
      <c r="N546" s="75"/>
      <c r="O546" s="75"/>
      <c r="P546" s="75"/>
      <c r="Q546" s="151">
        <f t="shared" si="73"/>
        <v>307554.55000000028</v>
      </c>
      <c r="R546" s="78">
        <f t="shared" si="74"/>
        <v>900.19593400745089</v>
      </c>
    </row>
    <row r="547" spans="1:18" s="2" customFormat="1" x14ac:dyDescent="0.3">
      <c r="A547" s="76">
        <v>16</v>
      </c>
      <c r="B547" s="75" t="s">
        <v>347</v>
      </c>
      <c r="C547" s="75" t="s">
        <v>777</v>
      </c>
      <c r="D547" s="75" t="s">
        <v>420</v>
      </c>
      <c r="E547" s="75" t="s">
        <v>778</v>
      </c>
      <c r="F547" s="75" t="s">
        <v>478</v>
      </c>
      <c r="G547" s="75" t="s">
        <v>794</v>
      </c>
      <c r="H547" s="80">
        <v>8167</v>
      </c>
      <c r="I547" s="76">
        <v>5</v>
      </c>
      <c r="J547" s="153">
        <f>'เลย '!F99</f>
        <v>722518</v>
      </c>
      <c r="K547" s="159">
        <f>SUM('เลย '!AJ99)</f>
        <v>797177.67999999993</v>
      </c>
      <c r="L547" s="81">
        <f>'เลย '!AK99</f>
        <v>5009788.2699999996</v>
      </c>
      <c r="M547" s="81">
        <f>'เลย '!AL99</f>
        <v>4152789.0999999996</v>
      </c>
      <c r="N547" s="75"/>
      <c r="O547" s="75"/>
      <c r="P547" s="75"/>
      <c r="Q547" s="151">
        <f t="shared" si="73"/>
        <v>856999.16999999993</v>
      </c>
      <c r="R547" s="78">
        <f t="shared" si="74"/>
        <v>613.41842414595317</v>
      </c>
    </row>
    <row r="548" spans="1:18" s="2" customFormat="1" x14ac:dyDescent="0.3">
      <c r="A548" s="76">
        <v>17</v>
      </c>
      <c r="B548" s="75" t="s">
        <v>347</v>
      </c>
      <c r="C548" s="75" t="s">
        <v>777</v>
      </c>
      <c r="D548" s="75" t="s">
        <v>420</v>
      </c>
      <c r="E548" s="75" t="s">
        <v>778</v>
      </c>
      <c r="F548" s="75" t="s">
        <v>478</v>
      </c>
      <c r="G548" s="75" t="s">
        <v>795</v>
      </c>
      <c r="H548" s="80">
        <v>3187</v>
      </c>
      <c r="I548" s="76">
        <v>3</v>
      </c>
      <c r="J548" s="153">
        <f>'เลย '!F100</f>
        <v>185791.94</v>
      </c>
      <c r="K548" s="159">
        <f>SUM('เลย '!AJ100)</f>
        <v>153724.23000000001</v>
      </c>
      <c r="L548" s="81">
        <f>'เลย '!AK100</f>
        <v>2088627.47</v>
      </c>
      <c r="M548" s="81">
        <f>'เลย '!AL100</f>
        <v>1866770.9900000002</v>
      </c>
      <c r="N548" s="75"/>
      <c r="O548" s="75"/>
      <c r="P548" s="75"/>
      <c r="Q548" s="151">
        <f t="shared" si="73"/>
        <v>221856.47999999975</v>
      </c>
      <c r="R548" s="78">
        <f t="shared" si="74"/>
        <v>655.35847819265769</v>
      </c>
    </row>
    <row r="549" spans="1:18" s="2" customFormat="1" x14ac:dyDescent="0.3">
      <c r="A549" s="76">
        <v>18</v>
      </c>
      <c r="B549" s="75" t="s">
        <v>347</v>
      </c>
      <c r="C549" s="75" t="s">
        <v>777</v>
      </c>
      <c r="D549" s="75" t="s">
        <v>420</v>
      </c>
      <c r="E549" s="75" t="s">
        <v>778</v>
      </c>
      <c r="F549" s="75" t="s">
        <v>478</v>
      </c>
      <c r="G549" s="75" t="s">
        <v>796</v>
      </c>
      <c r="H549" s="80">
        <v>4472</v>
      </c>
      <c r="I549" s="76">
        <v>3</v>
      </c>
      <c r="J549" s="153">
        <f>'เลย '!F101</f>
        <v>391779.71</v>
      </c>
      <c r="K549" s="159">
        <f>SUM('เลย '!AJ101)</f>
        <v>278801.19</v>
      </c>
      <c r="L549" s="81">
        <f>'เลย '!AK101</f>
        <v>3461703.19</v>
      </c>
      <c r="M549" s="81">
        <f>'เลย '!AL101</f>
        <v>3549533.35</v>
      </c>
      <c r="N549" s="75"/>
      <c r="O549" s="75"/>
      <c r="P549" s="75"/>
      <c r="Q549" s="151">
        <f t="shared" si="73"/>
        <v>-87830.160000000149</v>
      </c>
      <c r="R549" s="78">
        <f t="shared" si="74"/>
        <v>774.0838975849731</v>
      </c>
    </row>
    <row r="550" spans="1:18" s="21" customFormat="1" x14ac:dyDescent="0.3">
      <c r="A550" s="139">
        <v>9</v>
      </c>
      <c r="B550" s="140" t="s">
        <v>347</v>
      </c>
      <c r="C550" s="140"/>
      <c r="D550" s="140"/>
      <c r="E550" s="140" t="s">
        <v>374</v>
      </c>
      <c r="F550" s="140"/>
      <c r="G550" s="140" t="s">
        <v>797</v>
      </c>
      <c r="H550" s="142">
        <f>SUM(H532:H549)</f>
        <v>76093</v>
      </c>
      <c r="I550" s="139"/>
      <c r="J550" s="142">
        <f>SUM(J532:J549)</f>
        <v>7528148.1899999995</v>
      </c>
      <c r="K550" s="160">
        <f>SUM(K532:K549)</f>
        <v>7800522.1100000003</v>
      </c>
      <c r="L550" s="142">
        <f t="shared" ref="L550:M550" si="77">SUM(L532:L549)</f>
        <v>46348502.269999996</v>
      </c>
      <c r="M550" s="142">
        <f t="shared" si="77"/>
        <v>44997306.190000005</v>
      </c>
      <c r="N550" s="140">
        <v>17</v>
      </c>
      <c r="O550" s="140">
        <v>17</v>
      </c>
      <c r="P550" s="140">
        <f>N550-O550</f>
        <v>0</v>
      </c>
      <c r="Q550" s="152">
        <f t="shared" si="73"/>
        <v>1351196.0799999908</v>
      </c>
      <c r="R550" s="150">
        <f>L550/H550</f>
        <v>609.10336390995224</v>
      </c>
    </row>
    <row r="551" spans="1:18" s="2" customFormat="1" x14ac:dyDescent="0.3">
      <c r="A551" s="76">
        <v>1</v>
      </c>
      <c r="B551" s="75" t="s">
        <v>347</v>
      </c>
      <c r="C551" s="75" t="s">
        <v>798</v>
      </c>
      <c r="D551" s="75" t="s">
        <v>425</v>
      </c>
      <c r="E551" s="75" t="s">
        <v>799</v>
      </c>
      <c r="F551" s="75" t="s">
        <v>508</v>
      </c>
      <c r="G551" s="75" t="s">
        <v>800</v>
      </c>
      <c r="H551" s="80"/>
      <c r="I551" s="76"/>
      <c r="J551" s="153"/>
      <c r="K551" s="159"/>
      <c r="L551" s="81"/>
      <c r="M551" s="81"/>
      <c r="N551" s="75"/>
      <c r="O551" s="75"/>
      <c r="P551" s="75"/>
      <c r="Q551" s="151"/>
      <c r="R551" s="78"/>
    </row>
    <row r="552" spans="1:18" s="2" customFormat="1" x14ac:dyDescent="0.3">
      <c r="A552" s="76">
        <v>2</v>
      </c>
      <c r="B552" s="75" t="s">
        <v>347</v>
      </c>
      <c r="C552" s="75" t="s">
        <v>798</v>
      </c>
      <c r="D552" s="75" t="s">
        <v>425</v>
      </c>
      <c r="E552" s="75" t="s">
        <v>799</v>
      </c>
      <c r="F552" s="75" t="s">
        <v>478</v>
      </c>
      <c r="G552" s="75" t="s">
        <v>801</v>
      </c>
      <c r="H552" s="80">
        <v>2684</v>
      </c>
      <c r="I552" s="76">
        <v>2</v>
      </c>
      <c r="J552" s="153">
        <f>'เลย '!F102</f>
        <v>62539.95</v>
      </c>
      <c r="K552" s="159">
        <f>SUM('เลย '!AJ102)</f>
        <v>29508.069999999992</v>
      </c>
      <c r="L552" s="81">
        <f>'เลย '!AK102</f>
        <v>2410937.7300000004</v>
      </c>
      <c r="M552" s="81">
        <f>'เลย '!AL102</f>
        <v>2668169.62</v>
      </c>
      <c r="N552" s="75"/>
      <c r="O552" s="75"/>
      <c r="P552" s="75"/>
      <c r="Q552" s="151">
        <f t="shared" si="73"/>
        <v>-257231.88999999966</v>
      </c>
      <c r="R552" s="78">
        <f t="shared" si="74"/>
        <v>898.26293964232502</v>
      </c>
    </row>
    <row r="553" spans="1:18" s="2" customFormat="1" x14ac:dyDescent="0.3">
      <c r="A553" s="76">
        <v>3</v>
      </c>
      <c r="B553" s="75" t="s">
        <v>347</v>
      </c>
      <c r="C553" s="75" t="s">
        <v>798</v>
      </c>
      <c r="D553" s="75" t="s">
        <v>425</v>
      </c>
      <c r="E553" s="75" t="s">
        <v>799</v>
      </c>
      <c r="F553" s="75" t="s">
        <v>478</v>
      </c>
      <c r="G553" s="75" t="s">
        <v>802</v>
      </c>
      <c r="H553" s="80">
        <v>5109</v>
      </c>
      <c r="I553" s="76">
        <v>4</v>
      </c>
      <c r="J553" s="153">
        <f>'เลย '!F103</f>
        <v>213230.83</v>
      </c>
      <c r="K553" s="159">
        <f>SUM('เลย '!AJ103)</f>
        <v>309607.89</v>
      </c>
      <c r="L553" s="81">
        <f>'เลย '!AK103</f>
        <v>1761777.86</v>
      </c>
      <c r="M553" s="81">
        <f>'เลย '!AL103</f>
        <v>1826584.15</v>
      </c>
      <c r="N553" s="75"/>
      <c r="O553" s="75"/>
      <c r="P553" s="75"/>
      <c r="Q553" s="151">
        <f t="shared" si="73"/>
        <v>-64806.289999999804</v>
      </c>
      <c r="R553" s="78">
        <f t="shared" si="74"/>
        <v>344.83810138970449</v>
      </c>
    </row>
    <row r="554" spans="1:18" s="2" customFormat="1" x14ac:dyDescent="0.3">
      <c r="A554" s="76">
        <v>4</v>
      </c>
      <c r="B554" s="75" t="s">
        <v>347</v>
      </c>
      <c r="C554" s="75" t="s">
        <v>798</v>
      </c>
      <c r="D554" s="75" t="s">
        <v>425</v>
      </c>
      <c r="E554" s="75" t="s">
        <v>799</v>
      </c>
      <c r="F554" s="75" t="s">
        <v>478</v>
      </c>
      <c r="G554" s="75" t="s">
        <v>803</v>
      </c>
      <c r="H554" s="80">
        <v>3045</v>
      </c>
      <c r="I554" s="76">
        <v>3</v>
      </c>
      <c r="J554" s="153">
        <f>'เลย '!F104</f>
        <v>109907.62</v>
      </c>
      <c r="K554" s="159">
        <f>SUM('เลย '!AJ104)</f>
        <v>147134.40999999997</v>
      </c>
      <c r="L554" s="81">
        <f>'เลย '!AK104</f>
        <v>2705650.79</v>
      </c>
      <c r="M554" s="81">
        <f>'เลย '!AL104</f>
        <v>3306962.17</v>
      </c>
      <c r="N554" s="75"/>
      <c r="O554" s="75"/>
      <c r="P554" s="75"/>
      <c r="Q554" s="151">
        <f t="shared" si="73"/>
        <v>-601311.37999999989</v>
      </c>
      <c r="R554" s="78">
        <f t="shared" si="74"/>
        <v>888.55526765188836</v>
      </c>
    </row>
    <row r="555" spans="1:18" s="2" customFormat="1" x14ac:dyDescent="0.3">
      <c r="A555" s="76">
        <v>5</v>
      </c>
      <c r="B555" s="75" t="s">
        <v>347</v>
      </c>
      <c r="C555" s="75" t="s">
        <v>798</v>
      </c>
      <c r="D555" s="75" t="s">
        <v>425</v>
      </c>
      <c r="E555" s="75" t="s">
        <v>799</v>
      </c>
      <c r="F555" s="75" t="s">
        <v>478</v>
      </c>
      <c r="G555" s="75" t="s">
        <v>804</v>
      </c>
      <c r="H555" s="80">
        <v>3246</v>
      </c>
      <c r="I555" s="76">
        <v>3</v>
      </c>
      <c r="J555" s="153">
        <f>'เลย '!F105</f>
        <v>193327.94</v>
      </c>
      <c r="K555" s="159">
        <f>SUM('เลย '!AJ105)</f>
        <v>213672.43000000002</v>
      </c>
      <c r="L555" s="81">
        <f>'เลย '!AK105</f>
        <v>1874396.22</v>
      </c>
      <c r="M555" s="81">
        <f>'เลย '!AL105</f>
        <v>1875598.21</v>
      </c>
      <c r="N555" s="75"/>
      <c r="O555" s="75"/>
      <c r="P555" s="75"/>
      <c r="Q555" s="151">
        <f t="shared" si="73"/>
        <v>-1201.9899999999907</v>
      </c>
      <c r="R555" s="78">
        <f t="shared" si="74"/>
        <v>577.44800369685765</v>
      </c>
    </row>
    <row r="556" spans="1:18" s="2" customFormat="1" x14ac:dyDescent="0.3">
      <c r="A556" s="76">
        <v>6</v>
      </c>
      <c r="B556" s="75" t="s">
        <v>347</v>
      </c>
      <c r="C556" s="75" t="s">
        <v>798</v>
      </c>
      <c r="D556" s="75" t="s">
        <v>425</v>
      </c>
      <c r="E556" s="75" t="s">
        <v>799</v>
      </c>
      <c r="F556" s="75" t="s">
        <v>478</v>
      </c>
      <c r="G556" s="75" t="s">
        <v>805</v>
      </c>
      <c r="H556" s="80">
        <v>4195</v>
      </c>
      <c r="I556" s="76">
        <v>3</v>
      </c>
      <c r="J556" s="153">
        <f>'เลย '!F106</f>
        <v>152189.32999999999</v>
      </c>
      <c r="K556" s="159">
        <f>SUM('เลย '!AJ106)</f>
        <v>172859.19</v>
      </c>
      <c r="L556" s="81">
        <f>'เลย '!AK106</f>
        <v>2571971.42</v>
      </c>
      <c r="M556" s="81">
        <f>'เลย '!AL106</f>
        <v>2496058.66</v>
      </c>
      <c r="N556" s="75"/>
      <c r="O556" s="75"/>
      <c r="P556" s="75"/>
      <c r="Q556" s="151">
        <f t="shared" si="73"/>
        <v>75912.759999999776</v>
      </c>
      <c r="R556" s="78">
        <f t="shared" si="74"/>
        <v>613.1040333730632</v>
      </c>
    </row>
    <row r="557" spans="1:18" s="21" customFormat="1" x14ac:dyDescent="0.3">
      <c r="A557" s="139">
        <v>10</v>
      </c>
      <c r="B557" s="140" t="s">
        <v>347</v>
      </c>
      <c r="C557" s="140"/>
      <c r="D557" s="140"/>
      <c r="E557" s="140" t="s">
        <v>374</v>
      </c>
      <c r="F557" s="140"/>
      <c r="G557" s="140" t="s">
        <v>806</v>
      </c>
      <c r="H557" s="142">
        <f>SUM(H551:H556)</f>
        <v>18279</v>
      </c>
      <c r="I557" s="139"/>
      <c r="J557" s="142">
        <f>SUM(J551:J556)</f>
        <v>731195.66999999993</v>
      </c>
      <c r="K557" s="160">
        <f>SUM(K551:K556)</f>
        <v>872781.99</v>
      </c>
      <c r="L557" s="142">
        <f t="shared" ref="L557:M557" si="78">SUM(L551:L556)</f>
        <v>11324734.020000001</v>
      </c>
      <c r="M557" s="142">
        <f t="shared" si="78"/>
        <v>12173372.809999999</v>
      </c>
      <c r="N557" s="140">
        <v>5</v>
      </c>
      <c r="O557" s="140">
        <v>5</v>
      </c>
      <c r="P557" s="140">
        <f>N557-O557</f>
        <v>0</v>
      </c>
      <c r="Q557" s="152">
        <f t="shared" si="73"/>
        <v>-848638.78999999724</v>
      </c>
      <c r="R557" s="150">
        <f>L557/H557</f>
        <v>619.54888232397843</v>
      </c>
    </row>
    <row r="558" spans="1:18" s="2" customFormat="1" x14ac:dyDescent="0.3">
      <c r="A558" s="76">
        <v>1</v>
      </c>
      <c r="B558" s="75" t="s">
        <v>347</v>
      </c>
      <c r="C558" s="75" t="s">
        <v>807</v>
      </c>
      <c r="D558" s="75" t="s">
        <v>430</v>
      </c>
      <c r="E558" s="75" t="s">
        <v>808</v>
      </c>
      <c r="F558" s="75" t="s">
        <v>508</v>
      </c>
      <c r="G558" s="75" t="s">
        <v>809</v>
      </c>
      <c r="H558" s="80"/>
      <c r="I558" s="76"/>
      <c r="J558" s="153"/>
      <c r="K558" s="159"/>
      <c r="L558" s="81"/>
      <c r="M558" s="81"/>
      <c r="N558" s="75"/>
      <c r="O558" s="75"/>
      <c r="P558" s="75"/>
      <c r="Q558" s="151"/>
      <c r="R558" s="78"/>
    </row>
    <row r="559" spans="1:18" s="2" customFormat="1" x14ac:dyDescent="0.3">
      <c r="A559" s="76">
        <v>2</v>
      </c>
      <c r="B559" s="75" t="s">
        <v>347</v>
      </c>
      <c r="C559" s="75" t="s">
        <v>807</v>
      </c>
      <c r="D559" s="75" t="s">
        <v>430</v>
      </c>
      <c r="E559" s="75" t="s">
        <v>808</v>
      </c>
      <c r="F559" s="75" t="s">
        <v>478</v>
      </c>
      <c r="G559" s="75" t="s">
        <v>810</v>
      </c>
      <c r="H559" s="80">
        <v>4535</v>
      </c>
      <c r="I559" s="76">
        <v>4</v>
      </c>
      <c r="J559" s="153">
        <f>'เลย '!F107</f>
        <v>205542.01</v>
      </c>
      <c r="K559" s="159">
        <f>SUM('เลย '!AJ107)</f>
        <v>268407.76</v>
      </c>
      <c r="L559" s="81">
        <f>'เลย '!AK107</f>
        <v>3806356.5300000003</v>
      </c>
      <c r="M559" s="81">
        <f>'เลย '!AL107</f>
        <v>3750891.7300000004</v>
      </c>
      <c r="N559" s="75"/>
      <c r="O559" s="75"/>
      <c r="P559" s="75"/>
      <c r="Q559" s="151">
        <f t="shared" si="73"/>
        <v>55464.799999999814</v>
      </c>
      <c r="R559" s="78">
        <f t="shared" si="74"/>
        <v>839.32889305402432</v>
      </c>
    </row>
    <row r="560" spans="1:18" s="2" customFormat="1" x14ac:dyDescent="0.3">
      <c r="A560" s="76">
        <v>3</v>
      </c>
      <c r="B560" s="75" t="s">
        <v>347</v>
      </c>
      <c r="C560" s="75" t="s">
        <v>807</v>
      </c>
      <c r="D560" s="75" t="s">
        <v>430</v>
      </c>
      <c r="E560" s="75" t="s">
        <v>808</v>
      </c>
      <c r="F560" s="75" t="s">
        <v>478</v>
      </c>
      <c r="G560" s="75" t="s">
        <v>811</v>
      </c>
      <c r="H560" s="80">
        <v>1430</v>
      </c>
      <c r="I560" s="76">
        <v>1</v>
      </c>
      <c r="J560" s="153">
        <f>'เลย '!F108</f>
        <v>251449.08</v>
      </c>
      <c r="K560" s="159">
        <f>SUM('เลย '!AJ108)</f>
        <v>284917.26</v>
      </c>
      <c r="L560" s="81">
        <f>'เลย '!AK108</f>
        <v>1958775.3599999999</v>
      </c>
      <c r="M560" s="81">
        <f>'เลย '!AL108</f>
        <v>2191348.39</v>
      </c>
      <c r="N560" s="75"/>
      <c r="O560" s="75"/>
      <c r="P560" s="75"/>
      <c r="Q560" s="151">
        <f t="shared" si="73"/>
        <v>-232573.03000000026</v>
      </c>
      <c r="R560" s="78">
        <f t="shared" si="74"/>
        <v>1369.7729790209789</v>
      </c>
    </row>
    <row r="561" spans="1:18" s="2" customFormat="1" x14ac:dyDescent="0.3">
      <c r="A561" s="76">
        <v>4</v>
      </c>
      <c r="B561" s="75" t="s">
        <v>347</v>
      </c>
      <c r="C561" s="75" t="s">
        <v>807</v>
      </c>
      <c r="D561" s="75" t="s">
        <v>430</v>
      </c>
      <c r="E561" s="75" t="s">
        <v>808</v>
      </c>
      <c r="F561" s="75" t="s">
        <v>478</v>
      </c>
      <c r="G561" s="75" t="s">
        <v>812</v>
      </c>
      <c r="H561" s="80">
        <v>3990</v>
      </c>
      <c r="I561" s="76">
        <v>3</v>
      </c>
      <c r="J561" s="153">
        <f>'เลย '!F109</f>
        <v>347075.88</v>
      </c>
      <c r="K561" s="159">
        <f>SUM('เลย '!AJ109)</f>
        <v>386700.97000000003</v>
      </c>
      <c r="L561" s="81">
        <f>'เลย '!AK109</f>
        <v>2287109.2199999997</v>
      </c>
      <c r="M561" s="81">
        <f>'เลย '!AL109</f>
        <v>2295883.1800000002</v>
      </c>
      <c r="N561" s="75"/>
      <c r="O561" s="75"/>
      <c r="P561" s="75"/>
      <c r="Q561" s="151">
        <f t="shared" si="73"/>
        <v>-8773.9600000004284</v>
      </c>
      <c r="R561" s="78">
        <f t="shared" si="74"/>
        <v>573.21033082706765</v>
      </c>
    </row>
    <row r="562" spans="1:18" s="2" customFormat="1" x14ac:dyDescent="0.3">
      <c r="A562" s="76">
        <v>5</v>
      </c>
      <c r="B562" s="75" t="s">
        <v>347</v>
      </c>
      <c r="C562" s="75" t="s">
        <v>807</v>
      </c>
      <c r="D562" s="75" t="s">
        <v>430</v>
      </c>
      <c r="E562" s="75" t="s">
        <v>808</v>
      </c>
      <c r="F562" s="75" t="s">
        <v>478</v>
      </c>
      <c r="G562" s="75" t="s">
        <v>813</v>
      </c>
      <c r="H562" s="80">
        <v>3647</v>
      </c>
      <c r="I562" s="76">
        <v>3</v>
      </c>
      <c r="J562" s="153">
        <f>'เลย '!F110</f>
        <v>588911.98</v>
      </c>
      <c r="K562" s="159">
        <f>SUM('เลย '!AJ110)</f>
        <v>594390.75</v>
      </c>
      <c r="L562" s="81">
        <f>'เลย '!AK110</f>
        <v>2880124.9699999997</v>
      </c>
      <c r="M562" s="81">
        <f>'เลย '!AL110</f>
        <v>2692089.2199999997</v>
      </c>
      <c r="N562" s="75"/>
      <c r="O562" s="75"/>
      <c r="P562" s="75"/>
      <c r="Q562" s="151">
        <f t="shared" si="73"/>
        <v>188035.75</v>
      </c>
      <c r="R562" s="78">
        <f t="shared" si="74"/>
        <v>789.72442281327108</v>
      </c>
    </row>
    <row r="563" spans="1:18" s="2" customFormat="1" x14ac:dyDescent="0.3">
      <c r="A563" s="76">
        <v>6</v>
      </c>
      <c r="B563" s="75" t="s">
        <v>347</v>
      </c>
      <c r="C563" s="75" t="s">
        <v>807</v>
      </c>
      <c r="D563" s="75" t="s">
        <v>430</v>
      </c>
      <c r="E563" s="75" t="s">
        <v>808</v>
      </c>
      <c r="F563" s="75" t="s">
        <v>478</v>
      </c>
      <c r="G563" s="75" t="s">
        <v>814</v>
      </c>
      <c r="H563" s="80">
        <v>1733</v>
      </c>
      <c r="I563" s="76">
        <v>2</v>
      </c>
      <c r="J563" s="153">
        <f>'เลย '!F111</f>
        <v>128119.45</v>
      </c>
      <c r="K563" s="159">
        <f>SUM('เลย '!AJ111)</f>
        <v>139528.32000000001</v>
      </c>
      <c r="L563" s="81">
        <f>'เลย '!AK111</f>
        <v>1626362.5899999999</v>
      </c>
      <c r="M563" s="81">
        <f>'เลย '!AL111</f>
        <v>1783926.56</v>
      </c>
      <c r="N563" s="75"/>
      <c r="O563" s="75"/>
      <c r="P563" s="75"/>
      <c r="Q563" s="151">
        <f t="shared" si="73"/>
        <v>-157563.9700000002</v>
      </c>
      <c r="R563" s="78">
        <f t="shared" si="74"/>
        <v>938.4665839584535</v>
      </c>
    </row>
    <row r="564" spans="1:18" s="21" customFormat="1" x14ac:dyDescent="0.3">
      <c r="A564" s="139">
        <v>11</v>
      </c>
      <c r="B564" s="140" t="s">
        <v>347</v>
      </c>
      <c r="C564" s="140"/>
      <c r="D564" s="140"/>
      <c r="E564" s="140" t="s">
        <v>374</v>
      </c>
      <c r="F564" s="140"/>
      <c r="G564" s="140" t="s">
        <v>815</v>
      </c>
      <c r="H564" s="142">
        <f>SUM(H558:H563)</f>
        <v>15335</v>
      </c>
      <c r="I564" s="139"/>
      <c r="J564" s="142">
        <f>SUM(J558:J563)</f>
        <v>1521098.4</v>
      </c>
      <c r="K564" s="160">
        <f>SUM(K558:K563)</f>
        <v>1673945.06</v>
      </c>
      <c r="L564" s="142">
        <f t="shared" ref="L564:M564" si="79">SUM(L558:L563)</f>
        <v>12558728.67</v>
      </c>
      <c r="M564" s="142">
        <f t="shared" si="79"/>
        <v>12714139.08</v>
      </c>
      <c r="N564" s="140">
        <v>5</v>
      </c>
      <c r="O564" s="140">
        <v>5</v>
      </c>
      <c r="P564" s="140">
        <f>N564-O564</f>
        <v>0</v>
      </c>
      <c r="Q564" s="152">
        <f t="shared" si="73"/>
        <v>-155410.41000000015</v>
      </c>
      <c r="R564" s="150">
        <f>L564/H564</f>
        <v>818.95850472774703</v>
      </c>
    </row>
    <row r="565" spans="1:18" s="2" customFormat="1" x14ac:dyDescent="0.3">
      <c r="A565" s="76">
        <v>1</v>
      </c>
      <c r="B565" s="75" t="s">
        <v>347</v>
      </c>
      <c r="C565" s="75" t="s">
        <v>816</v>
      </c>
      <c r="D565" s="75" t="s">
        <v>434</v>
      </c>
      <c r="E565" s="75" t="s">
        <v>817</v>
      </c>
      <c r="F565" s="75" t="s">
        <v>508</v>
      </c>
      <c r="G565" s="75" t="s">
        <v>818</v>
      </c>
      <c r="H565" s="80"/>
      <c r="I565" s="76"/>
      <c r="J565" s="153"/>
      <c r="K565" s="159"/>
      <c r="L565" s="81"/>
      <c r="M565" s="81"/>
      <c r="N565" s="75"/>
      <c r="O565" s="75"/>
      <c r="P565" s="75"/>
      <c r="Q565" s="151"/>
      <c r="R565" s="78"/>
    </row>
    <row r="566" spans="1:18" s="2" customFormat="1" x14ac:dyDescent="0.3">
      <c r="A566" s="76">
        <v>2</v>
      </c>
      <c r="B566" s="75" t="s">
        <v>347</v>
      </c>
      <c r="C566" s="75" t="s">
        <v>816</v>
      </c>
      <c r="D566" s="75" t="s">
        <v>434</v>
      </c>
      <c r="E566" s="75" t="s">
        <v>817</v>
      </c>
      <c r="F566" s="75" t="s">
        <v>478</v>
      </c>
      <c r="G566" s="75" t="s">
        <v>819</v>
      </c>
      <c r="H566" s="80">
        <v>5017</v>
      </c>
      <c r="I566" s="76">
        <v>4</v>
      </c>
      <c r="J566" s="153">
        <f>'เลย '!F112</f>
        <v>475964.01</v>
      </c>
      <c r="K566" s="159">
        <f>SUM('เลย '!AJ112)</f>
        <v>545902.65</v>
      </c>
      <c r="L566" s="81">
        <f>'เลย '!AK112</f>
        <v>6451960.3000000007</v>
      </c>
      <c r="M566" s="81">
        <f>'เลย '!AL112</f>
        <v>3475294.4</v>
      </c>
      <c r="N566" s="75"/>
      <c r="O566" s="75"/>
      <c r="P566" s="75"/>
      <c r="Q566" s="151">
        <f t="shared" si="73"/>
        <v>2976665.9000000008</v>
      </c>
      <c r="R566" s="78">
        <f t="shared" si="74"/>
        <v>1286.0195933824996</v>
      </c>
    </row>
    <row r="567" spans="1:18" s="2" customFormat="1" x14ac:dyDescent="0.3">
      <c r="A567" s="76">
        <v>3</v>
      </c>
      <c r="B567" s="75" t="s">
        <v>347</v>
      </c>
      <c r="C567" s="75" t="s">
        <v>816</v>
      </c>
      <c r="D567" s="75" t="s">
        <v>434</v>
      </c>
      <c r="E567" s="75" t="s">
        <v>817</v>
      </c>
      <c r="F567" s="75" t="s">
        <v>478</v>
      </c>
      <c r="G567" s="75" t="s">
        <v>820</v>
      </c>
      <c r="H567" s="80">
        <v>5358</v>
      </c>
      <c r="I567" s="76">
        <v>4</v>
      </c>
      <c r="J567" s="153">
        <f>'เลย '!F113</f>
        <v>420022.6</v>
      </c>
      <c r="K567" s="159">
        <f>SUM('เลย '!AJ113)</f>
        <v>309871.62</v>
      </c>
      <c r="L567" s="81">
        <f>'เลย '!AK113</f>
        <v>2451692.33</v>
      </c>
      <c r="M567" s="81">
        <f>'เลย '!AL113</f>
        <v>3227114.3800000004</v>
      </c>
      <c r="N567" s="75"/>
      <c r="O567" s="75"/>
      <c r="P567" s="75"/>
      <c r="Q567" s="151">
        <f t="shared" si="73"/>
        <v>-775422.05000000028</v>
      </c>
      <c r="R567" s="78">
        <f t="shared" si="74"/>
        <v>457.57602276969021</v>
      </c>
    </row>
    <row r="568" spans="1:18" s="2" customFormat="1" x14ac:dyDescent="0.3">
      <c r="A568" s="76">
        <v>4</v>
      </c>
      <c r="B568" s="75" t="s">
        <v>347</v>
      </c>
      <c r="C568" s="75" t="s">
        <v>816</v>
      </c>
      <c r="D568" s="75" t="s">
        <v>434</v>
      </c>
      <c r="E568" s="75" t="s">
        <v>817</v>
      </c>
      <c r="F568" s="75" t="s">
        <v>478</v>
      </c>
      <c r="G568" s="75" t="s">
        <v>821</v>
      </c>
      <c r="H568" s="80">
        <v>2628</v>
      </c>
      <c r="I568" s="76">
        <v>2</v>
      </c>
      <c r="J568" s="153">
        <f>'เลย '!F114</f>
        <v>390396.84</v>
      </c>
      <c r="K568" s="159">
        <f>SUM('เลย '!AJ114)</f>
        <v>405647.84</v>
      </c>
      <c r="L568" s="81">
        <f>'เลย '!AK114</f>
        <v>1976912.98</v>
      </c>
      <c r="M568" s="81">
        <f>'เลย '!AL114</f>
        <v>2077854.33</v>
      </c>
      <c r="N568" s="75"/>
      <c r="O568" s="75"/>
      <c r="P568" s="75"/>
      <c r="Q568" s="151">
        <f t="shared" si="73"/>
        <v>-100941.35000000009</v>
      </c>
      <c r="R568" s="78">
        <f t="shared" si="74"/>
        <v>752.24999238964995</v>
      </c>
    </row>
    <row r="569" spans="1:18" s="2" customFormat="1" x14ac:dyDescent="0.3">
      <c r="A569" s="76">
        <v>5</v>
      </c>
      <c r="B569" s="75" t="s">
        <v>347</v>
      </c>
      <c r="C569" s="75" t="s">
        <v>816</v>
      </c>
      <c r="D569" s="75" t="s">
        <v>434</v>
      </c>
      <c r="E569" s="75" t="s">
        <v>817</v>
      </c>
      <c r="F569" s="75" t="s">
        <v>478</v>
      </c>
      <c r="G569" s="75" t="s">
        <v>822</v>
      </c>
      <c r="H569" s="80">
        <v>4567</v>
      </c>
      <c r="I569" s="76">
        <v>4</v>
      </c>
      <c r="J569" s="153">
        <f>'เลย '!F115</f>
        <v>300054.05</v>
      </c>
      <c r="K569" s="159">
        <f>SUM('เลย '!AJ115)</f>
        <v>333322.21999999997</v>
      </c>
      <c r="L569" s="81">
        <f>'เลย '!AK115</f>
        <v>3633218.1799999997</v>
      </c>
      <c r="M569" s="81">
        <f>'เลย '!AL115</f>
        <v>3873726.9800000004</v>
      </c>
      <c r="N569" s="75"/>
      <c r="O569" s="75"/>
      <c r="P569" s="75"/>
      <c r="Q569" s="151">
        <f t="shared" si="73"/>
        <v>-240508.80000000075</v>
      </c>
      <c r="R569" s="78">
        <f t="shared" si="74"/>
        <v>795.53715349244578</v>
      </c>
    </row>
    <row r="570" spans="1:18" s="2" customFormat="1" x14ac:dyDescent="0.3">
      <c r="A570" s="76">
        <v>6</v>
      </c>
      <c r="B570" s="75" t="s">
        <v>347</v>
      </c>
      <c r="C570" s="75" t="s">
        <v>816</v>
      </c>
      <c r="D570" s="75" t="s">
        <v>434</v>
      </c>
      <c r="E570" s="75" t="s">
        <v>817</v>
      </c>
      <c r="F570" s="75" t="s">
        <v>478</v>
      </c>
      <c r="G570" s="75" t="s">
        <v>823</v>
      </c>
      <c r="H570" s="80">
        <v>1328</v>
      </c>
      <c r="I570" s="76">
        <v>1</v>
      </c>
      <c r="J570" s="153">
        <f>'เลย '!F116</f>
        <v>47843.3</v>
      </c>
      <c r="K570" s="159">
        <f>SUM('เลย '!AJ116)</f>
        <v>74789.700000000012</v>
      </c>
      <c r="L570" s="81">
        <f>'เลย '!AK116</f>
        <v>8215966.79</v>
      </c>
      <c r="M570" s="81">
        <f>'เลย '!AL116</f>
        <v>8520858.4499999993</v>
      </c>
      <c r="N570" s="75"/>
      <c r="O570" s="75"/>
      <c r="P570" s="75"/>
      <c r="Q570" s="151">
        <f t="shared" si="73"/>
        <v>-304891.65999999922</v>
      </c>
      <c r="R570" s="78">
        <f t="shared" si="74"/>
        <v>6186.7219804216866</v>
      </c>
    </row>
    <row r="571" spans="1:18" s="2" customFormat="1" x14ac:dyDescent="0.3">
      <c r="A571" s="76">
        <v>7</v>
      </c>
      <c r="B571" s="75" t="s">
        <v>347</v>
      </c>
      <c r="C571" s="75" t="s">
        <v>816</v>
      </c>
      <c r="D571" s="75" t="s">
        <v>434</v>
      </c>
      <c r="E571" s="75" t="s">
        <v>817</v>
      </c>
      <c r="F571" s="75" t="s">
        <v>478</v>
      </c>
      <c r="G571" s="75" t="s">
        <v>824</v>
      </c>
      <c r="H571" s="80">
        <v>4776</v>
      </c>
      <c r="I571" s="76">
        <v>4</v>
      </c>
      <c r="J571" s="153">
        <f>'เลย '!F117</f>
        <v>320572.3</v>
      </c>
      <c r="K571" s="159">
        <f>SUM('เลย '!AJ117)</f>
        <v>346085.41</v>
      </c>
      <c r="L571" s="81">
        <f>'เลย '!AK117</f>
        <v>3921012.92</v>
      </c>
      <c r="M571" s="81">
        <f>'เลย '!AL117</f>
        <v>4280779.76</v>
      </c>
      <c r="N571" s="75"/>
      <c r="O571" s="75"/>
      <c r="P571" s="75"/>
      <c r="Q571" s="151">
        <f t="shared" si="73"/>
        <v>-359766.83999999985</v>
      </c>
      <c r="R571" s="78">
        <f t="shared" si="74"/>
        <v>820.98260469011723</v>
      </c>
    </row>
    <row r="572" spans="1:18" s="21" customFormat="1" x14ac:dyDescent="0.3">
      <c r="A572" s="139">
        <v>12</v>
      </c>
      <c r="B572" s="140" t="s">
        <v>347</v>
      </c>
      <c r="C572" s="140"/>
      <c r="D572" s="140"/>
      <c r="E572" s="140" t="s">
        <v>374</v>
      </c>
      <c r="F572" s="140"/>
      <c r="G572" s="140" t="s">
        <v>825</v>
      </c>
      <c r="H572" s="142">
        <f>SUM(H565:H571)</f>
        <v>23674</v>
      </c>
      <c r="I572" s="139"/>
      <c r="J572" s="142">
        <f>SUM(J565:J571)</f>
        <v>1954853.1</v>
      </c>
      <c r="K572" s="160">
        <f>SUM(K565:K571)</f>
        <v>2015619.44</v>
      </c>
      <c r="L572" s="142">
        <f t="shared" ref="L572:M572" si="80">SUM(L565:L571)</f>
        <v>26650763.5</v>
      </c>
      <c r="M572" s="142">
        <f t="shared" si="80"/>
        <v>25455628.299999997</v>
      </c>
      <c r="N572" s="140">
        <v>6</v>
      </c>
      <c r="O572" s="140">
        <v>6</v>
      </c>
      <c r="P572" s="140">
        <f>N572-O572</f>
        <v>0</v>
      </c>
      <c r="Q572" s="152">
        <f t="shared" si="73"/>
        <v>1195135.200000003</v>
      </c>
      <c r="R572" s="150">
        <f>L572/H572</f>
        <v>1125.7397778153249</v>
      </c>
    </row>
    <row r="573" spans="1:18" s="2" customFormat="1" x14ac:dyDescent="0.3">
      <c r="A573" s="76">
        <v>1</v>
      </c>
      <c r="B573" s="75" t="s">
        <v>347</v>
      </c>
      <c r="C573" s="75" t="s">
        <v>826</v>
      </c>
      <c r="D573" s="75" t="s">
        <v>441</v>
      </c>
      <c r="E573" s="75" t="s">
        <v>827</v>
      </c>
      <c r="F573" s="75" t="s">
        <v>508</v>
      </c>
      <c r="G573" s="75" t="s">
        <v>828</v>
      </c>
      <c r="H573" s="80"/>
      <c r="I573" s="76"/>
      <c r="J573" s="153"/>
      <c r="K573" s="159"/>
      <c r="L573" s="81"/>
      <c r="M573" s="81"/>
      <c r="N573" s="75"/>
      <c r="O573" s="75"/>
      <c r="P573" s="75"/>
      <c r="Q573" s="151"/>
      <c r="R573" s="78"/>
    </row>
    <row r="574" spans="1:18" s="2" customFormat="1" x14ac:dyDescent="0.3">
      <c r="A574" s="76">
        <v>2</v>
      </c>
      <c r="B574" s="75" t="s">
        <v>347</v>
      </c>
      <c r="C574" s="75" t="s">
        <v>826</v>
      </c>
      <c r="D574" s="75" t="s">
        <v>441</v>
      </c>
      <c r="E574" s="75" t="s">
        <v>827</v>
      </c>
      <c r="F574" s="75" t="s">
        <v>478</v>
      </c>
      <c r="G574" s="75" t="s">
        <v>829</v>
      </c>
      <c r="H574" s="80">
        <v>3623</v>
      </c>
      <c r="I574" s="76">
        <v>3</v>
      </c>
      <c r="J574" s="153">
        <f>'เลย '!F118</f>
        <v>333834.09000000003</v>
      </c>
      <c r="K574" s="159">
        <f>SUM('เลย '!AJ118)</f>
        <v>351717.65</v>
      </c>
      <c r="L574" s="81">
        <f>'เลย '!AK118</f>
        <v>2529936.63</v>
      </c>
      <c r="M574" s="81">
        <f>'เลย '!AL118</f>
        <v>2596730.5300000003</v>
      </c>
      <c r="N574" s="75"/>
      <c r="O574" s="75"/>
      <c r="P574" s="75"/>
      <c r="Q574" s="151">
        <f t="shared" si="73"/>
        <v>-66793.900000000373</v>
      </c>
      <c r="R574" s="78">
        <f t="shared" si="74"/>
        <v>698.29882141871371</v>
      </c>
    </row>
    <row r="575" spans="1:18" s="2" customFormat="1" x14ac:dyDescent="0.3">
      <c r="A575" s="76">
        <v>3</v>
      </c>
      <c r="B575" s="75" t="s">
        <v>347</v>
      </c>
      <c r="C575" s="75" t="s">
        <v>826</v>
      </c>
      <c r="D575" s="75" t="s">
        <v>441</v>
      </c>
      <c r="E575" s="75" t="s">
        <v>827</v>
      </c>
      <c r="F575" s="75" t="s">
        <v>478</v>
      </c>
      <c r="G575" s="75" t="s">
        <v>830</v>
      </c>
      <c r="H575" s="80">
        <v>3433</v>
      </c>
      <c r="I575" s="76">
        <v>3</v>
      </c>
      <c r="J575" s="153">
        <f>'เลย '!F119</f>
        <v>507876.73</v>
      </c>
      <c r="K575" s="159">
        <f>SUM('เลย '!AJ119)</f>
        <v>523614.60999999993</v>
      </c>
      <c r="L575" s="81">
        <f>'เลย '!AK119</f>
        <v>2301522.9900000002</v>
      </c>
      <c r="M575" s="81">
        <f>'เลย '!AL119</f>
        <v>2115069.0099999998</v>
      </c>
      <c r="N575" s="75"/>
      <c r="O575" s="75"/>
      <c r="P575" s="75"/>
      <c r="Q575" s="151">
        <f t="shared" si="73"/>
        <v>186453.98000000045</v>
      </c>
      <c r="R575" s="78">
        <f t="shared" si="74"/>
        <v>670.41159044567439</v>
      </c>
    </row>
    <row r="576" spans="1:18" s="2" customFormat="1" x14ac:dyDescent="0.3">
      <c r="A576" s="76">
        <v>4</v>
      </c>
      <c r="B576" s="75" t="s">
        <v>347</v>
      </c>
      <c r="C576" s="75" t="s">
        <v>826</v>
      </c>
      <c r="D576" s="75" t="s">
        <v>441</v>
      </c>
      <c r="E576" s="75" t="s">
        <v>827</v>
      </c>
      <c r="F576" s="75" t="s">
        <v>478</v>
      </c>
      <c r="G576" s="75" t="s">
        <v>831</v>
      </c>
      <c r="H576" s="80">
        <v>3692</v>
      </c>
      <c r="I576" s="76">
        <v>3</v>
      </c>
      <c r="J576" s="153">
        <f>'เลย '!F120</f>
        <v>520183.4</v>
      </c>
      <c r="K576" s="159">
        <f>SUM('เลย '!AJ120)</f>
        <v>511357.39999999997</v>
      </c>
      <c r="L576" s="81">
        <f>'เลย '!AK120</f>
        <v>2346016.77</v>
      </c>
      <c r="M576" s="81">
        <f>'เลย '!AL120</f>
        <v>2471342.3499999996</v>
      </c>
      <c r="N576" s="75"/>
      <c r="O576" s="75"/>
      <c r="P576" s="75"/>
      <c r="Q576" s="151">
        <f t="shared" si="73"/>
        <v>-125325.57999999961</v>
      </c>
      <c r="R576" s="78">
        <f t="shared" si="74"/>
        <v>635.43249458288187</v>
      </c>
    </row>
    <row r="577" spans="1:19" s="2" customFormat="1" x14ac:dyDescent="0.3">
      <c r="A577" s="76">
        <v>5</v>
      </c>
      <c r="B577" s="75" t="s">
        <v>347</v>
      </c>
      <c r="C577" s="75" t="s">
        <v>826</v>
      </c>
      <c r="D577" s="75" t="s">
        <v>441</v>
      </c>
      <c r="E577" s="75" t="s">
        <v>827</v>
      </c>
      <c r="F577" s="75" t="s">
        <v>478</v>
      </c>
      <c r="G577" s="75" t="s">
        <v>832</v>
      </c>
      <c r="H577" s="80">
        <v>4263</v>
      </c>
      <c r="I577" s="76">
        <v>3</v>
      </c>
      <c r="J577" s="153">
        <f>'เลย '!F121</f>
        <v>435195.85</v>
      </c>
      <c r="K577" s="159">
        <f>SUM('เลย '!AJ121)</f>
        <v>468617.70999999996</v>
      </c>
      <c r="L577" s="81">
        <f>'เลย '!AK121</f>
        <v>2782653.5300000003</v>
      </c>
      <c r="M577" s="81">
        <f>'เลย '!AL121</f>
        <v>2651839.9300000002</v>
      </c>
      <c r="N577" s="75"/>
      <c r="O577" s="75"/>
      <c r="P577" s="75"/>
      <c r="Q577" s="151">
        <f t="shared" si="73"/>
        <v>130813.60000000009</v>
      </c>
      <c r="R577" s="78">
        <f t="shared" si="74"/>
        <v>652.74537414965994</v>
      </c>
    </row>
    <row r="578" spans="1:19" s="2" customFormat="1" x14ac:dyDescent="0.3">
      <c r="A578" s="76">
        <v>6</v>
      </c>
      <c r="B578" s="75" t="s">
        <v>347</v>
      </c>
      <c r="C578" s="75" t="s">
        <v>826</v>
      </c>
      <c r="D578" s="75" t="s">
        <v>441</v>
      </c>
      <c r="E578" s="75" t="s">
        <v>827</v>
      </c>
      <c r="F578" s="75" t="s">
        <v>478</v>
      </c>
      <c r="G578" s="75" t="s">
        <v>833</v>
      </c>
      <c r="H578" s="80">
        <v>1404</v>
      </c>
      <c r="I578" s="76">
        <v>1</v>
      </c>
      <c r="J578" s="153">
        <f>'เลย '!F122</f>
        <v>189588.35</v>
      </c>
      <c r="K578" s="159">
        <f>SUM('เลย '!AJ122)</f>
        <v>191101.19</v>
      </c>
      <c r="L578" s="81">
        <f>'เลย '!AK122</f>
        <v>1847276.59</v>
      </c>
      <c r="M578" s="81">
        <f>'เลย '!AL122</f>
        <v>1674859.86</v>
      </c>
      <c r="N578" s="75"/>
      <c r="O578" s="75"/>
      <c r="P578" s="75"/>
      <c r="Q578" s="151">
        <f t="shared" si="73"/>
        <v>172416.72999999998</v>
      </c>
      <c r="R578" s="78">
        <f t="shared" si="74"/>
        <v>1315.724066951567</v>
      </c>
    </row>
    <row r="579" spans="1:19" s="2" customFormat="1" x14ac:dyDescent="0.3">
      <c r="A579" s="76">
        <v>7</v>
      </c>
      <c r="B579" s="75" t="s">
        <v>347</v>
      </c>
      <c r="C579" s="75" t="s">
        <v>826</v>
      </c>
      <c r="D579" s="75" t="s">
        <v>441</v>
      </c>
      <c r="E579" s="75" t="s">
        <v>827</v>
      </c>
      <c r="F579" s="75" t="s">
        <v>478</v>
      </c>
      <c r="G579" s="75" t="s">
        <v>834</v>
      </c>
      <c r="H579" s="80">
        <v>2290</v>
      </c>
      <c r="I579" s="76">
        <v>2</v>
      </c>
      <c r="J579" s="153">
        <f>'เลย '!F123</f>
        <v>344986.07</v>
      </c>
      <c r="K579" s="159">
        <f>SUM('เลย '!AJ123)</f>
        <v>36388.550000000047</v>
      </c>
      <c r="L579" s="81">
        <f>'เลย '!AK123</f>
        <v>2291065.2199999997</v>
      </c>
      <c r="M579" s="81">
        <f>'เลย '!AL123</f>
        <v>2581549.61</v>
      </c>
      <c r="N579" s="75"/>
      <c r="O579" s="75"/>
      <c r="P579" s="75"/>
      <c r="Q579" s="151">
        <f t="shared" si="73"/>
        <v>-290484.39000000013</v>
      </c>
      <c r="R579" s="78">
        <f t="shared" si="74"/>
        <v>1000.4651615720522</v>
      </c>
    </row>
    <row r="580" spans="1:19" s="2" customFormat="1" x14ac:dyDescent="0.3">
      <c r="A580" s="76">
        <v>8</v>
      </c>
      <c r="B580" s="75" t="s">
        <v>347</v>
      </c>
      <c r="C580" s="75" t="s">
        <v>826</v>
      </c>
      <c r="D580" s="75" t="s">
        <v>441</v>
      </c>
      <c r="E580" s="75" t="s">
        <v>827</v>
      </c>
      <c r="F580" s="75" t="s">
        <v>478</v>
      </c>
      <c r="G580" s="75" t="s">
        <v>835</v>
      </c>
      <c r="H580" s="80">
        <v>3061</v>
      </c>
      <c r="I580" s="76">
        <v>3</v>
      </c>
      <c r="J580" s="153">
        <f>'เลย '!F124</f>
        <v>372259.43</v>
      </c>
      <c r="K580" s="159">
        <f>SUM('เลย '!AJ124)</f>
        <v>402436.51</v>
      </c>
      <c r="L580" s="81">
        <f>'เลย '!AK124</f>
        <v>2381295.7000000002</v>
      </c>
      <c r="M580" s="81">
        <f>'เลย '!AL124</f>
        <v>2416963.8500000006</v>
      </c>
      <c r="N580" s="75"/>
      <c r="O580" s="75"/>
      <c r="P580" s="75"/>
      <c r="Q580" s="151">
        <f t="shared" si="73"/>
        <v>-35668.150000000373</v>
      </c>
      <c r="R580" s="78">
        <f t="shared" si="74"/>
        <v>777.9469781117283</v>
      </c>
    </row>
    <row r="581" spans="1:19" s="2" customFormat="1" x14ac:dyDescent="0.3">
      <c r="A581" s="76">
        <v>9</v>
      </c>
      <c r="B581" s="75" t="s">
        <v>347</v>
      </c>
      <c r="C581" s="75" t="s">
        <v>826</v>
      </c>
      <c r="D581" s="75" t="s">
        <v>441</v>
      </c>
      <c r="E581" s="75" t="s">
        <v>827</v>
      </c>
      <c r="F581" s="75" t="s">
        <v>478</v>
      </c>
      <c r="G581" s="75" t="s">
        <v>836</v>
      </c>
      <c r="H581" s="80">
        <v>2521</v>
      </c>
      <c r="I581" s="76">
        <v>2</v>
      </c>
      <c r="J581" s="153">
        <f>'เลย '!F125</f>
        <v>110743.35</v>
      </c>
      <c r="K581" s="159">
        <f>SUM('เลย '!AJ125)</f>
        <v>101179.85</v>
      </c>
      <c r="L581" s="81">
        <f>'เลย '!AK125</f>
        <v>2574995.62</v>
      </c>
      <c r="M581" s="81">
        <f>'เลย '!AL125</f>
        <v>2646576.52</v>
      </c>
      <c r="N581" s="75"/>
      <c r="O581" s="75"/>
      <c r="P581" s="75"/>
      <c r="Q581" s="151">
        <f t="shared" si="73"/>
        <v>-71580.899999999907</v>
      </c>
      <c r="R581" s="78">
        <f t="shared" si="74"/>
        <v>1021.4183339944467</v>
      </c>
    </row>
    <row r="582" spans="1:19" s="21" customFormat="1" x14ac:dyDescent="0.3">
      <c r="A582" s="139">
        <v>13</v>
      </c>
      <c r="B582" s="140" t="s">
        <v>347</v>
      </c>
      <c r="C582" s="140"/>
      <c r="D582" s="140"/>
      <c r="E582" s="140" t="s">
        <v>374</v>
      </c>
      <c r="F582" s="140"/>
      <c r="G582" s="140" t="s">
        <v>837</v>
      </c>
      <c r="H582" s="142">
        <f>SUM(H573:H581)</f>
        <v>24287</v>
      </c>
      <c r="I582" s="139"/>
      <c r="J582" s="142">
        <f>SUM(J573:J581)</f>
        <v>2814667.2700000005</v>
      </c>
      <c r="K582" s="160">
        <f>SUM(K573:K581)</f>
        <v>2586413.4700000002</v>
      </c>
      <c r="L582" s="142">
        <f t="shared" ref="L582:M582" si="81">SUM(L573:L581)</f>
        <v>19054763.050000001</v>
      </c>
      <c r="M582" s="142">
        <f t="shared" si="81"/>
        <v>19154931.66</v>
      </c>
      <c r="N582" s="140">
        <v>8</v>
      </c>
      <c r="O582" s="140">
        <v>8</v>
      </c>
      <c r="P582" s="140">
        <f>N582-O582</f>
        <v>0</v>
      </c>
      <c r="Q582" s="152">
        <f t="shared" si="73"/>
        <v>-100168.6099999994</v>
      </c>
      <c r="R582" s="150">
        <f>L582/H582</f>
        <v>784.56635442829497</v>
      </c>
    </row>
    <row r="583" spans="1:19" s="2" customFormat="1" x14ac:dyDescent="0.3">
      <c r="A583" s="76">
        <v>1</v>
      </c>
      <c r="B583" s="75" t="s">
        <v>347</v>
      </c>
      <c r="C583" s="75" t="s">
        <v>838</v>
      </c>
      <c r="D583" s="75" t="s">
        <v>444</v>
      </c>
      <c r="E583" s="75" t="s">
        <v>839</v>
      </c>
      <c r="F583" s="75" t="s">
        <v>508</v>
      </c>
      <c r="G583" s="75" t="s">
        <v>840</v>
      </c>
      <c r="H583" s="80"/>
      <c r="I583" s="76"/>
      <c r="J583" s="153"/>
      <c r="K583" s="159"/>
      <c r="L583" s="81"/>
      <c r="M583" s="81"/>
      <c r="N583" s="75"/>
      <c r="O583" s="75"/>
      <c r="P583" s="75"/>
      <c r="Q583" s="151"/>
      <c r="R583" s="78"/>
    </row>
    <row r="584" spans="1:19" s="2" customFormat="1" x14ac:dyDescent="0.3">
      <c r="A584" s="76">
        <v>2</v>
      </c>
      <c r="B584" s="75" t="s">
        <v>347</v>
      </c>
      <c r="C584" s="75" t="s">
        <v>838</v>
      </c>
      <c r="D584" s="75" t="s">
        <v>444</v>
      </c>
      <c r="E584" s="75" t="s">
        <v>839</v>
      </c>
      <c r="F584" s="75" t="s">
        <v>478</v>
      </c>
      <c r="G584" s="75" t="s">
        <v>841</v>
      </c>
      <c r="H584" s="80">
        <v>5126</v>
      </c>
      <c r="I584" s="76">
        <v>4</v>
      </c>
      <c r="J584" s="153">
        <f>'เลย '!F126</f>
        <v>334986.90999999997</v>
      </c>
      <c r="K584" s="159">
        <f>SUM('เลย '!AJ126)</f>
        <v>370536</v>
      </c>
      <c r="L584" s="81">
        <f>'เลย '!AK126</f>
        <v>3441501.9699999997</v>
      </c>
      <c r="M584" s="81">
        <f>'เลย '!AL126</f>
        <v>3773965.01</v>
      </c>
      <c r="N584" s="75"/>
      <c r="O584" s="75"/>
      <c r="P584" s="75"/>
      <c r="Q584" s="151">
        <f t="shared" ref="Q584:Q646" si="82">L584-M584</f>
        <v>-332463.04000000004</v>
      </c>
      <c r="R584" s="78">
        <f t="shared" ref="R584:R646" si="83">L584/H584</f>
        <v>671.38157822863832</v>
      </c>
    </row>
    <row r="585" spans="1:19" s="2" customFormat="1" x14ac:dyDescent="0.3">
      <c r="A585" s="76">
        <v>3</v>
      </c>
      <c r="B585" s="75" t="s">
        <v>347</v>
      </c>
      <c r="C585" s="75" t="s">
        <v>838</v>
      </c>
      <c r="D585" s="75" t="s">
        <v>444</v>
      </c>
      <c r="E585" s="75" t="s">
        <v>839</v>
      </c>
      <c r="F585" s="75" t="s">
        <v>478</v>
      </c>
      <c r="G585" s="75" t="s">
        <v>842</v>
      </c>
      <c r="H585" s="80">
        <v>2740</v>
      </c>
      <c r="I585" s="76">
        <v>2</v>
      </c>
      <c r="J585" s="153">
        <f>'เลย '!F127</f>
        <v>206430.65</v>
      </c>
      <c r="K585" s="159">
        <f>SUM('เลย '!AJ127)</f>
        <v>144260.5</v>
      </c>
      <c r="L585" s="81">
        <f>'เลย '!AK127</f>
        <v>2090916.25</v>
      </c>
      <c r="M585" s="81">
        <f>'เลย '!AL127</f>
        <v>2438325.1799999997</v>
      </c>
      <c r="N585" s="75"/>
      <c r="O585" s="75"/>
      <c r="P585" s="75"/>
      <c r="Q585" s="151">
        <f t="shared" si="82"/>
        <v>-347408.9299999997</v>
      </c>
      <c r="R585" s="78">
        <f t="shared" si="83"/>
        <v>763.10812043795625</v>
      </c>
    </row>
    <row r="586" spans="1:19" s="2" customFormat="1" x14ac:dyDescent="0.3">
      <c r="A586" s="76">
        <v>4</v>
      </c>
      <c r="B586" s="75" t="s">
        <v>347</v>
      </c>
      <c r="C586" s="75" t="s">
        <v>838</v>
      </c>
      <c r="D586" s="75" t="s">
        <v>444</v>
      </c>
      <c r="E586" s="75" t="s">
        <v>839</v>
      </c>
      <c r="F586" s="75" t="s">
        <v>478</v>
      </c>
      <c r="G586" s="75" t="s">
        <v>843</v>
      </c>
      <c r="H586" s="80">
        <v>5577</v>
      </c>
      <c r="I586" s="76">
        <v>4</v>
      </c>
      <c r="J586" s="153">
        <f>'เลย '!F128</f>
        <v>103636.53</v>
      </c>
      <c r="K586" s="159">
        <f>SUM('เลย '!AJ128)</f>
        <v>-105267.04000000002</v>
      </c>
      <c r="L586" s="81">
        <f>'เลย '!AK128</f>
        <v>3193955.76</v>
      </c>
      <c r="M586" s="81">
        <f>'เลย '!AL128</f>
        <v>4221675.71</v>
      </c>
      <c r="N586" s="75"/>
      <c r="O586" s="75"/>
      <c r="P586" s="75"/>
      <c r="Q586" s="151">
        <f t="shared" si="82"/>
        <v>-1027719.9500000002</v>
      </c>
      <c r="R586" s="78">
        <f t="shared" si="83"/>
        <v>572.70140935987081</v>
      </c>
    </row>
    <row r="587" spans="1:19" s="2" customFormat="1" x14ac:dyDescent="0.3">
      <c r="A587" s="76">
        <v>5</v>
      </c>
      <c r="B587" s="75" t="s">
        <v>347</v>
      </c>
      <c r="C587" s="75" t="s">
        <v>838</v>
      </c>
      <c r="D587" s="75" t="s">
        <v>444</v>
      </c>
      <c r="E587" s="75" t="s">
        <v>839</v>
      </c>
      <c r="F587" s="75" t="s">
        <v>478</v>
      </c>
      <c r="G587" s="75" t="s">
        <v>844</v>
      </c>
      <c r="H587" s="80">
        <v>2799</v>
      </c>
      <c r="I587" s="76">
        <v>2</v>
      </c>
      <c r="J587" s="153">
        <f>'เลย '!F129</f>
        <v>384751.58</v>
      </c>
      <c r="K587" s="159">
        <f>SUM('เลย '!AJ129)</f>
        <v>324119.15000000002</v>
      </c>
      <c r="L587" s="81">
        <f>'เลย '!AK129</f>
        <v>2205113.2599999998</v>
      </c>
      <c r="M587" s="81">
        <f>'เลย '!AL129</f>
        <v>2200007.1</v>
      </c>
      <c r="N587" s="75"/>
      <c r="O587" s="75"/>
      <c r="P587" s="75"/>
      <c r="Q587" s="151">
        <f t="shared" si="82"/>
        <v>5106.1599999996834</v>
      </c>
      <c r="R587" s="78">
        <f t="shared" si="83"/>
        <v>787.82181493390488</v>
      </c>
    </row>
    <row r="588" spans="1:19" s="2" customFormat="1" x14ac:dyDescent="0.3">
      <c r="A588" s="76">
        <v>6</v>
      </c>
      <c r="B588" s="75" t="s">
        <v>347</v>
      </c>
      <c r="C588" s="75" t="s">
        <v>838</v>
      </c>
      <c r="D588" s="75" t="s">
        <v>444</v>
      </c>
      <c r="E588" s="75" t="s">
        <v>839</v>
      </c>
      <c r="F588" s="75" t="s">
        <v>478</v>
      </c>
      <c r="G588" s="75" t="s">
        <v>845</v>
      </c>
      <c r="H588" s="80">
        <v>2595</v>
      </c>
      <c r="I588" s="76">
        <v>2</v>
      </c>
      <c r="J588" s="153">
        <f>'เลย '!F130</f>
        <v>313245.5</v>
      </c>
      <c r="K588" s="159">
        <f>SUM('เลย '!AJ130)</f>
        <v>266217.81</v>
      </c>
      <c r="L588" s="81">
        <f>'เลย '!AK130</f>
        <v>1821358.77</v>
      </c>
      <c r="M588" s="81">
        <f>'เลย '!AL130</f>
        <v>1822398.8499999999</v>
      </c>
      <c r="N588" s="75"/>
      <c r="O588" s="75"/>
      <c r="P588" s="75"/>
      <c r="Q588" s="151">
        <f t="shared" si="82"/>
        <v>-1040.0799999998417</v>
      </c>
      <c r="R588" s="78">
        <f t="shared" si="83"/>
        <v>701.87235838150286</v>
      </c>
    </row>
    <row r="589" spans="1:19" s="21" customFormat="1" x14ac:dyDescent="0.3">
      <c r="A589" s="139">
        <v>14</v>
      </c>
      <c r="B589" s="140" t="s">
        <v>347</v>
      </c>
      <c r="C589" s="140"/>
      <c r="D589" s="140"/>
      <c r="E589" s="140" t="s">
        <v>374</v>
      </c>
      <c r="F589" s="140"/>
      <c r="G589" s="140" t="s">
        <v>846</v>
      </c>
      <c r="H589" s="142">
        <f>SUM(H583:H588)</f>
        <v>18837</v>
      </c>
      <c r="I589" s="139"/>
      <c r="J589" s="142">
        <f>SUM(J583:J588)</f>
        <v>1343051.17</v>
      </c>
      <c r="K589" s="160">
        <f>SUM(K583:K588)</f>
        <v>999866.41999999993</v>
      </c>
      <c r="L589" s="142">
        <f t="shared" ref="L589:M589" si="84">SUM(L583:L588)</f>
        <v>12752846.01</v>
      </c>
      <c r="M589" s="142">
        <f t="shared" si="84"/>
        <v>14456371.849999998</v>
      </c>
      <c r="N589" s="140">
        <v>5</v>
      </c>
      <c r="O589" s="140">
        <v>5</v>
      </c>
      <c r="P589" s="140">
        <f>N589-O589</f>
        <v>0</v>
      </c>
      <c r="Q589" s="152">
        <f t="shared" si="82"/>
        <v>-1703525.839999998</v>
      </c>
      <c r="R589" s="150">
        <f t="shared" si="83"/>
        <v>677.01045867176299</v>
      </c>
    </row>
    <row r="590" spans="1:19" s="21" customFormat="1" ht="19.5" thickBot="1" x14ac:dyDescent="0.35">
      <c r="A590" s="28"/>
      <c r="B590" s="82" t="s">
        <v>347</v>
      </c>
      <c r="C590" s="82" t="s">
        <v>347</v>
      </c>
      <c r="D590" s="82" t="s">
        <v>347</v>
      </c>
      <c r="E590" s="82" t="s">
        <v>347</v>
      </c>
      <c r="F590" s="82"/>
      <c r="G590" s="82" t="s">
        <v>847</v>
      </c>
      <c r="H590" s="219">
        <f>H455+H462+H478+H490+H505+H512+H520+H531+H550+H557+H564+H572+H582+H589</f>
        <v>409442</v>
      </c>
      <c r="I590" s="28"/>
      <c r="J590" s="154">
        <f>J455+J462+J478+J490+J505+J512+J520+J531+J550+J557+J564+J572+J582+J589</f>
        <v>44836951.140000008</v>
      </c>
      <c r="K590" s="161">
        <f>K455+K462+K478+K490+K505+K512+K520+K531+K550+K557+K564+K572+K582+K589</f>
        <v>48499213.630000003</v>
      </c>
      <c r="L590" s="154">
        <f t="shared" ref="L590:M590" si="85">L455+L462+L478+L490+L505+L512+L520+L531+L550+L557+L564+L572+L582+L589</f>
        <v>328530676.5</v>
      </c>
      <c r="M590" s="154">
        <f t="shared" si="85"/>
        <v>341415078.53000003</v>
      </c>
      <c r="N590" s="82">
        <f>N455+N462+N478+N490+N505+N512+N520+N531+N550+N557+N564+N572+N582+N589</f>
        <v>127</v>
      </c>
      <c r="O590" s="82">
        <f>O455+O462+O478+O490+O505+O512+O520+O531+O550+O557+O564+O572+O582+O589</f>
        <v>127</v>
      </c>
      <c r="P590" s="82">
        <f>N590-O590</f>
        <v>0</v>
      </c>
      <c r="Q590" s="152">
        <f t="shared" si="82"/>
        <v>-12884402.030000031</v>
      </c>
      <c r="R590" s="150">
        <f t="shared" si="83"/>
        <v>802.38636119401531</v>
      </c>
      <c r="S590" s="21">
        <v>2</v>
      </c>
    </row>
    <row r="591" spans="1:19" s="2" customFormat="1" ht="20.25" thickTop="1" thickBot="1" x14ac:dyDescent="0.35">
      <c r="A591" s="177"/>
      <c r="B591" s="178"/>
      <c r="C591" s="178"/>
      <c r="D591" s="178"/>
      <c r="E591" s="345" t="s">
        <v>848</v>
      </c>
      <c r="F591" s="346"/>
      <c r="G591" s="347"/>
      <c r="H591" s="179"/>
      <c r="I591" s="177"/>
      <c r="J591" s="171">
        <f>J590/O590</f>
        <v>353046.85937007878</v>
      </c>
      <c r="K591" s="172">
        <f>K590/O590</f>
        <v>381883.57188976381</v>
      </c>
      <c r="L591" s="171">
        <f>L590/O590</f>
        <v>2586855.7204724411</v>
      </c>
      <c r="M591" s="171">
        <f>M590/O590</f>
        <v>2688307.7049606303</v>
      </c>
      <c r="N591" s="180"/>
      <c r="O591" s="180"/>
      <c r="P591" s="180"/>
      <c r="Q591" s="151">
        <f t="shared" si="82"/>
        <v>-101451.98448818922</v>
      </c>
      <c r="R591" s="78"/>
    </row>
    <row r="592" spans="1:19" s="2" customFormat="1" ht="19.5" thickTop="1" x14ac:dyDescent="0.3">
      <c r="A592" s="83">
        <v>1</v>
      </c>
      <c r="B592" s="84" t="s">
        <v>349</v>
      </c>
      <c r="C592" s="84" t="s">
        <v>849</v>
      </c>
      <c r="D592" s="84" t="s">
        <v>850</v>
      </c>
      <c r="E592" s="84" t="s">
        <v>851</v>
      </c>
      <c r="F592" s="84" t="s">
        <v>475</v>
      </c>
      <c r="G592" s="84" t="s">
        <v>852</v>
      </c>
      <c r="H592" s="85"/>
      <c r="I592" s="83"/>
      <c r="J592" s="155"/>
      <c r="K592" s="162"/>
      <c r="L592" s="86"/>
      <c r="M592" s="86"/>
      <c r="N592" s="84"/>
      <c r="O592" s="84"/>
      <c r="P592" s="84"/>
      <c r="Q592" s="151"/>
      <c r="R592" s="78"/>
    </row>
    <row r="593" spans="1:18" s="2" customFormat="1" x14ac:dyDescent="0.3">
      <c r="A593" s="76">
        <v>2</v>
      </c>
      <c r="B593" s="75" t="s">
        <v>349</v>
      </c>
      <c r="C593" s="75" t="s">
        <v>849</v>
      </c>
      <c r="D593" s="75" t="s">
        <v>850</v>
      </c>
      <c r="E593" s="75" t="s">
        <v>851</v>
      </c>
      <c r="F593" s="75" t="s">
        <v>478</v>
      </c>
      <c r="G593" s="75" t="s">
        <v>853</v>
      </c>
      <c r="H593" s="80">
        <v>4067</v>
      </c>
      <c r="I593" s="76">
        <v>3</v>
      </c>
      <c r="J593" s="153">
        <f>หนองคาย!F12</f>
        <v>251909.44</v>
      </c>
      <c r="K593" s="159">
        <f>หนองคาย!AI12</f>
        <v>259377.16999999998</v>
      </c>
      <c r="L593" s="81">
        <f>หนองคาย!AJ12</f>
        <v>3903615.61</v>
      </c>
      <c r="M593" s="81">
        <f>หนองคาย!AK12</f>
        <v>4487184.82</v>
      </c>
      <c r="N593" s="75"/>
      <c r="O593" s="75"/>
      <c r="P593" s="75"/>
      <c r="Q593" s="151">
        <f t="shared" si="82"/>
        <v>-583569.21000000043</v>
      </c>
      <c r="R593" s="78">
        <f t="shared" si="83"/>
        <v>959.82680354069339</v>
      </c>
    </row>
    <row r="594" spans="1:18" s="2" customFormat="1" x14ac:dyDescent="0.3">
      <c r="A594" s="76">
        <v>3</v>
      </c>
      <c r="B594" s="75" t="s">
        <v>349</v>
      </c>
      <c r="C594" s="75" t="s">
        <v>849</v>
      </c>
      <c r="D594" s="75" t="s">
        <v>850</v>
      </c>
      <c r="E594" s="75" t="s">
        <v>851</v>
      </c>
      <c r="F594" s="75" t="s">
        <v>478</v>
      </c>
      <c r="G594" s="75" t="s">
        <v>854</v>
      </c>
      <c r="H594" s="80">
        <v>4180</v>
      </c>
      <c r="I594" s="76">
        <v>3</v>
      </c>
      <c r="J594" s="153">
        <f>หนองคาย!F13</f>
        <v>218075.54</v>
      </c>
      <c r="K594" s="159">
        <f>หนองคาย!AI13</f>
        <v>372666.75</v>
      </c>
      <c r="L594" s="81">
        <f>หนองคาย!AJ13</f>
        <v>3450723.5999999996</v>
      </c>
      <c r="M594" s="81">
        <f>หนองคาย!AK13</f>
        <v>3715959.49</v>
      </c>
      <c r="N594" s="75"/>
      <c r="O594" s="75"/>
      <c r="P594" s="75"/>
      <c r="Q594" s="151">
        <f t="shared" si="82"/>
        <v>-265235.8900000006</v>
      </c>
      <c r="R594" s="78">
        <f t="shared" si="83"/>
        <v>825.53196172248795</v>
      </c>
    </row>
    <row r="595" spans="1:18" s="2" customFormat="1" x14ac:dyDescent="0.3">
      <c r="A595" s="76">
        <v>4</v>
      </c>
      <c r="B595" s="75" t="s">
        <v>349</v>
      </c>
      <c r="C595" s="75" t="s">
        <v>849</v>
      </c>
      <c r="D595" s="75" t="s">
        <v>850</v>
      </c>
      <c r="E595" s="75" t="s">
        <v>851</v>
      </c>
      <c r="F595" s="75" t="s">
        <v>478</v>
      </c>
      <c r="G595" s="75" t="s">
        <v>855</v>
      </c>
      <c r="H595" s="80">
        <v>2901</v>
      </c>
      <c r="I595" s="76">
        <v>2</v>
      </c>
      <c r="J595" s="153">
        <f>หนองคาย!F14</f>
        <v>47607.65</v>
      </c>
      <c r="K595" s="159">
        <f>หนองคาย!AI14</f>
        <v>339301.82</v>
      </c>
      <c r="L595" s="81">
        <f>หนองคาย!AJ14</f>
        <v>3001274.31</v>
      </c>
      <c r="M595" s="81">
        <f>หนองคาย!AK14</f>
        <v>3355060.3200000003</v>
      </c>
      <c r="N595" s="75"/>
      <c r="O595" s="75"/>
      <c r="P595" s="75"/>
      <c r="Q595" s="151">
        <f t="shared" si="82"/>
        <v>-353786.01000000024</v>
      </c>
      <c r="R595" s="78">
        <f t="shared" si="83"/>
        <v>1034.5654291623578</v>
      </c>
    </row>
    <row r="596" spans="1:18" s="2" customFormat="1" x14ac:dyDescent="0.3">
      <c r="A596" s="76">
        <v>5</v>
      </c>
      <c r="B596" s="75" t="s">
        <v>349</v>
      </c>
      <c r="C596" s="75" t="s">
        <v>849</v>
      </c>
      <c r="D596" s="75" t="s">
        <v>850</v>
      </c>
      <c r="E596" s="75" t="s">
        <v>851</v>
      </c>
      <c r="F596" s="75" t="s">
        <v>478</v>
      </c>
      <c r="G596" s="75" t="s">
        <v>856</v>
      </c>
      <c r="H596" s="80">
        <v>4211</v>
      </c>
      <c r="I596" s="76">
        <v>3</v>
      </c>
      <c r="J596" s="153">
        <f>หนองคาย!F15</f>
        <v>393915.02</v>
      </c>
      <c r="K596" s="159">
        <f>หนองคาย!AI15</f>
        <v>347626.84</v>
      </c>
      <c r="L596" s="81">
        <f>หนองคาย!AJ15</f>
        <v>3580727.23</v>
      </c>
      <c r="M596" s="81">
        <f>หนองคาย!AK15</f>
        <v>4223142.8499999996</v>
      </c>
      <c r="N596" s="75"/>
      <c r="O596" s="75"/>
      <c r="P596" s="75"/>
      <c r="Q596" s="151">
        <f t="shared" si="82"/>
        <v>-642415.61999999965</v>
      </c>
      <c r="R596" s="78">
        <f t="shared" si="83"/>
        <v>850.32705533127523</v>
      </c>
    </row>
    <row r="597" spans="1:18" s="2" customFormat="1" x14ac:dyDescent="0.3">
      <c r="A597" s="76">
        <v>6</v>
      </c>
      <c r="B597" s="75" t="s">
        <v>349</v>
      </c>
      <c r="C597" s="75" t="s">
        <v>849</v>
      </c>
      <c r="D597" s="75" t="s">
        <v>850</v>
      </c>
      <c r="E597" s="75" t="s">
        <v>851</v>
      </c>
      <c r="F597" s="75" t="s">
        <v>478</v>
      </c>
      <c r="G597" s="75" t="s">
        <v>857</v>
      </c>
      <c r="H597" s="80">
        <v>7101</v>
      </c>
      <c r="I597" s="76">
        <v>5</v>
      </c>
      <c r="J597" s="153">
        <f>หนองคาย!F16</f>
        <v>221917.01</v>
      </c>
      <c r="K597" s="159">
        <f>หนองคาย!AI16</f>
        <v>322586.12</v>
      </c>
      <c r="L597" s="81">
        <f>หนองคาย!AJ16</f>
        <v>4583751.24</v>
      </c>
      <c r="M597" s="81">
        <f>หนองคาย!AK16</f>
        <v>5474480.54</v>
      </c>
      <c r="N597" s="75"/>
      <c r="O597" s="75"/>
      <c r="P597" s="75"/>
      <c r="Q597" s="151">
        <f t="shared" si="82"/>
        <v>-890729.29999999981</v>
      </c>
      <c r="R597" s="78">
        <f t="shared" si="83"/>
        <v>645.50784959864814</v>
      </c>
    </row>
    <row r="598" spans="1:18" s="2" customFormat="1" x14ac:dyDescent="0.3">
      <c r="A598" s="76">
        <v>7</v>
      </c>
      <c r="B598" s="75" t="s">
        <v>349</v>
      </c>
      <c r="C598" s="75" t="s">
        <v>849</v>
      </c>
      <c r="D598" s="75" t="s">
        <v>850</v>
      </c>
      <c r="E598" s="75" t="s">
        <v>851</v>
      </c>
      <c r="F598" s="75" t="s">
        <v>478</v>
      </c>
      <c r="G598" s="75" t="s">
        <v>858</v>
      </c>
      <c r="H598" s="80">
        <v>6117</v>
      </c>
      <c r="I598" s="76">
        <v>5</v>
      </c>
      <c r="J598" s="153">
        <f>หนองคาย!F17</f>
        <v>796929.32</v>
      </c>
      <c r="K598" s="159">
        <f>หนองคาย!AI17</f>
        <v>571047.16999999993</v>
      </c>
      <c r="L598" s="81">
        <f>หนองคาย!AJ17</f>
        <v>3707262.47</v>
      </c>
      <c r="M598" s="81">
        <f>หนองคาย!AK17</f>
        <v>4416144.84</v>
      </c>
      <c r="N598" s="75"/>
      <c r="O598" s="75"/>
      <c r="P598" s="75"/>
      <c r="Q598" s="151">
        <f t="shared" si="82"/>
        <v>-708882.36999999965</v>
      </c>
      <c r="R598" s="78">
        <f t="shared" si="83"/>
        <v>606.05892921366683</v>
      </c>
    </row>
    <row r="599" spans="1:18" s="2" customFormat="1" x14ac:dyDescent="0.3">
      <c r="A599" s="76">
        <v>8</v>
      </c>
      <c r="B599" s="75" t="s">
        <v>349</v>
      </c>
      <c r="C599" s="75" t="s">
        <v>849</v>
      </c>
      <c r="D599" s="75" t="s">
        <v>850</v>
      </c>
      <c r="E599" s="75" t="s">
        <v>851</v>
      </c>
      <c r="F599" s="75" t="s">
        <v>478</v>
      </c>
      <c r="G599" s="75" t="s">
        <v>859</v>
      </c>
      <c r="H599" s="80">
        <v>2179</v>
      </c>
      <c r="I599" s="76">
        <v>2</v>
      </c>
      <c r="J599" s="153">
        <f>หนองคาย!F18</f>
        <v>235019.65</v>
      </c>
      <c r="K599" s="159">
        <f>หนองคาย!AI18</f>
        <v>248743.19999999998</v>
      </c>
      <c r="L599" s="81">
        <f>หนองคาย!AJ18</f>
        <v>3070321.76</v>
      </c>
      <c r="M599" s="81">
        <f>หนองคาย!AK18</f>
        <v>3514087.79</v>
      </c>
      <c r="N599" s="75"/>
      <c r="O599" s="75"/>
      <c r="P599" s="75"/>
      <c r="Q599" s="151">
        <f t="shared" si="82"/>
        <v>-443766.03000000026</v>
      </c>
      <c r="R599" s="78">
        <f t="shared" si="83"/>
        <v>1409.0508306562642</v>
      </c>
    </row>
    <row r="600" spans="1:18" s="2" customFormat="1" x14ac:dyDescent="0.3">
      <c r="A600" s="76">
        <v>9</v>
      </c>
      <c r="B600" s="75" t="s">
        <v>349</v>
      </c>
      <c r="C600" s="75" t="s">
        <v>849</v>
      </c>
      <c r="D600" s="75" t="s">
        <v>850</v>
      </c>
      <c r="E600" s="75" t="s">
        <v>851</v>
      </c>
      <c r="F600" s="75" t="s">
        <v>478</v>
      </c>
      <c r="G600" s="75" t="s">
        <v>860</v>
      </c>
      <c r="H600" s="80">
        <v>825</v>
      </c>
      <c r="I600" s="76">
        <v>1</v>
      </c>
      <c r="J600" s="153">
        <f>หนองคาย!F19</f>
        <v>126752.62</v>
      </c>
      <c r="K600" s="159">
        <f>หนองคาย!AI19</f>
        <v>149097.20000000001</v>
      </c>
      <c r="L600" s="81">
        <f>หนองคาย!AJ19</f>
        <v>2343034.2400000002</v>
      </c>
      <c r="M600" s="81">
        <f>หนองคาย!AK19</f>
        <v>2104798.98</v>
      </c>
      <c r="N600" s="75"/>
      <c r="O600" s="75"/>
      <c r="P600" s="75"/>
      <c r="Q600" s="151">
        <f t="shared" si="82"/>
        <v>238235.26000000024</v>
      </c>
      <c r="R600" s="78">
        <f t="shared" si="83"/>
        <v>2840.0415030303034</v>
      </c>
    </row>
    <row r="601" spans="1:18" s="2" customFormat="1" x14ac:dyDescent="0.3">
      <c r="A601" s="76">
        <v>10</v>
      </c>
      <c r="B601" s="75" t="s">
        <v>349</v>
      </c>
      <c r="C601" s="75" t="s">
        <v>849</v>
      </c>
      <c r="D601" s="75" t="s">
        <v>850</v>
      </c>
      <c r="E601" s="75" t="s">
        <v>851</v>
      </c>
      <c r="F601" s="75" t="s">
        <v>478</v>
      </c>
      <c r="G601" s="75" t="s">
        <v>861</v>
      </c>
      <c r="H601" s="80">
        <v>5318</v>
      </c>
      <c r="I601" s="76">
        <v>4</v>
      </c>
      <c r="J601" s="153">
        <f>หนองคาย!F20</f>
        <v>162172.84</v>
      </c>
      <c r="K601" s="159">
        <f>หนองคาย!AI20</f>
        <v>246021.55</v>
      </c>
      <c r="L601" s="81">
        <f>หนองคาย!AJ20</f>
        <v>2924799.45</v>
      </c>
      <c r="M601" s="81">
        <f>หนองคาย!AK20</f>
        <v>3577316.3400000003</v>
      </c>
      <c r="N601" s="75"/>
      <c r="O601" s="75"/>
      <c r="P601" s="75"/>
      <c r="Q601" s="151">
        <f t="shared" si="82"/>
        <v>-652516.89000000013</v>
      </c>
      <c r="R601" s="78">
        <f t="shared" si="83"/>
        <v>549.98109251598351</v>
      </c>
    </row>
    <row r="602" spans="1:18" s="2" customFormat="1" x14ac:dyDescent="0.3">
      <c r="A602" s="76">
        <v>11</v>
      </c>
      <c r="B602" s="75" t="s">
        <v>349</v>
      </c>
      <c r="C602" s="75" t="s">
        <v>849</v>
      </c>
      <c r="D602" s="75" t="s">
        <v>850</v>
      </c>
      <c r="E602" s="75" t="s">
        <v>851</v>
      </c>
      <c r="F602" s="75" t="s">
        <v>478</v>
      </c>
      <c r="G602" s="75" t="s">
        <v>862</v>
      </c>
      <c r="H602" s="80">
        <v>5577</v>
      </c>
      <c r="I602" s="76">
        <v>4</v>
      </c>
      <c r="J602" s="153">
        <f>หนองคาย!F21</f>
        <v>685182.09</v>
      </c>
      <c r="K602" s="159">
        <f>หนองคาย!AI21</f>
        <v>763360.78</v>
      </c>
      <c r="L602" s="81">
        <f>หนองคาย!AJ21</f>
        <v>4232964.76</v>
      </c>
      <c r="M602" s="81">
        <f>หนองคาย!AK21</f>
        <v>4418034.24</v>
      </c>
      <c r="N602" s="75"/>
      <c r="O602" s="75"/>
      <c r="P602" s="75"/>
      <c r="Q602" s="151">
        <f t="shared" si="82"/>
        <v>-185069.48000000045</v>
      </c>
      <c r="R602" s="78">
        <f t="shared" si="83"/>
        <v>759.00390173928633</v>
      </c>
    </row>
    <row r="603" spans="1:18" s="2" customFormat="1" x14ac:dyDescent="0.3">
      <c r="A603" s="76">
        <v>12</v>
      </c>
      <c r="B603" s="75" t="s">
        <v>349</v>
      </c>
      <c r="C603" s="75" t="s">
        <v>849</v>
      </c>
      <c r="D603" s="75" t="s">
        <v>850</v>
      </c>
      <c r="E603" s="75" t="s">
        <v>851</v>
      </c>
      <c r="F603" s="75" t="s">
        <v>478</v>
      </c>
      <c r="G603" s="75" t="s">
        <v>863</v>
      </c>
      <c r="H603" s="80">
        <v>4807</v>
      </c>
      <c r="I603" s="76">
        <v>4</v>
      </c>
      <c r="J603" s="153">
        <f>หนองคาย!F22</f>
        <v>741069.83</v>
      </c>
      <c r="K603" s="159">
        <f>หนองคาย!AI22</f>
        <v>750257.33</v>
      </c>
      <c r="L603" s="81">
        <f>หนองคาย!AJ22</f>
        <v>4059830.7</v>
      </c>
      <c r="M603" s="81">
        <f>หนองคาย!AK22</f>
        <v>4647935.87</v>
      </c>
      <c r="N603" s="75"/>
      <c r="O603" s="75"/>
      <c r="P603" s="75"/>
      <c r="Q603" s="151">
        <f t="shared" si="82"/>
        <v>-588105.16999999993</v>
      </c>
      <c r="R603" s="78">
        <f t="shared" si="83"/>
        <v>844.56640316205539</v>
      </c>
    </row>
    <row r="604" spans="1:18" s="2" customFormat="1" x14ac:dyDescent="0.3">
      <c r="A604" s="76">
        <v>13</v>
      </c>
      <c r="B604" s="75" t="s">
        <v>349</v>
      </c>
      <c r="C604" s="75" t="s">
        <v>849</v>
      </c>
      <c r="D604" s="75" t="s">
        <v>850</v>
      </c>
      <c r="E604" s="75" t="s">
        <v>851</v>
      </c>
      <c r="F604" s="75" t="s">
        <v>478</v>
      </c>
      <c r="G604" s="75" t="s">
        <v>864</v>
      </c>
      <c r="H604" s="80">
        <v>4653</v>
      </c>
      <c r="I604" s="76">
        <v>4</v>
      </c>
      <c r="J604" s="153">
        <f>หนองคาย!F23</f>
        <v>55642.43</v>
      </c>
      <c r="K604" s="159">
        <f>หนองคาย!AI23</f>
        <v>162749.34</v>
      </c>
      <c r="L604" s="81">
        <f>หนองคาย!AJ23</f>
        <v>3487945.35</v>
      </c>
      <c r="M604" s="81">
        <f>หนองคาย!AK23</f>
        <v>4032063.62</v>
      </c>
      <c r="N604" s="75"/>
      <c r="O604" s="75"/>
      <c r="P604" s="75"/>
      <c r="Q604" s="151">
        <f t="shared" si="82"/>
        <v>-544118.27</v>
      </c>
      <c r="R604" s="78">
        <f t="shared" si="83"/>
        <v>749.61215344938751</v>
      </c>
    </row>
    <row r="605" spans="1:18" s="2" customFormat="1" x14ac:dyDescent="0.3">
      <c r="A605" s="76">
        <v>14</v>
      </c>
      <c r="B605" s="75" t="s">
        <v>349</v>
      </c>
      <c r="C605" s="75" t="s">
        <v>849</v>
      </c>
      <c r="D605" s="75" t="s">
        <v>850</v>
      </c>
      <c r="E605" s="75" t="s">
        <v>851</v>
      </c>
      <c r="F605" s="75" t="s">
        <v>478</v>
      </c>
      <c r="G605" s="75" t="s">
        <v>865</v>
      </c>
      <c r="H605" s="80">
        <v>7694</v>
      </c>
      <c r="I605" s="76">
        <v>5</v>
      </c>
      <c r="J605" s="153">
        <f>หนองคาย!F24</f>
        <v>2675179.4500000002</v>
      </c>
      <c r="K605" s="159">
        <f>หนองคาย!AI24</f>
        <v>2678305.1800000002</v>
      </c>
      <c r="L605" s="81">
        <f>หนองคาย!AJ24</f>
        <v>6180043.6200000001</v>
      </c>
      <c r="M605" s="81">
        <f>หนองคาย!AK24</f>
        <v>6814289.0800000001</v>
      </c>
      <c r="N605" s="75"/>
      <c r="O605" s="75"/>
      <c r="P605" s="75"/>
      <c r="Q605" s="151">
        <f t="shared" si="82"/>
        <v>-634245.46</v>
      </c>
      <c r="R605" s="78">
        <f t="shared" si="83"/>
        <v>803.22896022874966</v>
      </c>
    </row>
    <row r="606" spans="1:18" s="2" customFormat="1" x14ac:dyDescent="0.3">
      <c r="A606" s="76">
        <v>15</v>
      </c>
      <c r="B606" s="75" t="s">
        <v>349</v>
      </c>
      <c r="C606" s="75" t="s">
        <v>849</v>
      </c>
      <c r="D606" s="75" t="s">
        <v>850</v>
      </c>
      <c r="E606" s="75" t="s">
        <v>851</v>
      </c>
      <c r="F606" s="75" t="s">
        <v>478</v>
      </c>
      <c r="G606" s="75" t="s">
        <v>866</v>
      </c>
      <c r="H606" s="80">
        <v>6880</v>
      </c>
      <c r="I606" s="76">
        <v>5</v>
      </c>
      <c r="J606" s="153">
        <f>หนองคาย!F25</f>
        <v>165174.81</v>
      </c>
      <c r="K606" s="159">
        <f>หนองคาย!AI25</f>
        <v>410489.64999999997</v>
      </c>
      <c r="L606" s="81">
        <f>หนองคาย!AJ25</f>
        <v>4392789.42</v>
      </c>
      <c r="M606" s="81">
        <f>หนองคาย!AK25</f>
        <v>4969110.96</v>
      </c>
      <c r="N606" s="75"/>
      <c r="O606" s="75"/>
      <c r="P606" s="75"/>
      <c r="Q606" s="151">
        <f t="shared" si="82"/>
        <v>-576321.54</v>
      </c>
      <c r="R606" s="78">
        <f t="shared" si="83"/>
        <v>638.48683430232552</v>
      </c>
    </row>
    <row r="607" spans="1:18" s="2" customFormat="1" x14ac:dyDescent="0.3">
      <c r="A607" s="76">
        <v>16</v>
      </c>
      <c r="B607" s="75" t="s">
        <v>349</v>
      </c>
      <c r="C607" s="75" t="s">
        <v>849</v>
      </c>
      <c r="D607" s="75" t="s">
        <v>850</v>
      </c>
      <c r="E607" s="75" t="s">
        <v>851</v>
      </c>
      <c r="F607" s="75" t="s">
        <v>478</v>
      </c>
      <c r="G607" s="75" t="s">
        <v>867</v>
      </c>
      <c r="H607" s="80">
        <v>4509</v>
      </c>
      <c r="I607" s="76">
        <v>4</v>
      </c>
      <c r="J607" s="153">
        <f>หนองคาย!F26</f>
        <v>186068.48000000001</v>
      </c>
      <c r="K607" s="159">
        <f>หนองคาย!AI26</f>
        <v>226564.11000000002</v>
      </c>
      <c r="L607" s="81">
        <f>หนองคาย!AJ26</f>
        <v>2728533.07</v>
      </c>
      <c r="M607" s="81">
        <f>หนองคาย!AK26</f>
        <v>3586504.11</v>
      </c>
      <c r="N607" s="75"/>
      <c r="O607" s="75"/>
      <c r="P607" s="75"/>
      <c r="Q607" s="151">
        <f t="shared" si="82"/>
        <v>-857971.04</v>
      </c>
      <c r="R607" s="78">
        <f t="shared" si="83"/>
        <v>605.13042137946331</v>
      </c>
    </row>
    <row r="608" spans="1:18" s="2" customFormat="1" x14ac:dyDescent="0.3">
      <c r="A608" s="76">
        <v>17</v>
      </c>
      <c r="B608" s="75" t="s">
        <v>349</v>
      </c>
      <c r="C608" s="75" t="s">
        <v>849</v>
      </c>
      <c r="D608" s="75" t="s">
        <v>850</v>
      </c>
      <c r="E608" s="75" t="s">
        <v>851</v>
      </c>
      <c r="F608" s="75" t="s">
        <v>478</v>
      </c>
      <c r="G608" s="75" t="s">
        <v>868</v>
      </c>
      <c r="H608" s="80">
        <v>2953</v>
      </c>
      <c r="I608" s="76">
        <v>2</v>
      </c>
      <c r="J608" s="153">
        <f>หนองคาย!F27</f>
        <v>392538.76</v>
      </c>
      <c r="K608" s="159">
        <f>หนองคาย!AI27</f>
        <v>410106.76</v>
      </c>
      <c r="L608" s="81">
        <f>หนองคาย!AJ27</f>
        <v>3122764.55</v>
      </c>
      <c r="M608" s="81">
        <f>หนองคาย!AK27</f>
        <v>3632957.82</v>
      </c>
      <c r="N608" s="75"/>
      <c r="O608" s="75"/>
      <c r="P608" s="75"/>
      <c r="Q608" s="151">
        <f t="shared" si="82"/>
        <v>-510193.27</v>
      </c>
      <c r="R608" s="78">
        <f t="shared" si="83"/>
        <v>1057.4888418557398</v>
      </c>
    </row>
    <row r="609" spans="1:18" s="2" customFormat="1" x14ac:dyDescent="0.3">
      <c r="A609" s="76">
        <v>18</v>
      </c>
      <c r="B609" s="75" t="s">
        <v>349</v>
      </c>
      <c r="C609" s="75" t="s">
        <v>849</v>
      </c>
      <c r="D609" s="75" t="s">
        <v>850</v>
      </c>
      <c r="E609" s="75" t="s">
        <v>851</v>
      </c>
      <c r="F609" s="75" t="s">
        <v>478</v>
      </c>
      <c r="G609" s="75" t="s">
        <v>869</v>
      </c>
      <c r="H609" s="80">
        <v>2600</v>
      </c>
      <c r="I609" s="76">
        <v>2</v>
      </c>
      <c r="J609" s="153">
        <f>หนองคาย!F28</f>
        <v>208867.77</v>
      </c>
      <c r="K609" s="159">
        <f>หนองคาย!AI28</f>
        <v>212527</v>
      </c>
      <c r="L609" s="81">
        <f>หนองคาย!AJ28</f>
        <v>2541454.29</v>
      </c>
      <c r="M609" s="81">
        <f>หนองคาย!AK28</f>
        <v>2811157.6799999997</v>
      </c>
      <c r="N609" s="75"/>
      <c r="O609" s="75"/>
      <c r="P609" s="75"/>
      <c r="Q609" s="151">
        <f t="shared" si="82"/>
        <v>-269703.38999999966</v>
      </c>
      <c r="R609" s="78">
        <f t="shared" si="83"/>
        <v>977.48241923076921</v>
      </c>
    </row>
    <row r="610" spans="1:18" s="21" customFormat="1" x14ac:dyDescent="0.3">
      <c r="A610" s="139">
        <v>1</v>
      </c>
      <c r="B610" s="140" t="s">
        <v>349</v>
      </c>
      <c r="C610" s="140"/>
      <c r="D610" s="140"/>
      <c r="E610" s="140" t="s">
        <v>374</v>
      </c>
      <c r="F610" s="140"/>
      <c r="G610" s="140" t="s">
        <v>870</v>
      </c>
      <c r="H610" s="142">
        <f>SUM(H592:H609)</f>
        <v>76572</v>
      </c>
      <c r="I610" s="139"/>
      <c r="J610" s="142">
        <f>SUM(J592:J609)</f>
        <v>7564022.71</v>
      </c>
      <c r="K610" s="160">
        <f>SUM(K593:K609)</f>
        <v>8470827.9700000025</v>
      </c>
      <c r="L610" s="142">
        <f t="shared" ref="L610:M610" si="86">SUM(L593:L609)</f>
        <v>61311835.670000002</v>
      </c>
      <c r="M610" s="142">
        <f t="shared" si="86"/>
        <v>69780229.349999994</v>
      </c>
      <c r="N610" s="140">
        <v>17</v>
      </c>
      <c r="O610" s="140">
        <v>17</v>
      </c>
      <c r="P610" s="140">
        <f>N610-O610</f>
        <v>0</v>
      </c>
      <c r="Q610" s="152">
        <f t="shared" si="82"/>
        <v>-8468393.6799999923</v>
      </c>
      <c r="R610" s="150">
        <f>L610/H610</f>
        <v>800.70829637465397</v>
      </c>
    </row>
    <row r="611" spans="1:18" s="2" customFormat="1" x14ac:dyDescent="0.3">
      <c r="A611" s="76">
        <v>1</v>
      </c>
      <c r="B611" s="75" t="s">
        <v>349</v>
      </c>
      <c r="C611" s="75" t="s">
        <v>871</v>
      </c>
      <c r="D611" s="75" t="s">
        <v>401</v>
      </c>
      <c r="E611" s="75" t="s">
        <v>872</v>
      </c>
      <c r="F611" s="75" t="s">
        <v>627</v>
      </c>
      <c r="G611" s="75" t="s">
        <v>873</v>
      </c>
      <c r="H611" s="80"/>
      <c r="I611" s="76"/>
      <c r="J611" s="153"/>
      <c r="K611" s="159"/>
      <c r="L611" s="81"/>
      <c r="M611" s="81"/>
      <c r="N611" s="75"/>
      <c r="O611" s="75"/>
      <c r="P611" s="75"/>
      <c r="Q611" s="151"/>
      <c r="R611" s="78"/>
    </row>
    <row r="612" spans="1:18" s="2" customFormat="1" x14ac:dyDescent="0.3">
      <c r="A612" s="76">
        <v>2</v>
      </c>
      <c r="B612" s="75" t="s">
        <v>349</v>
      </c>
      <c r="C612" s="75" t="s">
        <v>871</v>
      </c>
      <c r="D612" s="75" t="s">
        <v>401</v>
      </c>
      <c r="E612" s="75" t="s">
        <v>872</v>
      </c>
      <c r="F612" s="75" t="s">
        <v>478</v>
      </c>
      <c r="G612" s="75" t="s">
        <v>874</v>
      </c>
      <c r="H612" s="80">
        <v>3933</v>
      </c>
      <c r="I612" s="76">
        <v>3</v>
      </c>
      <c r="J612" s="153">
        <f>หนองคาย!F29</f>
        <v>301095.14</v>
      </c>
      <c r="K612" s="159">
        <f>หนองคาย!AI29</f>
        <v>493987.82</v>
      </c>
      <c r="L612" s="81">
        <f>หนองคาย!AJ29</f>
        <v>4010842.04</v>
      </c>
      <c r="M612" s="81">
        <f>หนองคาย!AK29</f>
        <v>3988725.7899999996</v>
      </c>
      <c r="N612" s="75"/>
      <c r="O612" s="75"/>
      <c r="P612" s="75"/>
      <c r="Q612" s="151">
        <f t="shared" si="82"/>
        <v>22116.250000000466</v>
      </c>
      <c r="R612" s="78">
        <f t="shared" si="83"/>
        <v>1019.7920264429189</v>
      </c>
    </row>
    <row r="613" spans="1:18" s="2" customFormat="1" x14ac:dyDescent="0.3">
      <c r="A613" s="76">
        <v>3</v>
      </c>
      <c r="B613" s="75" t="s">
        <v>349</v>
      </c>
      <c r="C613" s="75" t="s">
        <v>871</v>
      </c>
      <c r="D613" s="75" t="s">
        <v>401</v>
      </c>
      <c r="E613" s="75" t="s">
        <v>872</v>
      </c>
      <c r="F613" s="75" t="s">
        <v>478</v>
      </c>
      <c r="G613" s="75" t="s">
        <v>875</v>
      </c>
      <c r="H613" s="80">
        <v>3233</v>
      </c>
      <c r="I613" s="76">
        <v>3</v>
      </c>
      <c r="J613" s="153">
        <f>หนองคาย!F30</f>
        <v>414962.24</v>
      </c>
      <c r="K613" s="159">
        <f>หนองคาย!AI30</f>
        <v>604982.48</v>
      </c>
      <c r="L613" s="81">
        <f>หนองคาย!AJ30</f>
        <v>3562485.8499999996</v>
      </c>
      <c r="M613" s="81">
        <f>หนองคาย!AK30</f>
        <v>4459523.21</v>
      </c>
      <c r="N613" s="75"/>
      <c r="O613" s="75"/>
      <c r="P613" s="75"/>
      <c r="Q613" s="151">
        <f t="shared" si="82"/>
        <v>-897037.36000000034</v>
      </c>
      <c r="R613" s="78">
        <f t="shared" si="83"/>
        <v>1101.9133467367769</v>
      </c>
    </row>
    <row r="614" spans="1:18" s="2" customFormat="1" x14ac:dyDescent="0.3">
      <c r="A614" s="76">
        <v>4</v>
      </c>
      <c r="B614" s="75" t="s">
        <v>349</v>
      </c>
      <c r="C614" s="75" t="s">
        <v>871</v>
      </c>
      <c r="D614" s="75" t="s">
        <v>401</v>
      </c>
      <c r="E614" s="75" t="s">
        <v>872</v>
      </c>
      <c r="F614" s="75" t="s">
        <v>478</v>
      </c>
      <c r="G614" s="75" t="s">
        <v>876</v>
      </c>
      <c r="H614" s="80">
        <v>7144</v>
      </c>
      <c r="I614" s="76">
        <v>5</v>
      </c>
      <c r="J614" s="153">
        <f>หนองคาย!F31</f>
        <v>1032674.85</v>
      </c>
      <c r="K614" s="159">
        <f>หนองคาย!AI31</f>
        <v>1278329.2700000003</v>
      </c>
      <c r="L614" s="81">
        <f>หนองคาย!AJ31</f>
        <v>4584448.12</v>
      </c>
      <c r="M614" s="81">
        <f>หนองคาย!AK31</f>
        <v>4376260.8599999994</v>
      </c>
      <c r="N614" s="75"/>
      <c r="O614" s="75"/>
      <c r="P614" s="75"/>
      <c r="Q614" s="151">
        <f t="shared" si="82"/>
        <v>208187.26000000071</v>
      </c>
      <c r="R614" s="78">
        <f t="shared" si="83"/>
        <v>641.72006159014563</v>
      </c>
    </row>
    <row r="615" spans="1:18" s="2" customFormat="1" x14ac:dyDescent="0.3">
      <c r="A615" s="76">
        <v>5</v>
      </c>
      <c r="B615" s="75" t="s">
        <v>349</v>
      </c>
      <c r="C615" s="75" t="s">
        <v>871</v>
      </c>
      <c r="D615" s="75" t="s">
        <v>401</v>
      </c>
      <c r="E615" s="75" t="s">
        <v>872</v>
      </c>
      <c r="F615" s="75" t="s">
        <v>478</v>
      </c>
      <c r="G615" s="75" t="s">
        <v>877</v>
      </c>
      <c r="H615" s="80">
        <v>4737</v>
      </c>
      <c r="I615" s="76">
        <v>4</v>
      </c>
      <c r="J615" s="153">
        <f>หนองคาย!F32</f>
        <v>956308.37</v>
      </c>
      <c r="K615" s="159">
        <f>หนองคาย!AI32</f>
        <v>954265.37000000011</v>
      </c>
      <c r="L615" s="81">
        <f>หนองคาย!AJ32</f>
        <v>4083350.1300000004</v>
      </c>
      <c r="M615" s="81">
        <f>หนองคาย!AK32</f>
        <v>3556649.4899999998</v>
      </c>
      <c r="N615" s="75"/>
      <c r="O615" s="75"/>
      <c r="P615" s="75"/>
      <c r="Q615" s="151">
        <f t="shared" si="82"/>
        <v>526700.6400000006</v>
      </c>
      <c r="R615" s="78">
        <f t="shared" si="83"/>
        <v>862.01184927169106</v>
      </c>
    </row>
    <row r="616" spans="1:18" s="2" customFormat="1" x14ac:dyDescent="0.3">
      <c r="A616" s="76">
        <v>6</v>
      </c>
      <c r="B616" s="75" t="s">
        <v>349</v>
      </c>
      <c r="C616" s="75" t="s">
        <v>871</v>
      </c>
      <c r="D616" s="75" t="s">
        <v>401</v>
      </c>
      <c r="E616" s="75" t="s">
        <v>872</v>
      </c>
      <c r="F616" s="75" t="s">
        <v>478</v>
      </c>
      <c r="G616" s="75" t="s">
        <v>878</v>
      </c>
      <c r="H616" s="80">
        <v>5986</v>
      </c>
      <c r="I616" s="76">
        <v>4</v>
      </c>
      <c r="J616" s="153">
        <f>หนองคาย!F33</f>
        <v>386126.82</v>
      </c>
      <c r="K616" s="159">
        <f>หนองคาย!AI33</f>
        <v>407236.04000000004</v>
      </c>
      <c r="L616" s="81">
        <f>หนองคาย!AJ33</f>
        <v>5056720.93</v>
      </c>
      <c r="M616" s="81">
        <f>หนองคาย!AK33</f>
        <v>5218672.87</v>
      </c>
      <c r="N616" s="75"/>
      <c r="O616" s="75"/>
      <c r="P616" s="75"/>
      <c r="Q616" s="151">
        <f t="shared" si="82"/>
        <v>-161951.94000000041</v>
      </c>
      <c r="R616" s="78">
        <f t="shared" si="83"/>
        <v>844.75792348813889</v>
      </c>
    </row>
    <row r="617" spans="1:18" s="2" customFormat="1" x14ac:dyDescent="0.3">
      <c r="A617" s="76">
        <v>7</v>
      </c>
      <c r="B617" s="75" t="s">
        <v>349</v>
      </c>
      <c r="C617" s="75" t="s">
        <v>871</v>
      </c>
      <c r="D617" s="75" t="s">
        <v>401</v>
      </c>
      <c r="E617" s="75" t="s">
        <v>872</v>
      </c>
      <c r="F617" s="75" t="s">
        <v>478</v>
      </c>
      <c r="G617" s="75" t="s">
        <v>879</v>
      </c>
      <c r="H617" s="80">
        <v>4578</v>
      </c>
      <c r="I617" s="76">
        <v>4</v>
      </c>
      <c r="J617" s="153">
        <f>หนองคาย!F34</f>
        <v>865820.24</v>
      </c>
      <c r="K617" s="159">
        <f>หนองคาย!AI34</f>
        <v>923163.65999999992</v>
      </c>
      <c r="L617" s="81">
        <f>หนองคาย!AJ34</f>
        <v>5173186.5600000005</v>
      </c>
      <c r="M617" s="81">
        <f>หนองคาย!AK34</f>
        <v>4913328.17</v>
      </c>
      <c r="N617" s="75"/>
      <c r="O617" s="75"/>
      <c r="P617" s="75"/>
      <c r="Q617" s="151">
        <f t="shared" si="82"/>
        <v>259858.3900000006</v>
      </c>
      <c r="R617" s="78">
        <f t="shared" si="83"/>
        <v>1130.0101703800788</v>
      </c>
    </row>
    <row r="618" spans="1:18" s="2" customFormat="1" x14ac:dyDescent="0.3">
      <c r="A618" s="76">
        <v>8</v>
      </c>
      <c r="B618" s="75" t="s">
        <v>349</v>
      </c>
      <c r="C618" s="75" t="s">
        <v>871</v>
      </c>
      <c r="D618" s="75" t="s">
        <v>401</v>
      </c>
      <c r="E618" s="75" t="s">
        <v>872</v>
      </c>
      <c r="F618" s="75" t="s">
        <v>478</v>
      </c>
      <c r="G618" s="75" t="s">
        <v>880</v>
      </c>
      <c r="H618" s="80">
        <v>5820</v>
      </c>
      <c r="I618" s="76">
        <v>4</v>
      </c>
      <c r="J618" s="153">
        <f>หนองคาย!F35</f>
        <v>718974.06</v>
      </c>
      <c r="K618" s="159">
        <f>หนองคาย!AI35</f>
        <v>670519.4600000002</v>
      </c>
      <c r="L618" s="81">
        <f>หนองคาย!AJ35</f>
        <v>3802016.93</v>
      </c>
      <c r="M618" s="81">
        <f>หนองคาย!AK35</f>
        <v>3891922.21</v>
      </c>
      <c r="N618" s="75"/>
      <c r="O618" s="75"/>
      <c r="P618" s="75"/>
      <c r="Q618" s="151">
        <f t="shared" si="82"/>
        <v>-89905.279999999795</v>
      </c>
      <c r="R618" s="78">
        <f t="shared" si="83"/>
        <v>653.26751374570449</v>
      </c>
    </row>
    <row r="619" spans="1:18" s="2" customFormat="1" x14ac:dyDescent="0.3">
      <c r="A619" s="76">
        <v>9</v>
      </c>
      <c r="B619" s="75" t="s">
        <v>349</v>
      </c>
      <c r="C619" s="75" t="s">
        <v>871</v>
      </c>
      <c r="D619" s="75" t="s">
        <v>401</v>
      </c>
      <c r="E619" s="75" t="s">
        <v>872</v>
      </c>
      <c r="F619" s="75" t="s">
        <v>478</v>
      </c>
      <c r="G619" s="75" t="s">
        <v>881</v>
      </c>
      <c r="H619" s="80">
        <v>3351</v>
      </c>
      <c r="I619" s="76">
        <v>3</v>
      </c>
      <c r="J619" s="153">
        <f>หนองคาย!F36</f>
        <v>439551.16</v>
      </c>
      <c r="K619" s="159">
        <f>หนองคาย!AI36</f>
        <v>433558.75</v>
      </c>
      <c r="L619" s="81">
        <f>หนองคาย!AJ36</f>
        <v>4596398.7699999996</v>
      </c>
      <c r="M619" s="81">
        <f>หนองคาย!AK36</f>
        <v>4862328.2600000007</v>
      </c>
      <c r="N619" s="75"/>
      <c r="O619" s="75"/>
      <c r="P619" s="75"/>
      <c r="Q619" s="151">
        <f t="shared" si="82"/>
        <v>-265929.49000000115</v>
      </c>
      <c r="R619" s="78">
        <f t="shared" si="83"/>
        <v>1371.6498866010145</v>
      </c>
    </row>
    <row r="620" spans="1:18" s="2" customFormat="1" x14ac:dyDescent="0.3">
      <c r="A620" s="76">
        <v>10</v>
      </c>
      <c r="B620" s="75" t="s">
        <v>349</v>
      </c>
      <c r="C620" s="75" t="s">
        <v>871</v>
      </c>
      <c r="D620" s="75" t="s">
        <v>401</v>
      </c>
      <c r="E620" s="75" t="s">
        <v>872</v>
      </c>
      <c r="F620" s="75" t="s">
        <v>478</v>
      </c>
      <c r="G620" s="75" t="s">
        <v>882</v>
      </c>
      <c r="H620" s="80">
        <v>5037</v>
      </c>
      <c r="I620" s="76">
        <v>4</v>
      </c>
      <c r="J620" s="153">
        <f>หนองคาย!F37</f>
        <v>312528.94</v>
      </c>
      <c r="K620" s="159">
        <f>หนองคาย!AI37</f>
        <v>419296.33</v>
      </c>
      <c r="L620" s="81">
        <f>หนองคาย!AJ37</f>
        <v>5448342.5600000005</v>
      </c>
      <c r="M620" s="81">
        <f>หนองคาย!AK37</f>
        <v>5397285.6799999997</v>
      </c>
      <c r="N620" s="75"/>
      <c r="O620" s="75"/>
      <c r="P620" s="75"/>
      <c r="Q620" s="151">
        <f t="shared" si="82"/>
        <v>51056.88000000082</v>
      </c>
      <c r="R620" s="78">
        <f t="shared" si="83"/>
        <v>1081.6641969426246</v>
      </c>
    </row>
    <row r="621" spans="1:18" s="2" customFormat="1" x14ac:dyDescent="0.3">
      <c r="A621" s="76">
        <v>11</v>
      </c>
      <c r="B621" s="75" t="s">
        <v>349</v>
      </c>
      <c r="C621" s="75" t="s">
        <v>871</v>
      </c>
      <c r="D621" s="75" t="s">
        <v>401</v>
      </c>
      <c r="E621" s="75" t="s">
        <v>872</v>
      </c>
      <c r="F621" s="75" t="s">
        <v>478</v>
      </c>
      <c r="G621" s="75" t="s">
        <v>883</v>
      </c>
      <c r="H621" s="80">
        <v>4638</v>
      </c>
      <c r="I621" s="76">
        <v>4</v>
      </c>
      <c r="J621" s="153">
        <f>หนองคาย!F38</f>
        <v>727467.23</v>
      </c>
      <c r="K621" s="159">
        <f>หนองคาย!AI38</f>
        <v>854654.24</v>
      </c>
      <c r="L621" s="81">
        <f>หนองคาย!AJ38</f>
        <v>4874698.9000000004</v>
      </c>
      <c r="M621" s="81">
        <f>หนองคาย!AK38</f>
        <v>4863022.16</v>
      </c>
      <c r="N621" s="75"/>
      <c r="O621" s="75"/>
      <c r="P621" s="75"/>
      <c r="Q621" s="151">
        <f t="shared" si="82"/>
        <v>11676.740000000224</v>
      </c>
      <c r="R621" s="78">
        <f t="shared" si="83"/>
        <v>1051.0346916774472</v>
      </c>
    </row>
    <row r="622" spans="1:18" s="21" customFormat="1" x14ac:dyDescent="0.3">
      <c r="A622" s="139">
        <v>2</v>
      </c>
      <c r="B622" s="140" t="s">
        <v>349</v>
      </c>
      <c r="C622" s="140"/>
      <c r="D622" s="140"/>
      <c r="E622" s="140" t="s">
        <v>374</v>
      </c>
      <c r="F622" s="140"/>
      <c r="G622" s="140" t="s">
        <v>884</v>
      </c>
      <c r="H622" s="142">
        <f>SUM(H611:H621)</f>
        <v>48457</v>
      </c>
      <c r="I622" s="139"/>
      <c r="J622" s="142">
        <f>SUM(J611:J621)</f>
        <v>6155509.0500000007</v>
      </c>
      <c r="K622" s="160">
        <f>SUM(K611:K621)</f>
        <v>7039993.4200000009</v>
      </c>
      <c r="L622" s="142">
        <f t="shared" ref="L622:M622" si="87">SUM(L611:L621)</f>
        <v>45192490.789999999</v>
      </c>
      <c r="M622" s="142">
        <f t="shared" si="87"/>
        <v>45527718.700000003</v>
      </c>
      <c r="N622" s="140">
        <v>10</v>
      </c>
      <c r="O622" s="140">
        <v>10</v>
      </c>
      <c r="P622" s="140">
        <f>N622-O622</f>
        <v>0</v>
      </c>
      <c r="Q622" s="152">
        <f t="shared" si="82"/>
        <v>-335227.91000000387</v>
      </c>
      <c r="R622" s="150">
        <f>L622/H622</f>
        <v>932.63080236085602</v>
      </c>
    </row>
    <row r="623" spans="1:18" s="2" customFormat="1" x14ac:dyDescent="0.3">
      <c r="A623" s="76">
        <v>1</v>
      </c>
      <c r="B623" s="75" t="s">
        <v>349</v>
      </c>
      <c r="C623" s="75" t="s">
        <v>885</v>
      </c>
      <c r="D623" s="75" t="s">
        <v>380</v>
      </c>
      <c r="E623" s="75" t="s">
        <v>886</v>
      </c>
      <c r="F623" s="75" t="s">
        <v>508</v>
      </c>
      <c r="G623" s="75" t="s">
        <v>887</v>
      </c>
      <c r="H623" s="80"/>
      <c r="I623" s="76"/>
      <c r="J623" s="153"/>
      <c r="K623" s="159"/>
      <c r="L623" s="81"/>
      <c r="M623" s="81"/>
      <c r="N623" s="75"/>
      <c r="O623" s="75"/>
      <c r="P623" s="75"/>
      <c r="Q623" s="151"/>
      <c r="R623" s="78"/>
    </row>
    <row r="624" spans="1:18" s="2" customFormat="1" x14ac:dyDescent="0.3">
      <c r="A624" s="76">
        <v>2</v>
      </c>
      <c r="B624" s="75" t="s">
        <v>349</v>
      </c>
      <c r="C624" s="75" t="s">
        <v>885</v>
      </c>
      <c r="D624" s="75" t="s">
        <v>380</v>
      </c>
      <c r="E624" s="75" t="s">
        <v>886</v>
      </c>
      <c r="F624" s="75" t="s">
        <v>478</v>
      </c>
      <c r="G624" s="75" t="s">
        <v>888</v>
      </c>
      <c r="H624" s="80">
        <v>2084</v>
      </c>
      <c r="I624" s="76">
        <v>2</v>
      </c>
      <c r="J624" s="153">
        <f>หนองคาย!F39</f>
        <v>806538.97</v>
      </c>
      <c r="K624" s="159">
        <f>หนองคาย!AI39</f>
        <v>354903.69999999995</v>
      </c>
      <c r="L624" s="81">
        <f>หนองคาย!AJ39</f>
        <v>3256095.4000000004</v>
      </c>
      <c r="M624" s="81">
        <f>หนองคาย!AK39</f>
        <v>3522104.3800000004</v>
      </c>
      <c r="N624" s="75"/>
      <c r="O624" s="75"/>
      <c r="P624" s="75"/>
      <c r="Q624" s="151">
        <f t="shared" si="82"/>
        <v>-266008.98</v>
      </c>
      <c r="R624" s="78">
        <f t="shared" si="83"/>
        <v>1562.4258157389638</v>
      </c>
    </row>
    <row r="625" spans="1:18" s="2" customFormat="1" x14ac:dyDescent="0.3">
      <c r="A625" s="76">
        <v>3</v>
      </c>
      <c r="B625" s="75" t="s">
        <v>349</v>
      </c>
      <c r="C625" s="75" t="s">
        <v>885</v>
      </c>
      <c r="D625" s="75" t="s">
        <v>380</v>
      </c>
      <c r="E625" s="75" t="s">
        <v>886</v>
      </c>
      <c r="F625" s="75" t="s">
        <v>478</v>
      </c>
      <c r="G625" s="75" t="s">
        <v>889</v>
      </c>
      <c r="H625" s="80">
        <v>1696</v>
      </c>
      <c r="I625" s="76">
        <v>2</v>
      </c>
      <c r="J625" s="153">
        <f>หนองคาย!F40</f>
        <v>70495.850000000006</v>
      </c>
      <c r="K625" s="159">
        <f>หนองคาย!AI40</f>
        <v>-43510.01999999999</v>
      </c>
      <c r="L625" s="81">
        <f>หนองคาย!AJ40</f>
        <v>3905789.9800000004</v>
      </c>
      <c r="M625" s="81">
        <f>หนองคาย!AK40</f>
        <v>4239253.8199999994</v>
      </c>
      <c r="N625" s="75"/>
      <c r="O625" s="75"/>
      <c r="P625" s="75"/>
      <c r="Q625" s="151">
        <f t="shared" si="82"/>
        <v>-333463.83999999892</v>
      </c>
      <c r="R625" s="78">
        <f t="shared" si="83"/>
        <v>2302.9422051886795</v>
      </c>
    </row>
    <row r="626" spans="1:18" s="2" customFormat="1" x14ac:dyDescent="0.3">
      <c r="A626" s="76">
        <v>4</v>
      </c>
      <c r="B626" s="75" t="s">
        <v>349</v>
      </c>
      <c r="C626" s="75" t="s">
        <v>885</v>
      </c>
      <c r="D626" s="75" t="s">
        <v>380</v>
      </c>
      <c r="E626" s="75" t="s">
        <v>886</v>
      </c>
      <c r="F626" s="75" t="s">
        <v>478</v>
      </c>
      <c r="G626" s="75" t="s">
        <v>890</v>
      </c>
      <c r="H626" s="80">
        <v>2924</v>
      </c>
      <c r="I626" s="76">
        <v>2</v>
      </c>
      <c r="J626" s="153">
        <f>หนองคาย!F41</f>
        <v>790087.86</v>
      </c>
      <c r="K626" s="159">
        <f>หนองคาย!AI41</f>
        <v>802492.41</v>
      </c>
      <c r="L626" s="81">
        <f>หนองคาย!AJ41</f>
        <v>3866135.8899999997</v>
      </c>
      <c r="M626" s="81">
        <f>หนองคาย!AK41</f>
        <v>4254221.51</v>
      </c>
      <c r="N626" s="75"/>
      <c r="O626" s="75"/>
      <c r="P626" s="75"/>
      <c r="Q626" s="151">
        <f t="shared" si="82"/>
        <v>-388085.62000000011</v>
      </c>
      <c r="R626" s="78">
        <f t="shared" si="83"/>
        <v>1322.2078967168261</v>
      </c>
    </row>
    <row r="627" spans="1:18" s="2" customFormat="1" x14ac:dyDescent="0.3">
      <c r="A627" s="76">
        <v>5</v>
      </c>
      <c r="B627" s="75" t="s">
        <v>349</v>
      </c>
      <c r="C627" s="75" t="s">
        <v>885</v>
      </c>
      <c r="D627" s="75" t="s">
        <v>380</v>
      </c>
      <c r="E627" s="75" t="s">
        <v>886</v>
      </c>
      <c r="F627" s="75" t="s">
        <v>478</v>
      </c>
      <c r="G627" s="75" t="s">
        <v>891</v>
      </c>
      <c r="H627" s="80">
        <v>3938</v>
      </c>
      <c r="I627" s="76">
        <v>3</v>
      </c>
      <c r="J627" s="153">
        <f>หนองคาย!F42</f>
        <v>888793.14</v>
      </c>
      <c r="K627" s="159">
        <f>หนองคาย!AI42</f>
        <v>896856.14000000013</v>
      </c>
      <c r="L627" s="81">
        <f>หนองคาย!AJ42</f>
        <v>6511235.6399999997</v>
      </c>
      <c r="M627" s="81">
        <f>หนองคาย!AK42</f>
        <v>6274261.3500000006</v>
      </c>
      <c r="N627" s="75"/>
      <c r="O627" s="75"/>
      <c r="P627" s="75"/>
      <c r="Q627" s="151">
        <f t="shared" si="82"/>
        <v>236974.28999999911</v>
      </c>
      <c r="R627" s="78">
        <f t="shared" si="83"/>
        <v>1653.4371863890299</v>
      </c>
    </row>
    <row r="628" spans="1:18" s="2" customFormat="1" x14ac:dyDescent="0.3">
      <c r="A628" s="76">
        <v>6</v>
      </c>
      <c r="B628" s="75" t="s">
        <v>349</v>
      </c>
      <c r="C628" s="75" t="s">
        <v>885</v>
      </c>
      <c r="D628" s="75" t="s">
        <v>380</v>
      </c>
      <c r="E628" s="75" t="s">
        <v>886</v>
      </c>
      <c r="F628" s="75" t="s">
        <v>478</v>
      </c>
      <c r="G628" s="75" t="s">
        <v>892</v>
      </c>
      <c r="H628" s="80">
        <v>3814</v>
      </c>
      <c r="I628" s="76">
        <v>3</v>
      </c>
      <c r="J628" s="153">
        <f>หนองคาย!F43</f>
        <v>338656.73</v>
      </c>
      <c r="K628" s="159">
        <f>หนองคาย!AI43</f>
        <v>358100.20999999996</v>
      </c>
      <c r="L628" s="81">
        <f>หนองคาย!AJ43</f>
        <v>5338751.84</v>
      </c>
      <c r="M628" s="81">
        <f>หนองคาย!AK43</f>
        <v>5319651.7699999996</v>
      </c>
      <c r="N628" s="75"/>
      <c r="O628" s="75"/>
      <c r="P628" s="75"/>
      <c r="Q628" s="151">
        <f t="shared" si="82"/>
        <v>19100.070000000298</v>
      </c>
      <c r="R628" s="78">
        <f t="shared" si="83"/>
        <v>1399.7776192973256</v>
      </c>
    </row>
    <row r="629" spans="1:18" s="2" customFormat="1" x14ac:dyDescent="0.3">
      <c r="A629" s="76">
        <v>7</v>
      </c>
      <c r="B629" s="75" t="s">
        <v>349</v>
      </c>
      <c r="C629" s="75" t="s">
        <v>885</v>
      </c>
      <c r="D629" s="75" t="s">
        <v>380</v>
      </c>
      <c r="E629" s="75" t="s">
        <v>886</v>
      </c>
      <c r="F629" s="75" t="s">
        <v>478</v>
      </c>
      <c r="G629" s="75" t="s">
        <v>893</v>
      </c>
      <c r="H629" s="80">
        <v>963</v>
      </c>
      <c r="I629" s="76">
        <v>1</v>
      </c>
      <c r="J629" s="153">
        <f>หนองคาย!F44</f>
        <v>64552.09</v>
      </c>
      <c r="K629" s="159">
        <f>หนองคาย!AI44</f>
        <v>91295.09</v>
      </c>
      <c r="L629" s="81">
        <f>หนองคาย!AJ44</f>
        <v>3397213.7800000003</v>
      </c>
      <c r="M629" s="81">
        <f>หนองคาย!AK44</f>
        <v>3649221.9299999997</v>
      </c>
      <c r="N629" s="75"/>
      <c r="O629" s="75"/>
      <c r="P629" s="75"/>
      <c r="Q629" s="151">
        <f t="shared" si="82"/>
        <v>-252008.14999999944</v>
      </c>
      <c r="R629" s="78">
        <f t="shared" si="83"/>
        <v>3527.740166147456</v>
      </c>
    </row>
    <row r="630" spans="1:18" s="2" customFormat="1" x14ac:dyDescent="0.3">
      <c r="A630" s="76">
        <v>8</v>
      </c>
      <c r="B630" s="75" t="s">
        <v>349</v>
      </c>
      <c r="C630" s="75" t="s">
        <v>885</v>
      </c>
      <c r="D630" s="75" t="s">
        <v>380</v>
      </c>
      <c r="E630" s="75" t="s">
        <v>886</v>
      </c>
      <c r="F630" s="75" t="s">
        <v>478</v>
      </c>
      <c r="G630" s="75" t="s">
        <v>894</v>
      </c>
      <c r="H630" s="80">
        <v>4061</v>
      </c>
      <c r="I630" s="76">
        <v>3</v>
      </c>
      <c r="J630" s="153">
        <f>หนองคาย!F45</f>
        <v>127672.72</v>
      </c>
      <c r="K630" s="159">
        <f>หนองคาย!AI45</f>
        <v>110943.84</v>
      </c>
      <c r="L630" s="81">
        <f>หนองคาย!AJ45</f>
        <v>2959310.46</v>
      </c>
      <c r="M630" s="81">
        <f>หนองคาย!AK45</f>
        <v>3241605.84</v>
      </c>
      <c r="N630" s="75"/>
      <c r="O630" s="75"/>
      <c r="P630" s="75"/>
      <c r="Q630" s="151">
        <f t="shared" si="82"/>
        <v>-282295.37999999989</v>
      </c>
      <c r="R630" s="78">
        <f t="shared" si="83"/>
        <v>728.71471558729377</v>
      </c>
    </row>
    <row r="631" spans="1:18" s="2" customFormat="1" x14ac:dyDescent="0.3">
      <c r="A631" s="76">
        <v>9</v>
      </c>
      <c r="B631" s="75" t="s">
        <v>349</v>
      </c>
      <c r="C631" s="75" t="s">
        <v>885</v>
      </c>
      <c r="D631" s="75" t="s">
        <v>380</v>
      </c>
      <c r="E631" s="75" t="s">
        <v>886</v>
      </c>
      <c r="F631" s="75" t="s">
        <v>478</v>
      </c>
      <c r="G631" s="75" t="s">
        <v>895</v>
      </c>
      <c r="H631" s="80">
        <v>5071</v>
      </c>
      <c r="I631" s="76">
        <v>4</v>
      </c>
      <c r="J631" s="153">
        <f>หนองคาย!F46</f>
        <v>150557.24</v>
      </c>
      <c r="K631" s="159">
        <f>หนองคาย!AI46</f>
        <v>228623.93</v>
      </c>
      <c r="L631" s="81">
        <f>หนองคาย!AJ46</f>
        <v>2287676.2000000002</v>
      </c>
      <c r="M631" s="81">
        <f>หนองคาย!AK46</f>
        <v>2781845.24</v>
      </c>
      <c r="N631" s="75"/>
      <c r="O631" s="75"/>
      <c r="P631" s="75"/>
      <c r="Q631" s="151">
        <f t="shared" si="82"/>
        <v>-494169.04000000004</v>
      </c>
      <c r="R631" s="78">
        <f t="shared" si="83"/>
        <v>451.12920528495368</v>
      </c>
    </row>
    <row r="632" spans="1:18" s="2" customFormat="1" x14ac:dyDescent="0.3">
      <c r="A632" s="76">
        <v>10</v>
      </c>
      <c r="B632" s="75" t="s">
        <v>349</v>
      </c>
      <c r="C632" s="75" t="s">
        <v>885</v>
      </c>
      <c r="D632" s="75" t="s">
        <v>380</v>
      </c>
      <c r="E632" s="75" t="s">
        <v>886</v>
      </c>
      <c r="F632" s="75" t="s">
        <v>478</v>
      </c>
      <c r="G632" s="75" t="s">
        <v>896</v>
      </c>
      <c r="H632" s="80">
        <v>6089</v>
      </c>
      <c r="I632" s="76">
        <v>5</v>
      </c>
      <c r="J632" s="153">
        <f>หนองคาย!F47</f>
        <v>50606.41</v>
      </c>
      <c r="K632" s="159">
        <f>หนองคาย!AI47</f>
        <v>80103.800000000017</v>
      </c>
      <c r="L632" s="81">
        <f>หนองคาย!AJ47</f>
        <v>4764539.83</v>
      </c>
      <c r="M632" s="81">
        <f>หนองคาย!AK47</f>
        <v>4630682.7699999996</v>
      </c>
      <c r="N632" s="75"/>
      <c r="O632" s="75"/>
      <c r="P632" s="75"/>
      <c r="Q632" s="151">
        <f t="shared" si="82"/>
        <v>133857.06000000052</v>
      </c>
      <c r="R632" s="78">
        <f t="shared" si="83"/>
        <v>782.48313844637869</v>
      </c>
    </row>
    <row r="633" spans="1:18" s="2" customFormat="1" x14ac:dyDescent="0.3">
      <c r="A633" s="76">
        <v>11</v>
      </c>
      <c r="B633" s="75" t="s">
        <v>349</v>
      </c>
      <c r="C633" s="75" t="s">
        <v>885</v>
      </c>
      <c r="D633" s="75" t="s">
        <v>380</v>
      </c>
      <c r="E633" s="75" t="s">
        <v>886</v>
      </c>
      <c r="F633" s="75" t="s">
        <v>478</v>
      </c>
      <c r="G633" s="75" t="s">
        <v>897</v>
      </c>
      <c r="H633" s="80">
        <v>2577</v>
      </c>
      <c r="I633" s="76">
        <v>2</v>
      </c>
      <c r="J633" s="153">
        <f>หนองคาย!F48</f>
        <v>304387.36</v>
      </c>
      <c r="K633" s="159">
        <f>หนองคาย!AI48</f>
        <v>317290.36</v>
      </c>
      <c r="L633" s="81">
        <f>หนองคาย!AJ48</f>
        <v>2702183.48</v>
      </c>
      <c r="M633" s="81">
        <f>หนองคาย!AK48</f>
        <v>2901182.87</v>
      </c>
      <c r="N633" s="75"/>
      <c r="O633" s="75"/>
      <c r="P633" s="75"/>
      <c r="Q633" s="151">
        <f t="shared" si="82"/>
        <v>-198999.39000000013</v>
      </c>
      <c r="R633" s="78">
        <f t="shared" si="83"/>
        <v>1048.577213814513</v>
      </c>
    </row>
    <row r="634" spans="1:18" s="2" customFormat="1" x14ac:dyDescent="0.3">
      <c r="A634" s="76">
        <v>12</v>
      </c>
      <c r="B634" s="75" t="s">
        <v>349</v>
      </c>
      <c r="C634" s="75" t="s">
        <v>885</v>
      </c>
      <c r="D634" s="75" t="s">
        <v>380</v>
      </c>
      <c r="E634" s="75" t="s">
        <v>886</v>
      </c>
      <c r="F634" s="75" t="s">
        <v>478</v>
      </c>
      <c r="G634" s="75" t="s">
        <v>898</v>
      </c>
      <c r="H634" s="80">
        <v>5747</v>
      </c>
      <c r="I634" s="76">
        <v>4</v>
      </c>
      <c r="J634" s="153">
        <f>หนองคาย!F49</f>
        <v>143035.9</v>
      </c>
      <c r="K634" s="159">
        <f>หนองคาย!AI49</f>
        <v>194652.56</v>
      </c>
      <c r="L634" s="81">
        <f>หนองคาย!AJ49</f>
        <v>5551877.3000000007</v>
      </c>
      <c r="M634" s="81">
        <f>หนองคาย!AK49</f>
        <v>5829480.8799999999</v>
      </c>
      <c r="N634" s="75"/>
      <c r="O634" s="75"/>
      <c r="P634" s="75"/>
      <c r="Q634" s="151">
        <f t="shared" si="82"/>
        <v>-277603.57999999914</v>
      </c>
      <c r="R634" s="78">
        <f t="shared" si="83"/>
        <v>966.04790325387171</v>
      </c>
    </row>
    <row r="635" spans="1:18" s="2" customFormat="1" x14ac:dyDescent="0.3">
      <c r="A635" s="76">
        <v>13</v>
      </c>
      <c r="B635" s="75" t="s">
        <v>349</v>
      </c>
      <c r="C635" s="75" t="s">
        <v>885</v>
      </c>
      <c r="D635" s="75" t="s">
        <v>380</v>
      </c>
      <c r="E635" s="75" t="s">
        <v>886</v>
      </c>
      <c r="F635" s="75" t="s">
        <v>478</v>
      </c>
      <c r="G635" s="75" t="s">
        <v>899</v>
      </c>
      <c r="H635" s="80">
        <v>3456</v>
      </c>
      <c r="I635" s="76">
        <v>3</v>
      </c>
      <c r="J635" s="153">
        <f>หนองคาย!F50</f>
        <v>89407.33</v>
      </c>
      <c r="K635" s="159">
        <f>หนองคาย!AI50</f>
        <v>38420.910000000003</v>
      </c>
      <c r="L635" s="81">
        <f>หนองคาย!AJ50</f>
        <v>3139057.3499999996</v>
      </c>
      <c r="M635" s="81">
        <f>หนองคาย!AK50</f>
        <v>3745993.98</v>
      </c>
      <c r="N635" s="75"/>
      <c r="O635" s="75"/>
      <c r="P635" s="75"/>
      <c r="Q635" s="151">
        <f t="shared" si="82"/>
        <v>-606936.63000000035</v>
      </c>
      <c r="R635" s="78">
        <f t="shared" si="83"/>
        <v>908.29205729166654</v>
      </c>
    </row>
    <row r="636" spans="1:18" s="2" customFormat="1" x14ac:dyDescent="0.3">
      <c r="A636" s="76">
        <v>14</v>
      </c>
      <c r="B636" s="75" t="s">
        <v>349</v>
      </c>
      <c r="C636" s="75" t="s">
        <v>885</v>
      </c>
      <c r="D636" s="75" t="s">
        <v>380</v>
      </c>
      <c r="E636" s="75" t="s">
        <v>886</v>
      </c>
      <c r="F636" s="75" t="s">
        <v>478</v>
      </c>
      <c r="G636" s="75" t="s">
        <v>900</v>
      </c>
      <c r="H636" s="80">
        <v>3817</v>
      </c>
      <c r="I636" s="76">
        <v>3</v>
      </c>
      <c r="J636" s="153">
        <f>หนองคาย!F51</f>
        <v>340193.65</v>
      </c>
      <c r="K636" s="159">
        <f>หนองคาย!AI51</f>
        <v>357432.03</v>
      </c>
      <c r="L636" s="81">
        <f>หนองคาย!AJ51</f>
        <v>3123882.33</v>
      </c>
      <c r="M636" s="81">
        <f>หนองคาย!AK51</f>
        <v>3377257.31</v>
      </c>
      <c r="N636" s="75"/>
      <c r="O636" s="75"/>
      <c r="P636" s="75"/>
      <c r="Q636" s="151">
        <f t="shared" si="82"/>
        <v>-253374.97999999998</v>
      </c>
      <c r="R636" s="78">
        <f t="shared" si="83"/>
        <v>818.41297615928738</v>
      </c>
    </row>
    <row r="637" spans="1:18" s="2" customFormat="1" x14ac:dyDescent="0.3">
      <c r="A637" s="76">
        <v>15</v>
      </c>
      <c r="B637" s="75" t="s">
        <v>349</v>
      </c>
      <c r="C637" s="75" t="s">
        <v>885</v>
      </c>
      <c r="D637" s="75" t="s">
        <v>380</v>
      </c>
      <c r="E637" s="75" t="s">
        <v>886</v>
      </c>
      <c r="F637" s="75" t="s">
        <v>478</v>
      </c>
      <c r="G637" s="75" t="s">
        <v>901</v>
      </c>
      <c r="H637" s="80">
        <v>4343</v>
      </c>
      <c r="I637" s="76">
        <v>3</v>
      </c>
      <c r="J637" s="153">
        <f>หนองคาย!F52</f>
        <v>327781.83</v>
      </c>
      <c r="K637" s="159">
        <f>หนองคาย!AI52</f>
        <v>318394.83</v>
      </c>
      <c r="L637" s="81">
        <f>หนองคาย!AJ52</f>
        <v>2733412.83</v>
      </c>
      <c r="M637" s="81">
        <f>หนองคาย!AK52</f>
        <v>3017493.02</v>
      </c>
      <c r="N637" s="75"/>
      <c r="O637" s="75"/>
      <c r="P637" s="75"/>
      <c r="Q637" s="151">
        <f t="shared" si="82"/>
        <v>-284080.18999999994</v>
      </c>
      <c r="R637" s="78">
        <f t="shared" si="83"/>
        <v>629.38356665899153</v>
      </c>
    </row>
    <row r="638" spans="1:18" s="2" customFormat="1" x14ac:dyDescent="0.3">
      <c r="A638" s="76">
        <v>16</v>
      </c>
      <c r="B638" s="75" t="s">
        <v>349</v>
      </c>
      <c r="C638" s="75" t="s">
        <v>885</v>
      </c>
      <c r="D638" s="75" t="s">
        <v>380</v>
      </c>
      <c r="E638" s="75" t="s">
        <v>886</v>
      </c>
      <c r="F638" s="75" t="s">
        <v>478</v>
      </c>
      <c r="G638" s="75" t="s">
        <v>902</v>
      </c>
      <c r="H638" s="80">
        <v>2653</v>
      </c>
      <c r="I638" s="76">
        <v>2</v>
      </c>
      <c r="J638" s="153">
        <f>หนองคาย!F53</f>
        <v>166884.06</v>
      </c>
      <c r="K638" s="165">
        <f>หนองคาย!AI53</f>
        <v>179467.97</v>
      </c>
      <c r="L638" s="104">
        <f>หนองคาย!AJ53</f>
        <v>2753420.33</v>
      </c>
      <c r="M638" s="104">
        <f>หนองคาย!AK53</f>
        <v>3342816.14</v>
      </c>
      <c r="N638" s="75"/>
      <c r="O638" s="75"/>
      <c r="P638" s="75"/>
      <c r="Q638" s="151">
        <f t="shared" si="82"/>
        <v>-589395.81000000006</v>
      </c>
      <c r="R638" s="78">
        <f t="shared" si="83"/>
        <v>1037.8516132679986</v>
      </c>
    </row>
    <row r="639" spans="1:18" s="21" customFormat="1" x14ac:dyDescent="0.3">
      <c r="A639" s="139">
        <v>3</v>
      </c>
      <c r="B639" s="140" t="s">
        <v>349</v>
      </c>
      <c r="C639" s="140"/>
      <c r="D639" s="140"/>
      <c r="E639" s="140" t="s">
        <v>374</v>
      </c>
      <c r="F639" s="140"/>
      <c r="G639" s="140" t="s">
        <v>903</v>
      </c>
      <c r="H639" s="142">
        <f>SUM(H623:H638)</f>
        <v>53233</v>
      </c>
      <c r="I639" s="139"/>
      <c r="J639" s="142">
        <f>SUM(J623:J638)</f>
        <v>4659651.1399999987</v>
      </c>
      <c r="K639" s="160">
        <f>SUM(K623:K638)</f>
        <v>4285467.76</v>
      </c>
      <c r="L639" s="142">
        <f t="shared" ref="L639:M639" si="88">SUM(L623:L638)</f>
        <v>56290582.639999993</v>
      </c>
      <c r="M639" s="142">
        <f t="shared" si="88"/>
        <v>60127072.810000002</v>
      </c>
      <c r="N639" s="140">
        <v>15</v>
      </c>
      <c r="O639" s="140">
        <v>15</v>
      </c>
      <c r="P639" s="140">
        <f>N639-O639</f>
        <v>0</v>
      </c>
      <c r="Q639" s="152">
        <f t="shared" si="82"/>
        <v>-3836490.1700000092</v>
      </c>
      <c r="R639" s="150">
        <f>L639/H639</f>
        <v>1057.4377292281104</v>
      </c>
    </row>
    <row r="640" spans="1:18" s="2" customFormat="1" x14ac:dyDescent="0.3">
      <c r="A640" s="76">
        <v>1</v>
      </c>
      <c r="B640" s="75" t="s">
        <v>349</v>
      </c>
      <c r="C640" s="75" t="s">
        <v>904</v>
      </c>
      <c r="D640" s="75" t="s">
        <v>387</v>
      </c>
      <c r="E640" s="75" t="s">
        <v>905</v>
      </c>
      <c r="F640" s="75" t="s">
        <v>508</v>
      </c>
      <c r="G640" s="75" t="s">
        <v>906</v>
      </c>
      <c r="H640" s="80"/>
      <c r="I640" s="76"/>
      <c r="J640" s="153"/>
      <c r="K640" s="159"/>
      <c r="L640" s="81"/>
      <c r="M640" s="81"/>
      <c r="N640" s="75"/>
      <c r="O640" s="75"/>
      <c r="P640" s="75"/>
      <c r="Q640" s="151"/>
      <c r="R640" s="78"/>
    </row>
    <row r="641" spans="1:18" s="105" customFormat="1" x14ac:dyDescent="0.3">
      <c r="A641" s="91">
        <v>2</v>
      </c>
      <c r="B641" s="89" t="s">
        <v>349</v>
      </c>
      <c r="C641" s="89" t="s">
        <v>904</v>
      </c>
      <c r="D641" s="89" t="s">
        <v>387</v>
      </c>
      <c r="E641" s="89" t="s">
        <v>905</v>
      </c>
      <c r="F641" s="89" t="s">
        <v>478</v>
      </c>
      <c r="G641" s="89" t="s">
        <v>907</v>
      </c>
      <c r="H641" s="90">
        <v>2506</v>
      </c>
      <c r="I641" s="91">
        <v>2</v>
      </c>
      <c r="J641" s="81">
        <f>หนองคาย!F54</f>
        <v>87465.96</v>
      </c>
      <c r="K641" s="164">
        <f>หนองคาย!AI54</f>
        <v>76585.84</v>
      </c>
      <c r="L641" s="81">
        <f>หนองคาย!AJ54</f>
        <v>1949110.5899999999</v>
      </c>
      <c r="M641" s="81">
        <f>หนองคาย!AK54</f>
        <v>2381366.35</v>
      </c>
      <c r="N641" s="89"/>
      <c r="O641" s="89"/>
      <c r="P641" s="89"/>
      <c r="Q641" s="151">
        <f t="shared" si="82"/>
        <v>-432255.76000000024</v>
      </c>
      <c r="R641" s="78">
        <f t="shared" si="83"/>
        <v>777.77756983240215</v>
      </c>
    </row>
    <row r="642" spans="1:18" s="2" customFormat="1" x14ac:dyDescent="0.3">
      <c r="A642" s="76">
        <v>3</v>
      </c>
      <c r="B642" s="75" t="s">
        <v>349</v>
      </c>
      <c r="C642" s="75" t="s">
        <v>904</v>
      </c>
      <c r="D642" s="75" t="s">
        <v>387</v>
      </c>
      <c r="E642" s="75" t="s">
        <v>905</v>
      </c>
      <c r="F642" s="75" t="s">
        <v>478</v>
      </c>
      <c r="G642" s="75" t="s">
        <v>908</v>
      </c>
      <c r="H642" s="80">
        <v>2046</v>
      </c>
      <c r="I642" s="76">
        <v>2</v>
      </c>
      <c r="J642" s="81">
        <f>หนองคาย!F55</f>
        <v>58782.18</v>
      </c>
      <c r="K642" s="159">
        <f>หนองคาย!AI55</f>
        <v>62310.199999999983</v>
      </c>
      <c r="L642" s="81">
        <f>หนองคาย!AJ55</f>
        <v>2260056.2800000003</v>
      </c>
      <c r="M642" s="81">
        <f>หนองคาย!AK55</f>
        <v>2609192.1599999997</v>
      </c>
      <c r="N642" s="75"/>
      <c r="O642" s="75"/>
      <c r="P642" s="75"/>
      <c r="Q642" s="151">
        <f t="shared" si="82"/>
        <v>-349135.87999999942</v>
      </c>
      <c r="R642" s="78">
        <f t="shared" si="83"/>
        <v>1104.6218377321604</v>
      </c>
    </row>
    <row r="643" spans="1:18" s="2" customFormat="1" x14ac:dyDescent="0.3">
      <c r="A643" s="76">
        <v>4</v>
      </c>
      <c r="B643" s="75" t="s">
        <v>349</v>
      </c>
      <c r="C643" s="75" t="s">
        <v>904</v>
      </c>
      <c r="D643" s="75" t="s">
        <v>387</v>
      </c>
      <c r="E643" s="75" t="s">
        <v>905</v>
      </c>
      <c r="F643" s="75" t="s">
        <v>478</v>
      </c>
      <c r="G643" s="75" t="s">
        <v>909</v>
      </c>
      <c r="H643" s="80">
        <v>3477</v>
      </c>
      <c r="I643" s="76">
        <v>3</v>
      </c>
      <c r="J643" s="81">
        <f>หนองคาย!F56</f>
        <v>431787.51</v>
      </c>
      <c r="K643" s="159">
        <f>หนองคาย!AI56</f>
        <v>293173.83</v>
      </c>
      <c r="L643" s="81">
        <f>หนองคาย!AJ56</f>
        <v>2886364.76</v>
      </c>
      <c r="M643" s="81">
        <f>หนองคาย!AK56</f>
        <v>3228548.83</v>
      </c>
      <c r="N643" s="75"/>
      <c r="O643" s="75"/>
      <c r="P643" s="75"/>
      <c r="Q643" s="151">
        <f t="shared" si="82"/>
        <v>-342184.0700000003</v>
      </c>
      <c r="R643" s="78">
        <f t="shared" si="83"/>
        <v>830.13079091170539</v>
      </c>
    </row>
    <row r="644" spans="1:18" s="2" customFormat="1" x14ac:dyDescent="0.3">
      <c r="A644" s="76">
        <v>5</v>
      </c>
      <c r="B644" s="75" t="s">
        <v>349</v>
      </c>
      <c r="C644" s="75" t="s">
        <v>904</v>
      </c>
      <c r="D644" s="75" t="s">
        <v>387</v>
      </c>
      <c r="E644" s="75" t="s">
        <v>905</v>
      </c>
      <c r="F644" s="75" t="s">
        <v>478</v>
      </c>
      <c r="G644" s="75" t="s">
        <v>910</v>
      </c>
      <c r="H644" s="80">
        <v>2555</v>
      </c>
      <c r="I644" s="76">
        <v>2</v>
      </c>
      <c r="J644" s="81">
        <f>หนองคาย!F57</f>
        <v>208879.65</v>
      </c>
      <c r="K644" s="159">
        <f>หนองคาย!AI57</f>
        <v>129609.91</v>
      </c>
      <c r="L644" s="81">
        <f>หนองคาย!AJ57</f>
        <v>2673986.29</v>
      </c>
      <c r="M644" s="81">
        <f>หนองคาย!AK57</f>
        <v>2997252.96</v>
      </c>
      <c r="N644" s="75"/>
      <c r="O644" s="75"/>
      <c r="P644" s="75"/>
      <c r="Q644" s="151">
        <f t="shared" si="82"/>
        <v>-323266.66999999993</v>
      </c>
      <c r="R644" s="78">
        <f t="shared" si="83"/>
        <v>1046.5699765166341</v>
      </c>
    </row>
    <row r="645" spans="1:18" s="2" customFormat="1" x14ac:dyDescent="0.3">
      <c r="A645" s="76">
        <v>6</v>
      </c>
      <c r="B645" s="75" t="s">
        <v>349</v>
      </c>
      <c r="C645" s="75" t="s">
        <v>904</v>
      </c>
      <c r="D645" s="75" t="s">
        <v>387</v>
      </c>
      <c r="E645" s="75" t="s">
        <v>905</v>
      </c>
      <c r="F645" s="75" t="s">
        <v>478</v>
      </c>
      <c r="G645" s="75" t="s">
        <v>911</v>
      </c>
      <c r="H645" s="80">
        <v>969</v>
      </c>
      <c r="I645" s="76">
        <v>1</v>
      </c>
      <c r="J645" s="81">
        <f>หนองคาย!F58</f>
        <v>86795.97</v>
      </c>
      <c r="K645" s="159">
        <f>หนองคาย!AI58</f>
        <v>67698.44</v>
      </c>
      <c r="L645" s="81">
        <f>หนองคาย!AJ58</f>
        <v>1637561.31</v>
      </c>
      <c r="M645" s="81">
        <f>หนองคาย!AK58</f>
        <v>1819033.3099999998</v>
      </c>
      <c r="N645" s="75"/>
      <c r="O645" s="75"/>
      <c r="P645" s="75"/>
      <c r="Q645" s="151">
        <f t="shared" si="82"/>
        <v>-181471.99999999977</v>
      </c>
      <c r="R645" s="78">
        <f t="shared" si="83"/>
        <v>1689.9497523219816</v>
      </c>
    </row>
    <row r="646" spans="1:18" s="2" customFormat="1" x14ac:dyDescent="0.3">
      <c r="A646" s="76">
        <v>7</v>
      </c>
      <c r="B646" s="75" t="s">
        <v>349</v>
      </c>
      <c r="C646" s="75" t="s">
        <v>904</v>
      </c>
      <c r="D646" s="75" t="s">
        <v>387</v>
      </c>
      <c r="E646" s="75" t="s">
        <v>905</v>
      </c>
      <c r="F646" s="75" t="s">
        <v>478</v>
      </c>
      <c r="G646" s="75" t="s">
        <v>912</v>
      </c>
      <c r="H646" s="80">
        <v>2062</v>
      </c>
      <c r="I646" s="76">
        <v>2</v>
      </c>
      <c r="J646" s="81">
        <f>หนองคาย!F59</f>
        <v>379577.63</v>
      </c>
      <c r="K646" s="159">
        <f>หนองคาย!AI59</f>
        <v>331908.07999999996</v>
      </c>
      <c r="L646" s="81">
        <f>หนองคาย!AJ59</f>
        <v>2352468.8199999998</v>
      </c>
      <c r="M646" s="81">
        <f>หนองคาย!AK59</f>
        <v>2831482.0799999996</v>
      </c>
      <c r="N646" s="75"/>
      <c r="O646" s="75"/>
      <c r="P646" s="75"/>
      <c r="Q646" s="151">
        <f t="shared" si="82"/>
        <v>-479013.25999999978</v>
      </c>
      <c r="R646" s="78">
        <f t="shared" si="83"/>
        <v>1140.8675169738117</v>
      </c>
    </row>
    <row r="647" spans="1:18" s="21" customFormat="1" x14ac:dyDescent="0.3">
      <c r="A647" s="139">
        <v>4</v>
      </c>
      <c r="B647" s="140" t="s">
        <v>349</v>
      </c>
      <c r="C647" s="140"/>
      <c r="D647" s="140"/>
      <c r="E647" s="140" t="s">
        <v>374</v>
      </c>
      <c r="F647" s="140"/>
      <c r="G647" s="140" t="s">
        <v>913</v>
      </c>
      <c r="H647" s="142">
        <f>SUM(H640:H646)</f>
        <v>13615</v>
      </c>
      <c r="I647" s="139"/>
      <c r="J647" s="142">
        <f>SUM(J640:J646)</f>
        <v>1253288.8999999999</v>
      </c>
      <c r="K647" s="160">
        <f>SUM(K640:K646)</f>
        <v>961286.29999999993</v>
      </c>
      <c r="L647" s="142">
        <f t="shared" ref="L647:M647" si="89">SUM(L640:L646)</f>
        <v>13759548.050000001</v>
      </c>
      <c r="M647" s="142">
        <f t="shared" si="89"/>
        <v>15866875.690000001</v>
      </c>
      <c r="N647" s="140">
        <v>6</v>
      </c>
      <c r="O647" s="140">
        <v>6</v>
      </c>
      <c r="P647" s="140">
        <f>N647-O647</f>
        <v>0</v>
      </c>
      <c r="Q647" s="152">
        <f t="shared" ref="Q647:Q710" si="90">L647-M647</f>
        <v>-2107327.6400000006</v>
      </c>
      <c r="R647" s="150">
        <f>L647/H647</f>
        <v>1010.616823356592</v>
      </c>
    </row>
    <row r="648" spans="1:18" s="2" customFormat="1" x14ac:dyDescent="0.3">
      <c r="A648" s="76">
        <v>1</v>
      </c>
      <c r="B648" s="75" t="s">
        <v>349</v>
      </c>
      <c r="C648" s="75" t="s">
        <v>914</v>
      </c>
      <c r="D648" s="75" t="s">
        <v>394</v>
      </c>
      <c r="E648" s="75" t="s">
        <v>915</v>
      </c>
      <c r="F648" s="75" t="s">
        <v>508</v>
      </c>
      <c r="G648" s="75" t="s">
        <v>916</v>
      </c>
      <c r="H648" s="80"/>
      <c r="I648" s="76"/>
      <c r="J648" s="153"/>
      <c r="K648" s="159"/>
      <c r="L648" s="81"/>
      <c r="M648" s="81"/>
      <c r="N648" s="75"/>
      <c r="O648" s="75"/>
      <c r="P648" s="75"/>
      <c r="Q648" s="151"/>
      <c r="R648" s="78"/>
    </row>
    <row r="649" spans="1:18" s="2" customFormat="1" x14ac:dyDescent="0.3">
      <c r="A649" s="76">
        <v>2</v>
      </c>
      <c r="B649" s="75" t="s">
        <v>349</v>
      </c>
      <c r="C649" s="75" t="s">
        <v>914</v>
      </c>
      <c r="D649" s="75" t="s">
        <v>394</v>
      </c>
      <c r="E649" s="75" t="s">
        <v>915</v>
      </c>
      <c r="F649" s="75" t="s">
        <v>478</v>
      </c>
      <c r="G649" s="75" t="s">
        <v>917</v>
      </c>
      <c r="H649" s="80">
        <v>3193</v>
      </c>
      <c r="I649" s="76">
        <v>3</v>
      </c>
      <c r="J649" s="153">
        <f>หนองคาย!F60</f>
        <v>70815.37</v>
      </c>
      <c r="K649" s="159">
        <f>หนองคาย!AI60</f>
        <v>79111.19</v>
      </c>
      <c r="L649" s="81">
        <f>หนองคาย!AJ60</f>
        <v>2862001.23</v>
      </c>
      <c r="M649" s="81">
        <f>หนองคาย!AK60</f>
        <v>1955283.1700000002</v>
      </c>
      <c r="N649" s="75"/>
      <c r="O649" s="75"/>
      <c r="P649" s="75"/>
      <c r="Q649" s="151">
        <f t="shared" si="90"/>
        <v>906718.05999999982</v>
      </c>
      <c r="R649" s="78">
        <f t="shared" ref="R649:R710" si="91">L649/H649</f>
        <v>896.33611963670523</v>
      </c>
    </row>
    <row r="650" spans="1:18" s="2" customFormat="1" x14ac:dyDescent="0.3">
      <c r="A650" s="76">
        <v>3</v>
      </c>
      <c r="B650" s="75" t="s">
        <v>349</v>
      </c>
      <c r="C650" s="75" t="s">
        <v>914</v>
      </c>
      <c r="D650" s="75" t="s">
        <v>394</v>
      </c>
      <c r="E650" s="75" t="s">
        <v>915</v>
      </c>
      <c r="F650" s="75" t="s">
        <v>478</v>
      </c>
      <c r="G650" s="75" t="s">
        <v>918</v>
      </c>
      <c r="H650" s="80">
        <v>4893</v>
      </c>
      <c r="I650" s="76">
        <v>4</v>
      </c>
      <c r="J650" s="153">
        <f>หนองคาย!F61</f>
        <v>108912.15</v>
      </c>
      <c r="K650" s="159">
        <f>หนองคาย!AI61</f>
        <v>112579.73999999999</v>
      </c>
      <c r="L650" s="81">
        <f>หนองคาย!AJ61</f>
        <v>1918865.8</v>
      </c>
      <c r="M650" s="81">
        <f>หนองคาย!AK61</f>
        <v>1829451.89</v>
      </c>
      <c r="N650" s="75"/>
      <c r="O650" s="75"/>
      <c r="P650" s="75"/>
      <c r="Q650" s="151">
        <f t="shared" si="90"/>
        <v>89413.910000000149</v>
      </c>
      <c r="R650" s="78">
        <f t="shared" si="91"/>
        <v>392.16550173717559</v>
      </c>
    </row>
    <row r="651" spans="1:18" s="2" customFormat="1" x14ac:dyDescent="0.3">
      <c r="A651" s="76">
        <v>4</v>
      </c>
      <c r="B651" s="75" t="s">
        <v>349</v>
      </c>
      <c r="C651" s="75" t="s">
        <v>914</v>
      </c>
      <c r="D651" s="75" t="s">
        <v>394</v>
      </c>
      <c r="E651" s="75" t="s">
        <v>915</v>
      </c>
      <c r="F651" s="75" t="s">
        <v>478</v>
      </c>
      <c r="G651" s="75" t="s">
        <v>919</v>
      </c>
      <c r="H651" s="80">
        <v>2619</v>
      </c>
      <c r="I651" s="76">
        <v>2</v>
      </c>
      <c r="J651" s="153">
        <f>หนองคาย!F62</f>
        <v>185044.65</v>
      </c>
      <c r="K651" s="159">
        <f>หนองคาย!AI62</f>
        <v>192338.72</v>
      </c>
      <c r="L651" s="81">
        <f>หนองคาย!AJ62</f>
        <v>3256287.16</v>
      </c>
      <c r="M651" s="81">
        <f>หนองคาย!AK62</f>
        <v>3420628.28</v>
      </c>
      <c r="N651" s="75"/>
      <c r="O651" s="75"/>
      <c r="P651" s="75"/>
      <c r="Q651" s="151">
        <f t="shared" si="90"/>
        <v>-164341.11999999965</v>
      </c>
      <c r="R651" s="78">
        <f t="shared" si="91"/>
        <v>1243.332248949981</v>
      </c>
    </row>
    <row r="652" spans="1:18" s="2" customFormat="1" x14ac:dyDescent="0.3">
      <c r="A652" s="76">
        <v>5</v>
      </c>
      <c r="B652" s="75" t="s">
        <v>349</v>
      </c>
      <c r="C652" s="75" t="s">
        <v>914</v>
      </c>
      <c r="D652" s="75" t="s">
        <v>394</v>
      </c>
      <c r="E652" s="75" t="s">
        <v>915</v>
      </c>
      <c r="F652" s="75" t="s">
        <v>478</v>
      </c>
      <c r="G652" s="75" t="s">
        <v>920</v>
      </c>
      <c r="H652" s="80">
        <v>3178</v>
      </c>
      <c r="I652" s="76">
        <v>3</v>
      </c>
      <c r="J652" s="153">
        <f>หนองคาย!F63</f>
        <v>74080.25</v>
      </c>
      <c r="K652" s="159">
        <f>หนองคาย!AI63</f>
        <v>95656.4</v>
      </c>
      <c r="L652" s="81">
        <f>หนองคาย!AJ63</f>
        <v>3182573.21</v>
      </c>
      <c r="M652" s="81">
        <f>หนองคาย!AK63</f>
        <v>3863939.96</v>
      </c>
      <c r="N652" s="75"/>
      <c r="O652" s="75"/>
      <c r="P652" s="75"/>
      <c r="Q652" s="151">
        <f t="shared" si="90"/>
        <v>-681366.75</v>
      </c>
      <c r="R652" s="78">
        <f t="shared" si="91"/>
        <v>1001.4390213971051</v>
      </c>
    </row>
    <row r="653" spans="1:18" s="2" customFormat="1" x14ac:dyDescent="0.3">
      <c r="A653" s="76">
        <v>6</v>
      </c>
      <c r="B653" s="75" t="s">
        <v>349</v>
      </c>
      <c r="C653" s="75" t="s">
        <v>914</v>
      </c>
      <c r="D653" s="75" t="s">
        <v>394</v>
      </c>
      <c r="E653" s="75" t="s">
        <v>915</v>
      </c>
      <c r="F653" s="75" t="s">
        <v>478</v>
      </c>
      <c r="G653" s="75" t="s">
        <v>921</v>
      </c>
      <c r="H653" s="80">
        <v>2290</v>
      </c>
      <c r="I653" s="76">
        <v>2</v>
      </c>
      <c r="J653" s="153">
        <f>หนองคาย!F64</f>
        <v>68868.350000000006</v>
      </c>
      <c r="K653" s="159">
        <f>หนองคาย!AI64</f>
        <v>86368.33</v>
      </c>
      <c r="L653" s="81">
        <f>หนองคาย!AJ64</f>
        <v>2407188.96</v>
      </c>
      <c r="M653" s="81">
        <f>หนองคาย!AK64</f>
        <v>2100066.7800000003</v>
      </c>
      <c r="N653" s="75"/>
      <c r="O653" s="75"/>
      <c r="P653" s="75"/>
      <c r="Q653" s="151">
        <f t="shared" si="90"/>
        <v>307122.1799999997</v>
      </c>
      <c r="R653" s="78">
        <f t="shared" si="91"/>
        <v>1051.1742183406113</v>
      </c>
    </row>
    <row r="654" spans="1:18" s="21" customFormat="1" x14ac:dyDescent="0.3">
      <c r="A654" s="139">
        <v>5</v>
      </c>
      <c r="B654" s="140" t="s">
        <v>349</v>
      </c>
      <c r="C654" s="140"/>
      <c r="D654" s="140"/>
      <c r="E654" s="140" t="s">
        <v>374</v>
      </c>
      <c r="F654" s="140"/>
      <c r="G654" s="140" t="s">
        <v>922</v>
      </c>
      <c r="H654" s="142">
        <f>SUM(H648:H653)</f>
        <v>16173</v>
      </c>
      <c r="I654" s="139"/>
      <c r="J654" s="142">
        <f>SUM(J648:J653)</f>
        <v>507720.77</v>
      </c>
      <c r="K654" s="160">
        <f>SUM(K648:K653)</f>
        <v>566054.38</v>
      </c>
      <c r="L654" s="142">
        <f t="shared" ref="L654:M654" si="92">SUM(L648:L653)</f>
        <v>13626916.359999999</v>
      </c>
      <c r="M654" s="142">
        <f t="shared" si="92"/>
        <v>13169370.080000002</v>
      </c>
      <c r="N654" s="140">
        <v>5</v>
      </c>
      <c r="O654" s="140">
        <v>5</v>
      </c>
      <c r="P654" s="140">
        <f>N654-O654</f>
        <v>0</v>
      </c>
      <c r="Q654" s="152">
        <f t="shared" si="90"/>
        <v>457546.27999999747</v>
      </c>
      <c r="R654" s="150">
        <f>L654/H654</f>
        <v>842.57196314845726</v>
      </c>
    </row>
    <row r="655" spans="1:18" s="2" customFormat="1" x14ac:dyDescent="0.3">
      <c r="A655" s="76">
        <v>1</v>
      </c>
      <c r="B655" s="75" t="s">
        <v>349</v>
      </c>
      <c r="C655" s="75" t="s">
        <v>923</v>
      </c>
      <c r="D655" s="75" t="s">
        <v>408</v>
      </c>
      <c r="E655" s="75" t="s">
        <v>924</v>
      </c>
      <c r="F655" s="75" t="s">
        <v>508</v>
      </c>
      <c r="G655" s="75" t="s">
        <v>925</v>
      </c>
      <c r="H655" s="80"/>
      <c r="I655" s="76"/>
      <c r="J655" s="153"/>
      <c r="K655" s="159"/>
      <c r="L655" s="81"/>
      <c r="M655" s="81"/>
      <c r="N655" s="75"/>
      <c r="O655" s="75"/>
      <c r="P655" s="75"/>
      <c r="Q655" s="151"/>
      <c r="R655" s="78"/>
    </row>
    <row r="656" spans="1:18" s="2" customFormat="1" x14ac:dyDescent="0.3">
      <c r="A656" s="76">
        <v>2</v>
      </c>
      <c r="B656" s="75" t="s">
        <v>349</v>
      </c>
      <c r="C656" s="75" t="s">
        <v>923</v>
      </c>
      <c r="D656" s="75" t="s">
        <v>408</v>
      </c>
      <c r="E656" s="75" t="s">
        <v>924</v>
      </c>
      <c r="F656" s="75" t="s">
        <v>478</v>
      </c>
      <c r="G656" s="75" t="s">
        <v>926</v>
      </c>
      <c r="H656" s="80">
        <v>5592</v>
      </c>
      <c r="I656" s="76">
        <v>4</v>
      </c>
      <c r="J656" s="153">
        <f>หนองคาย!F65</f>
        <v>65868.61</v>
      </c>
      <c r="K656" s="159">
        <f>หนองคาย!AI65</f>
        <v>120992.06999999999</v>
      </c>
      <c r="L656" s="81">
        <f>หนองคาย!AJ65</f>
        <v>4318310.67</v>
      </c>
      <c r="M656" s="81">
        <f>หนองคาย!AK65</f>
        <v>4167175.4699999997</v>
      </c>
      <c r="N656" s="75"/>
      <c r="O656" s="75"/>
      <c r="P656" s="75"/>
      <c r="Q656" s="151">
        <f t="shared" si="90"/>
        <v>151135.20000000019</v>
      </c>
      <c r="R656" s="78">
        <f t="shared" si="91"/>
        <v>772.23009120171673</v>
      </c>
    </row>
    <row r="657" spans="1:18" s="2" customFormat="1" x14ac:dyDescent="0.3">
      <c r="A657" s="76">
        <v>3</v>
      </c>
      <c r="B657" s="75" t="s">
        <v>349</v>
      </c>
      <c r="C657" s="75" t="s">
        <v>923</v>
      </c>
      <c r="D657" s="75" t="s">
        <v>408</v>
      </c>
      <c r="E657" s="75" t="s">
        <v>924</v>
      </c>
      <c r="F657" s="75" t="s">
        <v>478</v>
      </c>
      <c r="G657" s="75" t="s">
        <v>927</v>
      </c>
      <c r="H657" s="80">
        <v>4914</v>
      </c>
      <c r="I657" s="76">
        <v>4</v>
      </c>
      <c r="J657" s="153">
        <f>หนองคาย!F66</f>
        <v>90747.14</v>
      </c>
      <c r="K657" s="159">
        <f>หนองคาย!AI66</f>
        <v>158398.07999999999</v>
      </c>
      <c r="L657" s="81">
        <f>หนองคาย!AJ66</f>
        <v>3744789.83</v>
      </c>
      <c r="M657" s="81">
        <f>หนองคาย!AK66</f>
        <v>3617786.5600000005</v>
      </c>
      <c r="N657" s="75"/>
      <c r="O657" s="75"/>
      <c r="P657" s="75"/>
      <c r="Q657" s="151">
        <f t="shared" si="90"/>
        <v>127003.26999999955</v>
      </c>
      <c r="R657" s="78">
        <f t="shared" si="91"/>
        <v>762.06549247049247</v>
      </c>
    </row>
    <row r="658" spans="1:18" s="2" customFormat="1" x14ac:dyDescent="0.3">
      <c r="A658" s="76">
        <v>4</v>
      </c>
      <c r="B658" s="75" t="s">
        <v>349</v>
      </c>
      <c r="C658" s="75" t="s">
        <v>923</v>
      </c>
      <c r="D658" s="75" t="s">
        <v>408</v>
      </c>
      <c r="E658" s="75" t="s">
        <v>924</v>
      </c>
      <c r="F658" s="75" t="s">
        <v>478</v>
      </c>
      <c r="G658" s="75" t="s">
        <v>928</v>
      </c>
      <c r="H658" s="80">
        <v>7254</v>
      </c>
      <c r="I658" s="76">
        <v>5</v>
      </c>
      <c r="J658" s="153">
        <f>หนองคาย!F67</f>
        <v>340529.44</v>
      </c>
      <c r="K658" s="159">
        <f>หนองคาย!AI67</f>
        <v>376702.65</v>
      </c>
      <c r="L658" s="81">
        <f>หนองคาย!AJ67</f>
        <v>3628012.2300000004</v>
      </c>
      <c r="M658" s="81">
        <f>หนองคาย!AK67</f>
        <v>3695701.27</v>
      </c>
      <c r="N658" s="75"/>
      <c r="O658" s="75"/>
      <c r="P658" s="75"/>
      <c r="Q658" s="151">
        <f t="shared" si="90"/>
        <v>-67689.039999999572</v>
      </c>
      <c r="R658" s="78">
        <f t="shared" si="91"/>
        <v>500.13954094292808</v>
      </c>
    </row>
    <row r="659" spans="1:18" s="21" customFormat="1" x14ac:dyDescent="0.3">
      <c r="A659" s="139">
        <v>6</v>
      </c>
      <c r="B659" s="140" t="s">
        <v>349</v>
      </c>
      <c r="C659" s="140"/>
      <c r="D659" s="140"/>
      <c r="E659" s="140" t="s">
        <v>374</v>
      </c>
      <c r="F659" s="140"/>
      <c r="G659" s="140" t="s">
        <v>929</v>
      </c>
      <c r="H659" s="141">
        <f>SUM(H656:H658)</f>
        <v>17760</v>
      </c>
      <c r="I659" s="139"/>
      <c r="J659" s="142">
        <f>SUM(J655:J658)</f>
        <v>497145.19</v>
      </c>
      <c r="K659" s="160">
        <f>SUM(K655:K658)</f>
        <v>656092.80000000005</v>
      </c>
      <c r="L659" s="142">
        <f t="shared" ref="L659:M659" si="93">SUM(L655:L658)</f>
        <v>11691112.73</v>
      </c>
      <c r="M659" s="142">
        <f t="shared" si="93"/>
        <v>11480663.300000001</v>
      </c>
      <c r="N659" s="140">
        <v>3</v>
      </c>
      <c r="O659" s="140">
        <v>3</v>
      </c>
      <c r="P659" s="140">
        <f>N659-O659</f>
        <v>0</v>
      </c>
      <c r="Q659" s="152">
        <f t="shared" si="90"/>
        <v>210449.4299999997</v>
      </c>
      <c r="R659" s="150">
        <f>L659/H659</f>
        <v>658.28337443693692</v>
      </c>
    </row>
    <row r="660" spans="1:18" s="2" customFormat="1" x14ac:dyDescent="0.3">
      <c r="A660" s="76">
        <v>1</v>
      </c>
      <c r="B660" s="75" t="s">
        <v>349</v>
      </c>
      <c r="C660" s="75" t="s">
        <v>930</v>
      </c>
      <c r="D660" s="75" t="s">
        <v>422</v>
      </c>
      <c r="E660" s="75" t="s">
        <v>931</v>
      </c>
      <c r="F660" s="75" t="s">
        <v>508</v>
      </c>
      <c r="G660" s="75" t="s">
        <v>932</v>
      </c>
      <c r="H660" s="80"/>
      <c r="I660" s="76"/>
      <c r="J660" s="153"/>
      <c r="K660" s="159"/>
      <c r="L660" s="81"/>
      <c r="M660" s="81"/>
      <c r="N660" s="75"/>
      <c r="O660" s="75"/>
      <c r="P660" s="75"/>
      <c r="Q660" s="151"/>
      <c r="R660" s="78"/>
    </row>
    <row r="661" spans="1:18" s="2" customFormat="1" x14ac:dyDescent="0.3">
      <c r="A661" s="76">
        <v>2</v>
      </c>
      <c r="B661" s="75" t="s">
        <v>349</v>
      </c>
      <c r="C661" s="75" t="s">
        <v>930</v>
      </c>
      <c r="D661" s="75" t="s">
        <v>422</v>
      </c>
      <c r="E661" s="75" t="s">
        <v>931</v>
      </c>
      <c r="F661" s="75" t="s">
        <v>478</v>
      </c>
      <c r="G661" s="75" t="s">
        <v>933</v>
      </c>
      <c r="H661" s="80">
        <v>2417</v>
      </c>
      <c r="I661" s="76">
        <v>2</v>
      </c>
      <c r="J661" s="153">
        <f>หนองคาย!F68</f>
        <v>368546.29</v>
      </c>
      <c r="K661" s="159">
        <f>หนองคาย!AI68</f>
        <v>403473.36999999994</v>
      </c>
      <c r="L661" s="81">
        <f>หนองคาย!AJ68</f>
        <v>4025030.8099999996</v>
      </c>
      <c r="M661" s="81">
        <f>หนองคาย!AK68</f>
        <v>4863747.76</v>
      </c>
      <c r="N661" s="75"/>
      <c r="O661" s="75"/>
      <c r="P661" s="75"/>
      <c r="Q661" s="151">
        <f t="shared" si="90"/>
        <v>-838716.95000000019</v>
      </c>
      <c r="R661" s="78">
        <f t="shared" si="91"/>
        <v>1665.3002937525857</v>
      </c>
    </row>
    <row r="662" spans="1:18" s="2" customFormat="1" x14ac:dyDescent="0.3">
      <c r="A662" s="76">
        <v>3</v>
      </c>
      <c r="B662" s="75" t="s">
        <v>349</v>
      </c>
      <c r="C662" s="75" t="s">
        <v>930</v>
      </c>
      <c r="D662" s="75" t="s">
        <v>422</v>
      </c>
      <c r="E662" s="75" t="s">
        <v>931</v>
      </c>
      <c r="F662" s="75" t="s">
        <v>478</v>
      </c>
      <c r="G662" s="75" t="s">
        <v>934</v>
      </c>
      <c r="H662" s="80">
        <v>3148</v>
      </c>
      <c r="I662" s="76">
        <v>3</v>
      </c>
      <c r="J662" s="153">
        <f>หนองคาย!F69</f>
        <v>421676.86</v>
      </c>
      <c r="K662" s="159">
        <f>หนองคาย!AI69</f>
        <v>455605.75</v>
      </c>
      <c r="L662" s="81">
        <f>หนองคาย!AJ69</f>
        <v>2283101.94</v>
      </c>
      <c r="M662" s="81">
        <f>หนองคาย!AK69</f>
        <v>2537769.1100000003</v>
      </c>
      <c r="N662" s="75"/>
      <c r="O662" s="75"/>
      <c r="P662" s="75"/>
      <c r="Q662" s="151">
        <f t="shared" si="90"/>
        <v>-254667.17000000039</v>
      </c>
      <c r="R662" s="78">
        <f t="shared" si="91"/>
        <v>725.25474587039389</v>
      </c>
    </row>
    <row r="663" spans="1:18" s="2" customFormat="1" x14ac:dyDescent="0.3">
      <c r="A663" s="76">
        <v>4</v>
      </c>
      <c r="B663" s="75" t="s">
        <v>349</v>
      </c>
      <c r="C663" s="75" t="s">
        <v>930</v>
      </c>
      <c r="D663" s="75" t="s">
        <v>422</v>
      </c>
      <c r="E663" s="75" t="s">
        <v>931</v>
      </c>
      <c r="F663" s="75" t="s">
        <v>478</v>
      </c>
      <c r="G663" s="75" t="s">
        <v>935</v>
      </c>
      <c r="H663" s="80">
        <v>5771</v>
      </c>
      <c r="I663" s="76">
        <v>4</v>
      </c>
      <c r="J663" s="153">
        <f>หนองคาย!F70</f>
        <v>6096.7</v>
      </c>
      <c r="K663" s="159">
        <f>หนองคาย!AI70</f>
        <v>37604.579999999994</v>
      </c>
      <c r="L663" s="81">
        <f>หนองคาย!AJ70</f>
        <v>4277494.3499999996</v>
      </c>
      <c r="M663" s="81">
        <f>หนองคาย!AK70</f>
        <v>4661447.9400000004</v>
      </c>
      <c r="N663" s="75"/>
      <c r="O663" s="75"/>
      <c r="P663" s="75"/>
      <c r="Q663" s="151">
        <f t="shared" si="90"/>
        <v>-383953.59000000078</v>
      </c>
      <c r="R663" s="78">
        <f t="shared" si="91"/>
        <v>741.20505111765715</v>
      </c>
    </row>
    <row r="664" spans="1:18" s="2" customFormat="1" x14ac:dyDescent="0.3">
      <c r="A664" s="76">
        <v>5</v>
      </c>
      <c r="B664" s="75" t="s">
        <v>349</v>
      </c>
      <c r="C664" s="75" t="s">
        <v>930</v>
      </c>
      <c r="D664" s="75" t="s">
        <v>422</v>
      </c>
      <c r="E664" s="75" t="s">
        <v>931</v>
      </c>
      <c r="F664" s="75" t="s">
        <v>478</v>
      </c>
      <c r="G664" s="75" t="s">
        <v>936</v>
      </c>
      <c r="H664" s="80">
        <v>5349</v>
      </c>
      <c r="I664" s="76">
        <v>4</v>
      </c>
      <c r="J664" s="153">
        <f>หนองคาย!F71</f>
        <v>1382033.58</v>
      </c>
      <c r="K664" s="159">
        <f>หนองคาย!AI71</f>
        <v>1435135.58</v>
      </c>
      <c r="L664" s="81">
        <f>หนองคาย!AJ71</f>
        <v>3296749.29</v>
      </c>
      <c r="M664" s="81">
        <f>หนองคาย!AK71</f>
        <v>3454684.29</v>
      </c>
      <c r="N664" s="75"/>
      <c r="O664" s="75"/>
      <c r="P664" s="75"/>
      <c r="Q664" s="151">
        <f t="shared" si="90"/>
        <v>-157935</v>
      </c>
      <c r="R664" s="78">
        <f t="shared" si="91"/>
        <v>616.33002243409987</v>
      </c>
    </row>
    <row r="665" spans="1:18" s="2" customFormat="1" x14ac:dyDescent="0.3">
      <c r="A665" s="76">
        <v>6</v>
      </c>
      <c r="B665" s="75" t="s">
        <v>349</v>
      </c>
      <c r="C665" s="75" t="s">
        <v>930</v>
      </c>
      <c r="D665" s="75" t="s">
        <v>422</v>
      </c>
      <c r="E665" s="75" t="s">
        <v>931</v>
      </c>
      <c r="F665" s="75" t="s">
        <v>478</v>
      </c>
      <c r="G665" s="75" t="s">
        <v>937</v>
      </c>
      <c r="H665" s="80">
        <v>9975</v>
      </c>
      <c r="I665" s="76">
        <v>5</v>
      </c>
      <c r="J665" s="153">
        <f>หนองคาย!F72</f>
        <v>1177034.99</v>
      </c>
      <c r="K665" s="159">
        <f>หนองคาย!AI72</f>
        <v>1159698.81</v>
      </c>
      <c r="L665" s="81">
        <f>หนองคาย!AJ72</f>
        <v>5812737.040000001</v>
      </c>
      <c r="M665" s="81">
        <f>หนองคาย!AK72</f>
        <v>6549621.1600000001</v>
      </c>
      <c r="N665" s="75"/>
      <c r="O665" s="75"/>
      <c r="P665" s="75"/>
      <c r="Q665" s="151">
        <f t="shared" si="90"/>
        <v>-736884.11999999918</v>
      </c>
      <c r="R665" s="78">
        <f t="shared" si="91"/>
        <v>582.73053032581458</v>
      </c>
    </row>
    <row r="666" spans="1:18" s="2" customFormat="1" x14ac:dyDescent="0.3">
      <c r="A666" s="76">
        <v>7</v>
      </c>
      <c r="B666" s="75" t="s">
        <v>349</v>
      </c>
      <c r="C666" s="75" t="s">
        <v>930</v>
      </c>
      <c r="D666" s="75" t="s">
        <v>422</v>
      </c>
      <c r="E666" s="75" t="s">
        <v>931</v>
      </c>
      <c r="F666" s="75" t="s">
        <v>478</v>
      </c>
      <c r="G666" s="75" t="s">
        <v>938</v>
      </c>
      <c r="H666" s="80">
        <v>2627</v>
      </c>
      <c r="I666" s="76">
        <v>2</v>
      </c>
      <c r="J666" s="153">
        <f>หนองคาย!F73</f>
        <v>825982.79</v>
      </c>
      <c r="K666" s="159">
        <f>หนองคาย!AI73</f>
        <v>798044.34000000008</v>
      </c>
      <c r="L666" s="81">
        <f>หนองคาย!AJ73</f>
        <v>2292817.17</v>
      </c>
      <c r="M666" s="81">
        <f>หนองคาย!AK73</f>
        <v>2454554.8499999996</v>
      </c>
      <c r="N666" s="75"/>
      <c r="O666" s="75"/>
      <c r="P666" s="75"/>
      <c r="Q666" s="151">
        <f t="shared" si="90"/>
        <v>-161737.6799999997</v>
      </c>
      <c r="R666" s="78">
        <f t="shared" si="91"/>
        <v>872.7891777693186</v>
      </c>
    </row>
    <row r="667" spans="1:18" s="2" customFormat="1" x14ac:dyDescent="0.3">
      <c r="A667" s="76">
        <v>8</v>
      </c>
      <c r="B667" s="75" t="s">
        <v>349</v>
      </c>
      <c r="C667" s="75" t="s">
        <v>930</v>
      </c>
      <c r="D667" s="75" t="s">
        <v>422</v>
      </c>
      <c r="E667" s="75" t="s">
        <v>931</v>
      </c>
      <c r="F667" s="75" t="s">
        <v>478</v>
      </c>
      <c r="G667" s="75" t="s">
        <v>939</v>
      </c>
      <c r="H667" s="80">
        <v>3082</v>
      </c>
      <c r="I667" s="76">
        <v>3</v>
      </c>
      <c r="J667" s="153">
        <f>หนองคาย!F74</f>
        <v>144054.85</v>
      </c>
      <c r="K667" s="159">
        <f>หนองคาย!AI74</f>
        <v>147240.46</v>
      </c>
      <c r="L667" s="81">
        <f>หนองคาย!AJ74</f>
        <v>2043547.6199999999</v>
      </c>
      <c r="M667" s="81">
        <f>หนองคาย!AK74</f>
        <v>2143405.2999999998</v>
      </c>
      <c r="N667" s="75"/>
      <c r="O667" s="75"/>
      <c r="P667" s="75"/>
      <c r="Q667" s="151">
        <f t="shared" si="90"/>
        <v>-99857.679999999935</v>
      </c>
      <c r="R667" s="78">
        <f t="shared" si="91"/>
        <v>663.05892926670992</v>
      </c>
    </row>
    <row r="668" spans="1:18" s="21" customFormat="1" x14ac:dyDescent="0.3">
      <c r="A668" s="139">
        <v>7</v>
      </c>
      <c r="B668" s="140" t="s">
        <v>349</v>
      </c>
      <c r="C668" s="140"/>
      <c r="D668" s="140"/>
      <c r="E668" s="140" t="s">
        <v>374</v>
      </c>
      <c r="F668" s="140"/>
      <c r="G668" s="140" t="s">
        <v>940</v>
      </c>
      <c r="H668" s="141">
        <f>SUM(H661:H667)</f>
        <v>32369</v>
      </c>
      <c r="I668" s="139"/>
      <c r="J668" s="142">
        <f>SUM(J660:J667)</f>
        <v>4325426.0599999996</v>
      </c>
      <c r="K668" s="160">
        <f>SUM(K660:K667)</f>
        <v>4436802.8899999997</v>
      </c>
      <c r="L668" s="142">
        <f t="shared" ref="L668:M668" si="94">SUM(L660:L667)</f>
        <v>24031478.220000003</v>
      </c>
      <c r="M668" s="142">
        <f t="shared" si="94"/>
        <v>26665230.41</v>
      </c>
      <c r="N668" s="140">
        <v>7</v>
      </c>
      <c r="O668" s="140">
        <v>7</v>
      </c>
      <c r="P668" s="140">
        <f>N668-O668</f>
        <v>0</v>
      </c>
      <c r="Q668" s="152">
        <f t="shared" si="90"/>
        <v>-2633752.1899999976</v>
      </c>
      <c r="R668" s="150">
        <f>L668/H668</f>
        <v>742.42263338379325</v>
      </c>
    </row>
    <row r="669" spans="1:18" s="2" customFormat="1" x14ac:dyDescent="0.3">
      <c r="A669" s="76">
        <v>1</v>
      </c>
      <c r="B669" s="75" t="s">
        <v>349</v>
      </c>
      <c r="C669" s="75" t="s">
        <v>941</v>
      </c>
      <c r="D669" s="75" t="s">
        <v>427</v>
      </c>
      <c r="E669" s="75" t="s">
        <v>942</v>
      </c>
      <c r="F669" s="75" t="s">
        <v>508</v>
      </c>
      <c r="G669" s="75" t="s">
        <v>943</v>
      </c>
      <c r="H669" s="80"/>
      <c r="I669" s="76"/>
      <c r="J669" s="153"/>
      <c r="K669" s="159"/>
      <c r="L669" s="81"/>
      <c r="M669" s="81"/>
      <c r="N669" s="75"/>
      <c r="O669" s="75"/>
      <c r="P669" s="75"/>
      <c r="Q669" s="151"/>
      <c r="R669" s="78"/>
    </row>
    <row r="670" spans="1:18" s="2" customFormat="1" x14ac:dyDescent="0.3">
      <c r="A670" s="76">
        <v>2</v>
      </c>
      <c r="B670" s="75" t="s">
        <v>349</v>
      </c>
      <c r="C670" s="75" t="s">
        <v>941</v>
      </c>
      <c r="D670" s="75" t="s">
        <v>427</v>
      </c>
      <c r="E670" s="75" t="s">
        <v>942</v>
      </c>
      <c r="F670" s="75" t="s">
        <v>478</v>
      </c>
      <c r="G670" s="75" t="s">
        <v>944</v>
      </c>
      <c r="H670" s="80">
        <v>5995</v>
      </c>
      <c r="I670" s="76">
        <v>4</v>
      </c>
      <c r="J670" s="153">
        <f>หนองคาย!F75</f>
        <v>70105.97</v>
      </c>
      <c r="K670" s="159">
        <f>หนองคาย!AI75</f>
        <v>131751.96</v>
      </c>
      <c r="L670" s="81">
        <f>หนองคาย!AJ75</f>
        <v>4662588.01</v>
      </c>
      <c r="M670" s="81">
        <f>หนองคาย!AK75</f>
        <v>4895218.7200000007</v>
      </c>
      <c r="N670" s="75"/>
      <c r="O670" s="75"/>
      <c r="P670" s="75"/>
      <c r="Q670" s="151">
        <f t="shared" si="90"/>
        <v>-232630.71000000089</v>
      </c>
      <c r="R670" s="78">
        <f t="shared" si="91"/>
        <v>777.74612343619674</v>
      </c>
    </row>
    <row r="671" spans="1:18" s="2" customFormat="1" x14ac:dyDescent="0.3">
      <c r="A671" s="76">
        <v>3</v>
      </c>
      <c r="B671" s="75" t="s">
        <v>349</v>
      </c>
      <c r="C671" s="75" t="s">
        <v>941</v>
      </c>
      <c r="D671" s="75" t="s">
        <v>427</v>
      </c>
      <c r="E671" s="75" t="s">
        <v>942</v>
      </c>
      <c r="F671" s="75" t="s">
        <v>478</v>
      </c>
      <c r="G671" s="75" t="s">
        <v>945</v>
      </c>
      <c r="H671" s="80">
        <v>6506</v>
      </c>
      <c r="I671" s="76">
        <v>5</v>
      </c>
      <c r="J671" s="153">
        <f>หนองคาย!F76</f>
        <v>462909.35</v>
      </c>
      <c r="K671" s="159">
        <f>หนองคาย!AI76</f>
        <v>508352.75</v>
      </c>
      <c r="L671" s="81">
        <f>หนองคาย!AJ76</f>
        <v>4436109.2300000004</v>
      </c>
      <c r="M671" s="81">
        <f>หนองคาย!AK76</f>
        <v>4908653.34</v>
      </c>
      <c r="N671" s="75"/>
      <c r="O671" s="75"/>
      <c r="P671" s="75"/>
      <c r="Q671" s="151">
        <f t="shared" si="90"/>
        <v>-472544.1099999994</v>
      </c>
      <c r="R671" s="78">
        <f t="shared" si="91"/>
        <v>681.84894405164471</v>
      </c>
    </row>
    <row r="672" spans="1:18" s="2" customFormat="1" x14ac:dyDescent="0.3">
      <c r="A672" s="76">
        <v>4</v>
      </c>
      <c r="B672" s="75" t="s">
        <v>349</v>
      </c>
      <c r="C672" s="75" t="s">
        <v>941</v>
      </c>
      <c r="D672" s="75" t="s">
        <v>427</v>
      </c>
      <c r="E672" s="75" t="s">
        <v>942</v>
      </c>
      <c r="F672" s="75" t="s">
        <v>478</v>
      </c>
      <c r="G672" s="75" t="s">
        <v>1566</v>
      </c>
      <c r="H672" s="80">
        <v>2617</v>
      </c>
      <c r="I672" s="76">
        <v>2</v>
      </c>
      <c r="J672" s="153">
        <f>หนองคาย!F77</f>
        <v>37264.269999999997</v>
      </c>
      <c r="K672" s="159">
        <f>หนองคาย!AI77</f>
        <v>29029.269999999997</v>
      </c>
      <c r="L672" s="81">
        <f>หนองคาย!AJ77</f>
        <v>2137818.75</v>
      </c>
      <c r="M672" s="81">
        <f>หนองคาย!AK77</f>
        <v>2679646.3100000005</v>
      </c>
      <c r="N672" s="75"/>
      <c r="O672" s="75"/>
      <c r="P672" s="75"/>
      <c r="Q672" s="151">
        <f t="shared" si="90"/>
        <v>-541827.56000000052</v>
      </c>
      <c r="R672" s="78">
        <f t="shared" si="91"/>
        <v>816.89673290026747</v>
      </c>
    </row>
    <row r="673" spans="1:19" s="2" customFormat="1" x14ac:dyDescent="0.3">
      <c r="A673" s="76">
        <v>5</v>
      </c>
      <c r="B673" s="75" t="s">
        <v>349</v>
      </c>
      <c r="C673" s="75" t="s">
        <v>941</v>
      </c>
      <c r="D673" s="75" t="s">
        <v>427</v>
      </c>
      <c r="E673" s="75" t="s">
        <v>942</v>
      </c>
      <c r="F673" s="75" t="s">
        <v>478</v>
      </c>
      <c r="G673" s="75" t="s">
        <v>1564</v>
      </c>
      <c r="H673" s="80">
        <v>5078</v>
      </c>
      <c r="I673" s="76">
        <v>4</v>
      </c>
      <c r="J673" s="153">
        <f>หนองคาย!F78</f>
        <v>36020.69</v>
      </c>
      <c r="K673" s="159">
        <f>หนองคาย!AI78</f>
        <v>59137.77</v>
      </c>
      <c r="L673" s="81">
        <f>หนองคาย!AJ78</f>
        <v>3635162.83</v>
      </c>
      <c r="M673" s="81">
        <f>หนองคาย!AK78</f>
        <v>4418724.25</v>
      </c>
      <c r="N673" s="75"/>
      <c r="O673" s="75"/>
      <c r="P673" s="75"/>
      <c r="Q673" s="151">
        <f t="shared" si="90"/>
        <v>-783561.41999999993</v>
      </c>
      <c r="R673" s="78">
        <f t="shared" si="91"/>
        <v>715.86507089405279</v>
      </c>
    </row>
    <row r="674" spans="1:19" s="2" customFormat="1" x14ac:dyDescent="0.3">
      <c r="A674" s="76">
        <v>6</v>
      </c>
      <c r="B674" s="75" t="s">
        <v>349</v>
      </c>
      <c r="C674" s="75" t="s">
        <v>941</v>
      </c>
      <c r="D674" s="75" t="s">
        <v>427</v>
      </c>
      <c r="E674" s="75" t="s">
        <v>942</v>
      </c>
      <c r="F674" s="75" t="s">
        <v>478</v>
      </c>
      <c r="G674" s="75" t="s">
        <v>1565</v>
      </c>
      <c r="H674" s="80">
        <v>4268</v>
      </c>
      <c r="I674" s="76">
        <v>3</v>
      </c>
      <c r="J674" s="153">
        <f>หนองคาย!F79</f>
        <v>1252516.44</v>
      </c>
      <c r="K674" s="159">
        <f>หนองคาย!AI79</f>
        <v>1306794.04</v>
      </c>
      <c r="L674" s="81">
        <f>หนองคาย!AJ79</f>
        <v>4347351.99</v>
      </c>
      <c r="M674" s="81">
        <f>หนองคาย!AK79</f>
        <v>3571893.2300000004</v>
      </c>
      <c r="N674" s="75"/>
      <c r="O674" s="75"/>
      <c r="P674" s="75"/>
      <c r="Q674" s="151">
        <f t="shared" si="90"/>
        <v>775458.75999999978</v>
      </c>
      <c r="R674" s="78">
        <f t="shared" si="91"/>
        <v>1018.5923125585755</v>
      </c>
    </row>
    <row r="675" spans="1:19" s="2" customFormat="1" x14ac:dyDescent="0.3">
      <c r="A675" s="76">
        <v>7</v>
      </c>
      <c r="B675" s="75" t="s">
        <v>349</v>
      </c>
      <c r="C675" s="75" t="s">
        <v>941</v>
      </c>
      <c r="D675" s="75" t="s">
        <v>427</v>
      </c>
      <c r="E675" s="75" t="s">
        <v>942</v>
      </c>
      <c r="F675" s="75" t="s">
        <v>478</v>
      </c>
      <c r="G675" s="75" t="s">
        <v>949</v>
      </c>
      <c r="H675" s="80">
        <v>3785</v>
      </c>
      <c r="I675" s="76">
        <v>3</v>
      </c>
      <c r="J675" s="153">
        <f>หนองคาย!F80</f>
        <v>76424.56</v>
      </c>
      <c r="K675" s="159">
        <f>หนองคาย!AI80</f>
        <v>77336.56</v>
      </c>
      <c r="L675" s="81">
        <f>หนองคาย!AJ80</f>
        <v>2835960.71</v>
      </c>
      <c r="M675" s="81">
        <f>หนองคาย!AK80</f>
        <v>3415150.96</v>
      </c>
      <c r="N675" s="75"/>
      <c r="O675" s="75"/>
      <c r="P675" s="75"/>
      <c r="Q675" s="151">
        <f t="shared" si="90"/>
        <v>-579190.25</v>
      </c>
      <c r="R675" s="78">
        <f t="shared" si="91"/>
        <v>749.26306737120206</v>
      </c>
    </row>
    <row r="676" spans="1:19" s="21" customFormat="1" x14ac:dyDescent="0.3">
      <c r="A676" s="139">
        <v>8</v>
      </c>
      <c r="B676" s="140" t="s">
        <v>349</v>
      </c>
      <c r="C676" s="140"/>
      <c r="D676" s="140"/>
      <c r="E676" s="140" t="s">
        <v>374</v>
      </c>
      <c r="F676" s="140"/>
      <c r="G676" s="140" t="s">
        <v>950</v>
      </c>
      <c r="H676" s="141">
        <f>SUM(H670:H675)</f>
        <v>28249</v>
      </c>
      <c r="I676" s="139"/>
      <c r="J676" s="142">
        <f>SUM(J669:J675)</f>
        <v>1935241.28</v>
      </c>
      <c r="K676" s="160">
        <f>SUM(K669:K675)</f>
        <v>2112402.35</v>
      </c>
      <c r="L676" s="142">
        <f t="shared" ref="L676:M676" si="95">SUM(L669:L675)</f>
        <v>22054991.520000003</v>
      </c>
      <c r="M676" s="142">
        <f t="shared" si="95"/>
        <v>23889286.810000002</v>
      </c>
      <c r="N676" s="140">
        <v>6</v>
      </c>
      <c r="O676" s="140">
        <v>6</v>
      </c>
      <c r="P676" s="140">
        <f>N676-O676</f>
        <v>0</v>
      </c>
      <c r="Q676" s="152">
        <f t="shared" si="90"/>
        <v>-1834295.2899999991</v>
      </c>
      <c r="R676" s="150">
        <f>L676/H676</f>
        <v>780.73530107260444</v>
      </c>
    </row>
    <row r="677" spans="1:19" s="2" customFormat="1" x14ac:dyDescent="0.3">
      <c r="A677" s="76">
        <v>1</v>
      </c>
      <c r="B677" s="75" t="s">
        <v>349</v>
      </c>
      <c r="C677" s="75" t="s">
        <v>951</v>
      </c>
      <c r="D677" s="75" t="s">
        <v>415</v>
      </c>
      <c r="E677" s="75" t="s">
        <v>952</v>
      </c>
      <c r="F677" s="75" t="s">
        <v>508</v>
      </c>
      <c r="G677" s="75" t="s">
        <v>953</v>
      </c>
      <c r="H677" s="80"/>
      <c r="I677" s="76"/>
      <c r="J677" s="153"/>
      <c r="K677" s="159"/>
      <c r="L677" s="81"/>
      <c r="M677" s="81"/>
      <c r="N677" s="75"/>
      <c r="O677" s="75"/>
      <c r="P677" s="75"/>
      <c r="Q677" s="151"/>
      <c r="R677" s="78"/>
    </row>
    <row r="678" spans="1:19" s="2" customFormat="1" x14ac:dyDescent="0.3">
      <c r="A678" s="76">
        <v>2</v>
      </c>
      <c r="B678" s="75" t="s">
        <v>349</v>
      </c>
      <c r="C678" s="75" t="s">
        <v>951</v>
      </c>
      <c r="D678" s="75" t="s">
        <v>415</v>
      </c>
      <c r="E678" s="75" t="s">
        <v>952</v>
      </c>
      <c r="F678" s="75" t="s">
        <v>478</v>
      </c>
      <c r="G678" s="75" t="s">
        <v>954</v>
      </c>
      <c r="H678" s="80">
        <v>2446</v>
      </c>
      <c r="I678" s="76">
        <v>2</v>
      </c>
      <c r="J678" s="153">
        <f>หนองคาย!F81</f>
        <v>45243.26</v>
      </c>
      <c r="K678" s="159">
        <f>หนองคาย!AI81</f>
        <v>61961.630000000005</v>
      </c>
      <c r="L678" s="81">
        <f>หนองคาย!AJ81</f>
        <v>2240611.83</v>
      </c>
      <c r="M678" s="81">
        <f>หนองคาย!AK81</f>
        <v>2158165.29</v>
      </c>
      <c r="N678" s="75"/>
      <c r="O678" s="75"/>
      <c r="P678" s="75"/>
      <c r="Q678" s="151">
        <f t="shared" si="90"/>
        <v>82446.540000000037</v>
      </c>
      <c r="R678" s="78">
        <f t="shared" si="91"/>
        <v>916.03100163532304</v>
      </c>
    </row>
    <row r="679" spans="1:19" s="2" customFormat="1" x14ac:dyDescent="0.3">
      <c r="A679" s="76">
        <v>3</v>
      </c>
      <c r="B679" s="75" t="s">
        <v>349</v>
      </c>
      <c r="C679" s="75" t="s">
        <v>951</v>
      </c>
      <c r="D679" s="75" t="s">
        <v>415</v>
      </c>
      <c r="E679" s="75" t="s">
        <v>952</v>
      </c>
      <c r="F679" s="75" t="s">
        <v>478</v>
      </c>
      <c r="G679" s="75" t="s">
        <v>955</v>
      </c>
      <c r="H679" s="80">
        <v>3509</v>
      </c>
      <c r="I679" s="76">
        <v>3</v>
      </c>
      <c r="J679" s="153">
        <f>หนองคาย!F82</f>
        <v>37893.06</v>
      </c>
      <c r="K679" s="159">
        <f>หนองคาย!AI82</f>
        <v>1407.3600000000006</v>
      </c>
      <c r="L679" s="81">
        <f>หนองคาย!AJ82</f>
        <v>3417855.09</v>
      </c>
      <c r="M679" s="81">
        <f>หนองคาย!AK82</f>
        <v>3482263.0000000005</v>
      </c>
      <c r="N679" s="75"/>
      <c r="O679" s="75"/>
      <c r="P679" s="75"/>
      <c r="Q679" s="151">
        <f t="shared" si="90"/>
        <v>-64407.910000000615</v>
      </c>
      <c r="R679" s="78">
        <f t="shared" si="91"/>
        <v>974.02538899971501</v>
      </c>
    </row>
    <row r="680" spans="1:19" s="2" customFormat="1" x14ac:dyDescent="0.3">
      <c r="A680" s="76">
        <v>4</v>
      </c>
      <c r="B680" s="75" t="s">
        <v>349</v>
      </c>
      <c r="C680" s="75" t="s">
        <v>951</v>
      </c>
      <c r="D680" s="75" t="s">
        <v>415</v>
      </c>
      <c r="E680" s="75" t="s">
        <v>952</v>
      </c>
      <c r="F680" s="75" t="s">
        <v>478</v>
      </c>
      <c r="G680" s="75" t="s">
        <v>956</v>
      </c>
      <c r="H680" s="80">
        <v>1170</v>
      </c>
      <c r="I680" s="76">
        <v>1</v>
      </c>
      <c r="J680" s="153">
        <f>หนองคาย!F83</f>
        <v>69110.14</v>
      </c>
      <c r="K680" s="159">
        <f>หนองคาย!AI83</f>
        <v>90481.97</v>
      </c>
      <c r="L680" s="81">
        <f>หนองคาย!AJ83</f>
        <v>2407790.2599999998</v>
      </c>
      <c r="M680" s="81">
        <f>หนองคาย!AK83</f>
        <v>2454337.84</v>
      </c>
      <c r="N680" s="75"/>
      <c r="O680" s="75"/>
      <c r="P680" s="75"/>
      <c r="Q680" s="151">
        <f t="shared" si="90"/>
        <v>-46547.580000000075</v>
      </c>
      <c r="R680" s="78">
        <f t="shared" si="91"/>
        <v>2057.9403931623929</v>
      </c>
    </row>
    <row r="681" spans="1:19" s="2" customFormat="1" x14ac:dyDescent="0.3">
      <c r="A681" s="76">
        <v>5</v>
      </c>
      <c r="B681" s="75" t="s">
        <v>349</v>
      </c>
      <c r="C681" s="75" t="s">
        <v>951</v>
      </c>
      <c r="D681" s="75" t="s">
        <v>415</v>
      </c>
      <c r="E681" s="75" t="s">
        <v>952</v>
      </c>
      <c r="F681" s="75" t="s">
        <v>478</v>
      </c>
      <c r="G681" s="75" t="s">
        <v>957</v>
      </c>
      <c r="H681" s="80">
        <v>1178</v>
      </c>
      <c r="I681" s="76">
        <v>1</v>
      </c>
      <c r="J681" s="153">
        <f>หนองคาย!F84</f>
        <v>2308.96</v>
      </c>
      <c r="K681" s="159">
        <f>หนองคาย!AI84</f>
        <v>8560.18</v>
      </c>
      <c r="L681" s="81">
        <f>หนองคาย!AJ84</f>
        <v>3181673.75</v>
      </c>
      <c r="M681" s="81">
        <f>หนองคาย!AK84</f>
        <v>3233135.52</v>
      </c>
      <c r="N681" s="75"/>
      <c r="O681" s="75"/>
      <c r="P681" s="75"/>
      <c r="Q681" s="151">
        <f t="shared" si="90"/>
        <v>-51461.770000000019</v>
      </c>
      <c r="R681" s="78">
        <f t="shared" si="91"/>
        <v>2700.9115025466895</v>
      </c>
    </row>
    <row r="682" spans="1:19" s="2" customFormat="1" x14ac:dyDescent="0.3">
      <c r="A682" s="76">
        <v>6</v>
      </c>
      <c r="B682" s="75" t="s">
        <v>349</v>
      </c>
      <c r="C682" s="75" t="s">
        <v>951</v>
      </c>
      <c r="D682" s="75" t="s">
        <v>415</v>
      </c>
      <c r="E682" s="75" t="s">
        <v>952</v>
      </c>
      <c r="F682" s="75" t="s">
        <v>478</v>
      </c>
      <c r="G682" s="75" t="s">
        <v>958</v>
      </c>
      <c r="H682" s="80">
        <v>2358</v>
      </c>
      <c r="I682" s="76">
        <v>2</v>
      </c>
      <c r="J682" s="153">
        <f>หนองคาย!F85</f>
        <v>79166.97</v>
      </c>
      <c r="K682" s="159">
        <f>หนองคาย!AI85</f>
        <v>175449.27000000002</v>
      </c>
      <c r="L682" s="81">
        <f>หนองคาย!AJ85</f>
        <v>2967997.38</v>
      </c>
      <c r="M682" s="81">
        <f>หนองคาย!AK85</f>
        <v>3073911.04</v>
      </c>
      <c r="N682" s="75"/>
      <c r="O682" s="75"/>
      <c r="P682" s="75"/>
      <c r="Q682" s="151">
        <f t="shared" si="90"/>
        <v>-105913.66000000015</v>
      </c>
      <c r="R682" s="78">
        <f t="shared" si="91"/>
        <v>1258.6926972010178</v>
      </c>
    </row>
    <row r="683" spans="1:19" s="21" customFormat="1" x14ac:dyDescent="0.3">
      <c r="A683" s="139">
        <v>9</v>
      </c>
      <c r="B683" s="140" t="s">
        <v>349</v>
      </c>
      <c r="C683" s="140"/>
      <c r="D683" s="140"/>
      <c r="E683" s="140" t="s">
        <v>374</v>
      </c>
      <c r="F683" s="140"/>
      <c r="G683" s="140" t="s">
        <v>959</v>
      </c>
      <c r="H683" s="141">
        <f>SUM(H678:H682)</f>
        <v>10661</v>
      </c>
      <c r="I683" s="139"/>
      <c r="J683" s="142">
        <f>SUM(J677:J682)</f>
        <v>233722.39</v>
      </c>
      <c r="K683" s="160">
        <f>SUM(K677:K682)</f>
        <v>337860.41000000003</v>
      </c>
      <c r="L683" s="142">
        <f t="shared" ref="L683:M683" si="96">SUM(L677:L682)</f>
        <v>14215928.309999999</v>
      </c>
      <c r="M683" s="142">
        <f t="shared" si="96"/>
        <v>14401812.690000001</v>
      </c>
      <c r="N683" s="140">
        <v>5</v>
      </c>
      <c r="O683" s="140">
        <v>5</v>
      </c>
      <c r="P683" s="140">
        <f>N683-O683</f>
        <v>0</v>
      </c>
      <c r="Q683" s="152">
        <f t="shared" si="90"/>
        <v>-185884.38000000268</v>
      </c>
      <c r="R683" s="150">
        <f t="shared" si="91"/>
        <v>1333.4516752649845</v>
      </c>
    </row>
    <row r="684" spans="1:19" s="21" customFormat="1" x14ac:dyDescent="0.3">
      <c r="A684" s="87"/>
      <c r="B684" s="88" t="s">
        <v>349</v>
      </c>
      <c r="C684" s="88" t="s">
        <v>349</v>
      </c>
      <c r="D684" s="88" t="s">
        <v>349</v>
      </c>
      <c r="E684" s="88" t="s">
        <v>349</v>
      </c>
      <c r="F684" s="88"/>
      <c r="G684" s="88" t="s">
        <v>960</v>
      </c>
      <c r="H684" s="220">
        <f>H610+H622+H639+H647+H654+H659+H668+H676+H683</f>
        <v>297089</v>
      </c>
      <c r="I684" s="87"/>
      <c r="J684" s="157">
        <f>J610+J622+J639+J647+J654+J659+J668+J676+J683</f>
        <v>27131727.489999998</v>
      </c>
      <c r="K684" s="166">
        <f>K610+K622+K639+K647+K654+K659+K668+K676+K683</f>
        <v>28866788.280000009</v>
      </c>
      <c r="L684" s="157">
        <f t="shared" ref="L684:M684" si="97">L610+L622+L639+L647+L654+L659+L668+L676+L683</f>
        <v>262174884.28999999</v>
      </c>
      <c r="M684" s="157">
        <f t="shared" si="97"/>
        <v>280908259.84000003</v>
      </c>
      <c r="N684" s="88">
        <f>N610+N622+N639+N647+N654+N659+N668+N676+N683</f>
        <v>74</v>
      </c>
      <c r="O684" s="88">
        <f>O610+O622+O639+O647+O654+O659+O668+O676+O683</f>
        <v>74</v>
      </c>
      <c r="P684" s="88">
        <f>N684-O684</f>
        <v>0</v>
      </c>
      <c r="Q684" s="152">
        <f t="shared" si="90"/>
        <v>-18733375.550000042</v>
      </c>
      <c r="R684" s="150">
        <f t="shared" si="91"/>
        <v>882.4792714977666</v>
      </c>
      <c r="S684" s="21">
        <v>1</v>
      </c>
    </row>
    <row r="685" spans="1:19" s="2" customFormat="1" ht="19.5" thickBot="1" x14ac:dyDescent="0.35">
      <c r="A685" s="181"/>
      <c r="B685" s="182"/>
      <c r="C685" s="182"/>
      <c r="D685" s="182"/>
      <c r="E685" s="342" t="s">
        <v>961</v>
      </c>
      <c r="F685" s="343"/>
      <c r="G685" s="344"/>
      <c r="H685" s="183"/>
      <c r="I685" s="181"/>
      <c r="J685" s="173">
        <f>J684/O684</f>
        <v>366644.96608108107</v>
      </c>
      <c r="K685" s="174">
        <f>K684/O684</f>
        <v>390091.73351351364</v>
      </c>
      <c r="L685" s="173">
        <f>L684/O684</f>
        <v>3542903.8417567564</v>
      </c>
      <c r="M685" s="173">
        <f>M684/O684</f>
        <v>3796057.5654054061</v>
      </c>
      <c r="N685" s="184"/>
      <c r="O685" s="184"/>
      <c r="P685" s="184"/>
      <c r="Q685" s="151">
        <f t="shared" si="90"/>
        <v>-253153.72364864964</v>
      </c>
      <c r="R685" s="78"/>
    </row>
    <row r="686" spans="1:19" s="2" customFormat="1" ht="19.5" thickTop="1" x14ac:dyDescent="0.3">
      <c r="A686" s="83">
        <v>1</v>
      </c>
      <c r="B686" s="84" t="s">
        <v>348</v>
      </c>
      <c r="C686" s="84" t="s">
        <v>962</v>
      </c>
      <c r="D686" s="84" t="s">
        <v>963</v>
      </c>
      <c r="E686" s="84" t="s">
        <v>964</v>
      </c>
      <c r="F686" s="84" t="s">
        <v>602</v>
      </c>
      <c r="G686" s="84" t="s">
        <v>965</v>
      </c>
      <c r="H686" s="85"/>
      <c r="I686" s="83"/>
      <c r="J686" s="155"/>
      <c r="K686" s="162"/>
      <c r="L686" s="86"/>
      <c r="M686" s="86"/>
      <c r="N686" s="84"/>
      <c r="O686" s="84"/>
      <c r="P686" s="84"/>
      <c r="Q686" s="151"/>
      <c r="R686" s="78"/>
    </row>
    <row r="687" spans="1:19" s="2" customFormat="1" x14ac:dyDescent="0.3">
      <c r="A687" s="76">
        <v>2</v>
      </c>
      <c r="B687" s="75" t="s">
        <v>348</v>
      </c>
      <c r="C687" s="75" t="s">
        <v>962</v>
      </c>
      <c r="D687" s="75" t="s">
        <v>963</v>
      </c>
      <c r="E687" s="75" t="s">
        <v>964</v>
      </c>
      <c r="F687" s="75" t="s">
        <v>478</v>
      </c>
      <c r="G687" s="75" t="s">
        <v>966</v>
      </c>
      <c r="H687" s="80">
        <v>4000</v>
      </c>
      <c r="I687" s="76">
        <v>3</v>
      </c>
      <c r="J687" s="153">
        <f>สกลนคร!F22</f>
        <v>208333.54</v>
      </c>
      <c r="K687" s="159">
        <f>สกลนคร!AJ22</f>
        <v>928649.07000000007</v>
      </c>
      <c r="L687" s="81">
        <f>สกลนคร!AK22</f>
        <v>4781965.4700000007</v>
      </c>
      <c r="M687" s="81">
        <f>สกลนคร!AL22</f>
        <v>4529649.74</v>
      </c>
      <c r="N687" s="75"/>
      <c r="O687" s="75"/>
      <c r="P687" s="75"/>
      <c r="Q687" s="151">
        <f t="shared" si="90"/>
        <v>252315.73000000045</v>
      </c>
      <c r="R687" s="78">
        <f t="shared" si="91"/>
        <v>1195.4913675000003</v>
      </c>
    </row>
    <row r="688" spans="1:19" s="2" customFormat="1" x14ac:dyDescent="0.3">
      <c r="A688" s="76">
        <v>3</v>
      </c>
      <c r="B688" s="75" t="s">
        <v>348</v>
      </c>
      <c r="C688" s="75" t="s">
        <v>962</v>
      </c>
      <c r="D688" s="75" t="s">
        <v>963</v>
      </c>
      <c r="E688" s="75" t="s">
        <v>964</v>
      </c>
      <c r="F688" s="75" t="s">
        <v>478</v>
      </c>
      <c r="G688" s="75" t="s">
        <v>967</v>
      </c>
      <c r="H688" s="80">
        <v>9196</v>
      </c>
      <c r="I688" s="76">
        <v>5</v>
      </c>
      <c r="J688" s="153">
        <f>สกลนคร!F23</f>
        <v>79522.09</v>
      </c>
      <c r="K688" s="159">
        <f>สกลนคร!AJ23</f>
        <v>119473.06</v>
      </c>
      <c r="L688" s="81">
        <f>สกลนคร!AK23</f>
        <v>2820353.14</v>
      </c>
      <c r="M688" s="81">
        <f>สกลนคร!AL23</f>
        <v>3045484.9200000004</v>
      </c>
      <c r="N688" s="75"/>
      <c r="O688" s="75"/>
      <c r="P688" s="75"/>
      <c r="Q688" s="151">
        <f t="shared" si="90"/>
        <v>-225131.78000000026</v>
      </c>
      <c r="R688" s="78">
        <f t="shared" si="91"/>
        <v>306.69346889952152</v>
      </c>
    </row>
    <row r="689" spans="1:18" s="2" customFormat="1" x14ac:dyDescent="0.3">
      <c r="A689" s="76">
        <v>4</v>
      </c>
      <c r="B689" s="75" t="s">
        <v>348</v>
      </c>
      <c r="C689" s="75" t="s">
        <v>962</v>
      </c>
      <c r="D689" s="75" t="s">
        <v>963</v>
      </c>
      <c r="E689" s="75" t="s">
        <v>964</v>
      </c>
      <c r="F689" s="75" t="s">
        <v>478</v>
      </c>
      <c r="G689" s="75" t="s">
        <v>968</v>
      </c>
      <c r="H689" s="80">
        <v>4170</v>
      </c>
      <c r="I689" s="76">
        <v>3</v>
      </c>
      <c r="J689" s="153">
        <f>สกลนคร!F24</f>
        <v>107083.18</v>
      </c>
      <c r="K689" s="159">
        <f>สกลนคร!AJ24</f>
        <v>276484.14</v>
      </c>
      <c r="L689" s="81">
        <f>สกลนคร!AK24</f>
        <v>4038200.1100000003</v>
      </c>
      <c r="M689" s="81">
        <f>สกลนคร!AL24</f>
        <v>4518658.22</v>
      </c>
      <c r="N689" s="75"/>
      <c r="O689" s="75"/>
      <c r="P689" s="75"/>
      <c r="Q689" s="151">
        <f t="shared" si="90"/>
        <v>-480458.1099999994</v>
      </c>
      <c r="R689" s="78">
        <f t="shared" si="91"/>
        <v>968.39331175059965</v>
      </c>
    </row>
    <row r="690" spans="1:18" s="2" customFormat="1" x14ac:dyDescent="0.3">
      <c r="A690" s="76">
        <v>5</v>
      </c>
      <c r="B690" s="75" t="s">
        <v>348</v>
      </c>
      <c r="C690" s="75" t="s">
        <v>962</v>
      </c>
      <c r="D690" s="75" t="s">
        <v>963</v>
      </c>
      <c r="E690" s="75" t="s">
        <v>964</v>
      </c>
      <c r="F690" s="75" t="s">
        <v>478</v>
      </c>
      <c r="G690" s="75" t="s">
        <v>969</v>
      </c>
      <c r="H690" s="80">
        <v>2125</v>
      </c>
      <c r="I690" s="76">
        <v>2</v>
      </c>
      <c r="J690" s="153">
        <f>สกลนคร!F25</f>
        <v>317406.07</v>
      </c>
      <c r="K690" s="159">
        <f>สกลนคร!AJ25</f>
        <v>359277.21</v>
      </c>
      <c r="L690" s="81">
        <f>สกลนคร!AK25</f>
        <v>2743466.06</v>
      </c>
      <c r="M690" s="81">
        <f>สกลนคร!AL25</f>
        <v>2740553.79</v>
      </c>
      <c r="N690" s="75"/>
      <c r="O690" s="75"/>
      <c r="P690" s="75"/>
      <c r="Q690" s="151">
        <f t="shared" si="90"/>
        <v>2912.2700000000186</v>
      </c>
      <c r="R690" s="78">
        <f t="shared" si="91"/>
        <v>1291.0428517647058</v>
      </c>
    </row>
    <row r="691" spans="1:18" s="2" customFormat="1" x14ac:dyDescent="0.3">
      <c r="A691" s="76">
        <v>6</v>
      </c>
      <c r="B691" s="75" t="s">
        <v>348</v>
      </c>
      <c r="C691" s="75" t="s">
        <v>962</v>
      </c>
      <c r="D691" s="75" t="s">
        <v>963</v>
      </c>
      <c r="E691" s="75" t="s">
        <v>964</v>
      </c>
      <c r="F691" s="75" t="s">
        <v>478</v>
      </c>
      <c r="G691" s="75" t="s">
        <v>970</v>
      </c>
      <c r="H691" s="80">
        <v>4953</v>
      </c>
      <c r="I691" s="76">
        <v>4</v>
      </c>
      <c r="J691" s="153">
        <f>สกลนคร!F26</f>
        <v>74172.7</v>
      </c>
      <c r="K691" s="159">
        <f>สกลนคร!AJ26</f>
        <v>188592.61</v>
      </c>
      <c r="L691" s="81">
        <f>สกลนคร!AK26</f>
        <v>2184016.87</v>
      </c>
      <c r="M691" s="81">
        <f>สกลนคร!AL26</f>
        <v>2310893.0500000003</v>
      </c>
      <c r="N691" s="75"/>
      <c r="O691" s="75"/>
      <c r="P691" s="75"/>
      <c r="Q691" s="151">
        <f t="shared" si="90"/>
        <v>-126876.18000000017</v>
      </c>
      <c r="R691" s="78">
        <f t="shared" si="91"/>
        <v>440.94828790631942</v>
      </c>
    </row>
    <row r="692" spans="1:18" s="2" customFormat="1" x14ac:dyDescent="0.3">
      <c r="A692" s="76">
        <v>7</v>
      </c>
      <c r="B692" s="75" t="s">
        <v>348</v>
      </c>
      <c r="C692" s="75" t="s">
        <v>962</v>
      </c>
      <c r="D692" s="75" t="s">
        <v>963</v>
      </c>
      <c r="E692" s="75" t="s">
        <v>964</v>
      </c>
      <c r="F692" s="75" t="s">
        <v>478</v>
      </c>
      <c r="G692" s="75" t="s">
        <v>971</v>
      </c>
      <c r="H692" s="80">
        <v>5133</v>
      </c>
      <c r="I692" s="76">
        <v>4</v>
      </c>
      <c r="J692" s="153">
        <f>สกลนคร!F27</f>
        <v>617675.62</v>
      </c>
      <c r="K692" s="159">
        <f>สกลนคร!AJ27</f>
        <v>725143.94</v>
      </c>
      <c r="L692" s="81">
        <f>สกลนคร!AK27</f>
        <v>3634433.31</v>
      </c>
      <c r="M692" s="81">
        <f>สกลนคร!AL27</f>
        <v>3317769.82</v>
      </c>
      <c r="N692" s="75"/>
      <c r="O692" s="75"/>
      <c r="P692" s="75"/>
      <c r="Q692" s="151">
        <f t="shared" si="90"/>
        <v>316663.49000000022</v>
      </c>
      <c r="R692" s="78">
        <f t="shared" si="91"/>
        <v>708.05246639392169</v>
      </c>
    </row>
    <row r="693" spans="1:18" s="2" customFormat="1" x14ac:dyDescent="0.3">
      <c r="A693" s="76">
        <v>8</v>
      </c>
      <c r="B693" s="75" t="s">
        <v>348</v>
      </c>
      <c r="C693" s="75" t="s">
        <v>962</v>
      </c>
      <c r="D693" s="75" t="s">
        <v>963</v>
      </c>
      <c r="E693" s="75" t="s">
        <v>964</v>
      </c>
      <c r="F693" s="75" t="s">
        <v>478</v>
      </c>
      <c r="G693" s="75" t="s">
        <v>972</v>
      </c>
      <c r="H693" s="80">
        <v>9944</v>
      </c>
      <c r="I693" s="76">
        <v>5</v>
      </c>
      <c r="J693" s="153">
        <f>สกลนคร!F28</f>
        <v>864342.77</v>
      </c>
      <c r="K693" s="159">
        <f>สกลนคร!AJ28</f>
        <v>935406.91999999993</v>
      </c>
      <c r="L693" s="81">
        <f>สกลนคร!AK28</f>
        <v>2520461.0300000003</v>
      </c>
      <c r="M693" s="81">
        <f>สกลนคร!AL28</f>
        <v>2399421.35</v>
      </c>
      <c r="N693" s="75"/>
      <c r="O693" s="75"/>
      <c r="P693" s="75"/>
      <c r="Q693" s="151">
        <f t="shared" si="90"/>
        <v>121039.68000000017</v>
      </c>
      <c r="R693" s="78">
        <f t="shared" si="91"/>
        <v>253.46550985518908</v>
      </c>
    </row>
    <row r="694" spans="1:18" s="2" customFormat="1" x14ac:dyDescent="0.3">
      <c r="A694" s="76">
        <v>9</v>
      </c>
      <c r="B694" s="75" t="s">
        <v>348</v>
      </c>
      <c r="C694" s="75" t="s">
        <v>962</v>
      </c>
      <c r="D694" s="75" t="s">
        <v>963</v>
      </c>
      <c r="E694" s="75" t="s">
        <v>964</v>
      </c>
      <c r="F694" s="75" t="s">
        <v>478</v>
      </c>
      <c r="G694" s="75" t="s">
        <v>973</v>
      </c>
      <c r="H694" s="80">
        <v>7970</v>
      </c>
      <c r="I694" s="76">
        <v>5</v>
      </c>
      <c r="J694" s="153">
        <f>สกลนคร!F29</f>
        <v>534183.56000000006</v>
      </c>
      <c r="K694" s="159">
        <f>สกลนคร!AJ29</f>
        <v>686965.20000000007</v>
      </c>
      <c r="L694" s="81">
        <f>สกลนคร!AK29</f>
        <v>3845778.24</v>
      </c>
      <c r="M694" s="81">
        <f>สกลนคร!AL29</f>
        <v>4184148</v>
      </c>
      <c r="N694" s="75"/>
      <c r="O694" s="75"/>
      <c r="P694" s="75"/>
      <c r="Q694" s="151">
        <f t="shared" si="90"/>
        <v>-338369.75999999978</v>
      </c>
      <c r="R694" s="78">
        <f t="shared" si="91"/>
        <v>482.53177415307408</v>
      </c>
    </row>
    <row r="695" spans="1:18" s="2" customFormat="1" x14ac:dyDescent="0.3">
      <c r="A695" s="76">
        <v>10</v>
      </c>
      <c r="B695" s="75" t="s">
        <v>348</v>
      </c>
      <c r="C695" s="75" t="s">
        <v>962</v>
      </c>
      <c r="D695" s="75" t="s">
        <v>963</v>
      </c>
      <c r="E695" s="75" t="s">
        <v>964</v>
      </c>
      <c r="F695" s="75" t="s">
        <v>478</v>
      </c>
      <c r="G695" s="75" t="s">
        <v>974</v>
      </c>
      <c r="H695" s="80">
        <v>3631</v>
      </c>
      <c r="I695" s="76">
        <v>3</v>
      </c>
      <c r="J695" s="153">
        <f>สกลนคร!F30</f>
        <v>329399.19</v>
      </c>
      <c r="K695" s="159">
        <f>สกลนคร!AJ30</f>
        <v>541814.34</v>
      </c>
      <c r="L695" s="81">
        <f>สกลนคร!AK30</f>
        <v>4579823.4499999993</v>
      </c>
      <c r="M695" s="81">
        <f>สกลนคร!AL30</f>
        <v>4780911.8</v>
      </c>
      <c r="N695" s="75"/>
      <c r="O695" s="75"/>
      <c r="P695" s="75"/>
      <c r="Q695" s="151">
        <f t="shared" si="90"/>
        <v>-201088.35000000056</v>
      </c>
      <c r="R695" s="78">
        <f t="shared" si="91"/>
        <v>1261.3118837785732</v>
      </c>
    </row>
    <row r="696" spans="1:18" s="2" customFormat="1" x14ac:dyDescent="0.3">
      <c r="A696" s="76">
        <v>11</v>
      </c>
      <c r="B696" s="75" t="s">
        <v>348</v>
      </c>
      <c r="C696" s="75" t="s">
        <v>962</v>
      </c>
      <c r="D696" s="75" t="s">
        <v>963</v>
      </c>
      <c r="E696" s="75" t="s">
        <v>964</v>
      </c>
      <c r="F696" s="75" t="s">
        <v>478</v>
      </c>
      <c r="G696" s="75" t="s">
        <v>975</v>
      </c>
      <c r="H696" s="80">
        <v>3196</v>
      </c>
      <c r="I696" s="76">
        <v>3</v>
      </c>
      <c r="J696" s="153">
        <f>สกลนคร!F31</f>
        <v>595292.43999999994</v>
      </c>
      <c r="K696" s="159">
        <f>สกลนคร!AJ31</f>
        <v>683662.64</v>
      </c>
      <c r="L696" s="81">
        <f>สกลนคร!AK31</f>
        <v>2647490.0300000003</v>
      </c>
      <c r="M696" s="81">
        <f>สกลนคร!AL31</f>
        <v>2554502.77</v>
      </c>
      <c r="N696" s="75"/>
      <c r="O696" s="75"/>
      <c r="P696" s="75"/>
      <c r="Q696" s="151">
        <f t="shared" si="90"/>
        <v>92987.260000000242</v>
      </c>
      <c r="R696" s="78">
        <f t="shared" si="91"/>
        <v>828.37610450563216</v>
      </c>
    </row>
    <row r="697" spans="1:18" s="2" customFormat="1" x14ac:dyDescent="0.3">
      <c r="A697" s="76">
        <v>12</v>
      </c>
      <c r="B697" s="75" t="s">
        <v>348</v>
      </c>
      <c r="C697" s="75" t="s">
        <v>962</v>
      </c>
      <c r="D697" s="75" t="s">
        <v>963</v>
      </c>
      <c r="E697" s="75" t="s">
        <v>964</v>
      </c>
      <c r="F697" s="75" t="s">
        <v>478</v>
      </c>
      <c r="G697" s="75" t="s">
        <v>976</v>
      </c>
      <c r="H697" s="80">
        <v>3788</v>
      </c>
      <c r="I697" s="76">
        <v>3</v>
      </c>
      <c r="J697" s="153">
        <f>สกลนคร!F32</f>
        <v>365999.83</v>
      </c>
      <c r="K697" s="159">
        <f>สกลนคร!AJ32</f>
        <v>460528.58000000007</v>
      </c>
      <c r="L697" s="81">
        <f>สกลนคร!AK32</f>
        <v>5511134.2999999998</v>
      </c>
      <c r="M697" s="81">
        <f>สกลนคร!AL32</f>
        <v>5019836.12</v>
      </c>
      <c r="N697" s="75"/>
      <c r="O697" s="75"/>
      <c r="P697" s="75"/>
      <c r="Q697" s="151">
        <f t="shared" si="90"/>
        <v>491298.1799999997</v>
      </c>
      <c r="R697" s="78">
        <f t="shared" si="91"/>
        <v>1454.8928986272438</v>
      </c>
    </row>
    <row r="698" spans="1:18" s="2" customFormat="1" x14ac:dyDescent="0.3">
      <c r="A698" s="76">
        <v>13</v>
      </c>
      <c r="B698" s="75" t="s">
        <v>348</v>
      </c>
      <c r="C698" s="75" t="s">
        <v>962</v>
      </c>
      <c r="D698" s="75" t="s">
        <v>963</v>
      </c>
      <c r="E698" s="75" t="s">
        <v>964</v>
      </c>
      <c r="F698" s="75" t="s">
        <v>478</v>
      </c>
      <c r="G698" s="75" t="s">
        <v>977</v>
      </c>
      <c r="H698" s="80">
        <v>3714</v>
      </c>
      <c r="I698" s="76">
        <v>3</v>
      </c>
      <c r="J698" s="153">
        <f>สกลนคร!F33</f>
        <v>396832.02</v>
      </c>
      <c r="K698" s="159">
        <f>สกลนคร!AJ33</f>
        <v>489785</v>
      </c>
      <c r="L698" s="81">
        <f>สกลนคร!AK33</f>
        <v>2561348.6799999997</v>
      </c>
      <c r="M698" s="81">
        <f>สกลนคร!AL33</f>
        <v>2425723.92</v>
      </c>
      <c r="N698" s="75"/>
      <c r="O698" s="75"/>
      <c r="P698" s="75"/>
      <c r="Q698" s="151">
        <f t="shared" si="90"/>
        <v>135624.75999999978</v>
      </c>
      <c r="R698" s="78">
        <f t="shared" si="91"/>
        <v>689.64692514808826</v>
      </c>
    </row>
    <row r="699" spans="1:18" s="2" customFormat="1" x14ac:dyDescent="0.3">
      <c r="A699" s="76">
        <v>14</v>
      </c>
      <c r="B699" s="75" t="s">
        <v>348</v>
      </c>
      <c r="C699" s="75" t="s">
        <v>962</v>
      </c>
      <c r="D699" s="75" t="s">
        <v>963</v>
      </c>
      <c r="E699" s="75" t="s">
        <v>964</v>
      </c>
      <c r="F699" s="75" t="s">
        <v>478</v>
      </c>
      <c r="G699" s="75" t="s">
        <v>978</v>
      </c>
      <c r="H699" s="80">
        <v>7059</v>
      </c>
      <c r="I699" s="76">
        <v>5</v>
      </c>
      <c r="J699" s="153">
        <f>สกลนคร!F34</f>
        <v>465242.24</v>
      </c>
      <c r="K699" s="159">
        <f>สกลนคร!AJ34</f>
        <v>552068.5</v>
      </c>
      <c r="L699" s="81">
        <f>สกลนคร!AK34</f>
        <v>2868115.1799999997</v>
      </c>
      <c r="M699" s="81">
        <f>สกลนคร!AL34</f>
        <v>2837941.13</v>
      </c>
      <c r="N699" s="75"/>
      <c r="O699" s="75"/>
      <c r="P699" s="75"/>
      <c r="Q699" s="151">
        <f t="shared" si="90"/>
        <v>30174.049999999814</v>
      </c>
      <c r="R699" s="78">
        <f t="shared" si="91"/>
        <v>406.30615951267879</v>
      </c>
    </row>
    <row r="700" spans="1:18" s="2" customFormat="1" x14ac:dyDescent="0.3">
      <c r="A700" s="76">
        <v>15</v>
      </c>
      <c r="B700" s="75" t="s">
        <v>348</v>
      </c>
      <c r="C700" s="75" t="s">
        <v>962</v>
      </c>
      <c r="D700" s="75" t="s">
        <v>963</v>
      </c>
      <c r="E700" s="75" t="s">
        <v>964</v>
      </c>
      <c r="F700" s="75" t="s">
        <v>478</v>
      </c>
      <c r="G700" s="75" t="s">
        <v>979</v>
      </c>
      <c r="H700" s="80">
        <v>3387</v>
      </c>
      <c r="I700" s="76">
        <v>3</v>
      </c>
      <c r="J700" s="153">
        <f>สกลนคร!F35</f>
        <v>986764.35</v>
      </c>
      <c r="K700" s="159">
        <f>สกลนคร!AJ35</f>
        <v>1124138.6399999999</v>
      </c>
      <c r="L700" s="81">
        <f>สกลนคร!AK35</f>
        <v>3254126.42</v>
      </c>
      <c r="M700" s="81">
        <f>สกลนคร!AL35</f>
        <v>3892744.52</v>
      </c>
      <c r="N700" s="75"/>
      <c r="O700" s="75"/>
      <c r="P700" s="75"/>
      <c r="Q700" s="151">
        <f t="shared" si="90"/>
        <v>-638618.10000000009</v>
      </c>
      <c r="R700" s="78">
        <f t="shared" si="91"/>
        <v>960.76953646294658</v>
      </c>
    </row>
    <row r="701" spans="1:18" s="2" customFormat="1" x14ac:dyDescent="0.3">
      <c r="A701" s="76">
        <v>16</v>
      </c>
      <c r="B701" s="75" t="s">
        <v>348</v>
      </c>
      <c r="C701" s="75" t="s">
        <v>962</v>
      </c>
      <c r="D701" s="75" t="s">
        <v>963</v>
      </c>
      <c r="E701" s="75" t="s">
        <v>964</v>
      </c>
      <c r="F701" s="75" t="s">
        <v>478</v>
      </c>
      <c r="G701" s="75" t="s">
        <v>980</v>
      </c>
      <c r="H701" s="80">
        <v>4255</v>
      </c>
      <c r="I701" s="76">
        <v>3</v>
      </c>
      <c r="J701" s="153">
        <f>สกลนคร!F36</f>
        <v>137746.22</v>
      </c>
      <c r="K701" s="159">
        <f>สกลนคร!AJ36</f>
        <v>283602.53999999998</v>
      </c>
      <c r="L701" s="81">
        <f>สกลนคร!AK36</f>
        <v>3656328.49</v>
      </c>
      <c r="M701" s="81">
        <f>สกลนคร!AL36</f>
        <v>3891349.8499999996</v>
      </c>
      <c r="N701" s="75"/>
      <c r="O701" s="75"/>
      <c r="P701" s="75"/>
      <c r="Q701" s="151">
        <f t="shared" si="90"/>
        <v>-235021.3599999994</v>
      </c>
      <c r="R701" s="78">
        <f t="shared" si="91"/>
        <v>859.30164277320807</v>
      </c>
    </row>
    <row r="702" spans="1:18" s="2" customFormat="1" x14ac:dyDescent="0.3">
      <c r="A702" s="76">
        <v>17</v>
      </c>
      <c r="B702" s="75" t="s">
        <v>348</v>
      </c>
      <c r="C702" s="75" t="s">
        <v>962</v>
      </c>
      <c r="D702" s="75" t="s">
        <v>963</v>
      </c>
      <c r="E702" s="75" t="s">
        <v>964</v>
      </c>
      <c r="F702" s="75" t="s">
        <v>478</v>
      </c>
      <c r="G702" s="75" t="s">
        <v>981</v>
      </c>
      <c r="H702" s="80">
        <v>1849</v>
      </c>
      <c r="I702" s="76">
        <v>2</v>
      </c>
      <c r="J702" s="153">
        <f>สกลนคร!F37</f>
        <v>151008.49</v>
      </c>
      <c r="K702" s="159">
        <f>สกลนคร!AJ37</f>
        <v>217789.16999999998</v>
      </c>
      <c r="L702" s="81">
        <f>สกลนคร!AK37</f>
        <v>3086260.48</v>
      </c>
      <c r="M702" s="81">
        <f>สกลนคร!AL37</f>
        <v>3287132.29</v>
      </c>
      <c r="N702" s="75"/>
      <c r="O702" s="75"/>
      <c r="P702" s="75"/>
      <c r="Q702" s="151">
        <f t="shared" si="90"/>
        <v>-200871.81000000006</v>
      </c>
      <c r="R702" s="78">
        <f t="shared" si="91"/>
        <v>1669.15115197404</v>
      </c>
    </row>
    <row r="703" spans="1:18" s="2" customFormat="1" x14ac:dyDescent="0.3">
      <c r="A703" s="76">
        <v>18</v>
      </c>
      <c r="B703" s="75" t="s">
        <v>348</v>
      </c>
      <c r="C703" s="75" t="s">
        <v>962</v>
      </c>
      <c r="D703" s="75" t="s">
        <v>963</v>
      </c>
      <c r="E703" s="75" t="s">
        <v>964</v>
      </c>
      <c r="F703" s="75" t="s">
        <v>478</v>
      </c>
      <c r="G703" s="75" t="s">
        <v>982</v>
      </c>
      <c r="H703" s="80">
        <v>5343</v>
      </c>
      <c r="I703" s="76">
        <v>4</v>
      </c>
      <c r="J703" s="153">
        <f>สกลนคร!F38</f>
        <v>207797.76000000001</v>
      </c>
      <c r="K703" s="159">
        <f>สกลนคร!AJ38</f>
        <v>397166.63</v>
      </c>
      <c r="L703" s="81">
        <f>สกลนคร!AK38</f>
        <v>1789115.8599999999</v>
      </c>
      <c r="M703" s="81">
        <f>สกลนคร!AL38</f>
        <v>2342987.77</v>
      </c>
      <c r="N703" s="75"/>
      <c r="O703" s="75"/>
      <c r="P703" s="75"/>
      <c r="Q703" s="151">
        <f t="shared" si="90"/>
        <v>-553871.91000000015</v>
      </c>
      <c r="R703" s="78">
        <f t="shared" si="91"/>
        <v>334.85230394909223</v>
      </c>
    </row>
    <row r="704" spans="1:18" s="2" customFormat="1" x14ac:dyDescent="0.3">
      <c r="A704" s="76">
        <v>19</v>
      </c>
      <c r="B704" s="75" t="s">
        <v>348</v>
      </c>
      <c r="C704" s="75" t="s">
        <v>962</v>
      </c>
      <c r="D704" s="75" t="s">
        <v>963</v>
      </c>
      <c r="E704" s="75" t="s">
        <v>964</v>
      </c>
      <c r="F704" s="75" t="s">
        <v>478</v>
      </c>
      <c r="G704" s="75" t="s">
        <v>983</v>
      </c>
      <c r="H704" s="80">
        <v>2589</v>
      </c>
      <c r="I704" s="76">
        <v>2</v>
      </c>
      <c r="J704" s="153">
        <f>สกลนคร!F39</f>
        <v>571066.61</v>
      </c>
      <c r="K704" s="159">
        <f>สกลนคร!AJ39</f>
        <v>616086.73</v>
      </c>
      <c r="L704" s="81">
        <f>สกลนคร!AK39</f>
        <v>3188503.48</v>
      </c>
      <c r="M704" s="81">
        <f>สกลนคร!AL39</f>
        <v>3258093.43</v>
      </c>
      <c r="N704" s="75"/>
      <c r="O704" s="75"/>
      <c r="P704" s="75"/>
      <c r="Q704" s="151">
        <f t="shared" si="90"/>
        <v>-69589.950000000186</v>
      </c>
      <c r="R704" s="78">
        <f t="shared" si="91"/>
        <v>1231.5579297025879</v>
      </c>
    </row>
    <row r="705" spans="1:18" s="2" customFormat="1" x14ac:dyDescent="0.3">
      <c r="A705" s="76">
        <v>20</v>
      </c>
      <c r="B705" s="75" t="s">
        <v>348</v>
      </c>
      <c r="C705" s="75" t="s">
        <v>962</v>
      </c>
      <c r="D705" s="75" t="s">
        <v>963</v>
      </c>
      <c r="E705" s="75" t="s">
        <v>964</v>
      </c>
      <c r="F705" s="75" t="s">
        <v>478</v>
      </c>
      <c r="G705" s="75" t="s">
        <v>984</v>
      </c>
      <c r="H705" s="80">
        <v>2366</v>
      </c>
      <c r="I705" s="76">
        <v>2</v>
      </c>
      <c r="J705" s="153">
        <f>สกลนคร!F40</f>
        <v>210080.21</v>
      </c>
      <c r="K705" s="159">
        <f>สกลนคร!AJ40</f>
        <v>290731.62</v>
      </c>
      <c r="L705" s="81">
        <f>สกลนคร!AK40</f>
        <v>1520759.66</v>
      </c>
      <c r="M705" s="81">
        <f>สกลนคร!AL40</f>
        <v>1540092.6800000002</v>
      </c>
      <c r="N705" s="75"/>
      <c r="O705" s="75"/>
      <c r="P705" s="75"/>
      <c r="Q705" s="151">
        <f t="shared" si="90"/>
        <v>-19333.020000000251</v>
      </c>
      <c r="R705" s="78">
        <f t="shared" si="91"/>
        <v>642.75556213017751</v>
      </c>
    </row>
    <row r="706" spans="1:18" s="2" customFormat="1" x14ac:dyDescent="0.3">
      <c r="A706" s="76">
        <v>21</v>
      </c>
      <c r="B706" s="75" t="s">
        <v>348</v>
      </c>
      <c r="C706" s="75" t="s">
        <v>962</v>
      </c>
      <c r="D706" s="75" t="s">
        <v>963</v>
      </c>
      <c r="E706" s="75" t="s">
        <v>964</v>
      </c>
      <c r="F706" s="75" t="s">
        <v>478</v>
      </c>
      <c r="G706" s="75" t="s">
        <v>985</v>
      </c>
      <c r="H706" s="80">
        <v>5997</v>
      </c>
      <c r="I706" s="76">
        <v>4</v>
      </c>
      <c r="J706" s="153">
        <f>สกลนคร!F41</f>
        <v>308154.36</v>
      </c>
      <c r="K706" s="159">
        <f>สกลนคร!AJ41</f>
        <v>478074</v>
      </c>
      <c r="L706" s="81">
        <f>สกลนคร!AK41</f>
        <v>1889538.84</v>
      </c>
      <c r="M706" s="81">
        <f>สกลนคร!AL41</f>
        <v>2579003.2999999998</v>
      </c>
      <c r="N706" s="75"/>
      <c r="O706" s="75"/>
      <c r="P706" s="75"/>
      <c r="Q706" s="151">
        <f t="shared" si="90"/>
        <v>-689464.45999999973</v>
      </c>
      <c r="R706" s="78">
        <f t="shared" si="91"/>
        <v>315.08068034017009</v>
      </c>
    </row>
    <row r="707" spans="1:18" s="2" customFormat="1" x14ac:dyDescent="0.3">
      <c r="A707" s="76">
        <v>22</v>
      </c>
      <c r="B707" s="75" t="s">
        <v>348</v>
      </c>
      <c r="C707" s="75" t="s">
        <v>962</v>
      </c>
      <c r="D707" s="75" t="s">
        <v>963</v>
      </c>
      <c r="E707" s="75" t="s">
        <v>964</v>
      </c>
      <c r="F707" s="75" t="s">
        <v>478</v>
      </c>
      <c r="G707" s="75" t="s">
        <v>986</v>
      </c>
      <c r="H707" s="80">
        <v>3377</v>
      </c>
      <c r="I707" s="76">
        <v>3</v>
      </c>
      <c r="J707" s="153">
        <f>สกลนคร!F42</f>
        <v>475801.87</v>
      </c>
      <c r="K707" s="159">
        <f>สกลนคร!AJ42</f>
        <v>612099.51</v>
      </c>
      <c r="L707" s="81">
        <f>สกลนคร!AK42</f>
        <v>2790277.55</v>
      </c>
      <c r="M707" s="81">
        <f>สกลนคร!AL42</f>
        <v>2875161.31</v>
      </c>
      <c r="N707" s="75"/>
      <c r="O707" s="75"/>
      <c r="P707" s="75"/>
      <c r="Q707" s="151">
        <f t="shared" si="90"/>
        <v>-84883.760000000242</v>
      </c>
      <c r="R707" s="78">
        <f t="shared" si="91"/>
        <v>826.25926858158118</v>
      </c>
    </row>
    <row r="708" spans="1:18" s="2" customFormat="1" x14ac:dyDescent="0.3">
      <c r="A708" s="76">
        <v>23</v>
      </c>
      <c r="B708" s="75" t="s">
        <v>348</v>
      </c>
      <c r="C708" s="75" t="s">
        <v>962</v>
      </c>
      <c r="D708" s="75" t="s">
        <v>963</v>
      </c>
      <c r="E708" s="75" t="s">
        <v>964</v>
      </c>
      <c r="F708" s="75" t="s">
        <v>478</v>
      </c>
      <c r="G708" s="75" t="s">
        <v>987</v>
      </c>
      <c r="H708" s="80">
        <v>5823</v>
      </c>
      <c r="I708" s="76">
        <v>4</v>
      </c>
      <c r="J708" s="153">
        <f>สกลนคร!F43</f>
        <v>78673.33</v>
      </c>
      <c r="K708" s="159">
        <f>สกลนคร!AJ43</f>
        <v>300618.38</v>
      </c>
      <c r="L708" s="81">
        <f>สกลนคร!AK43</f>
        <v>1762728</v>
      </c>
      <c r="M708" s="81">
        <f>สกลนคร!AL43</f>
        <v>2059456.91</v>
      </c>
      <c r="N708" s="75"/>
      <c r="O708" s="75"/>
      <c r="P708" s="75"/>
      <c r="Q708" s="151">
        <f t="shared" si="90"/>
        <v>-296728.90999999992</v>
      </c>
      <c r="R708" s="78">
        <f t="shared" si="91"/>
        <v>302.71818650180319</v>
      </c>
    </row>
    <row r="709" spans="1:18" s="2" customFormat="1" x14ac:dyDescent="0.3">
      <c r="A709" s="76">
        <v>24</v>
      </c>
      <c r="B709" s="75" t="s">
        <v>348</v>
      </c>
      <c r="C709" s="75" t="s">
        <v>962</v>
      </c>
      <c r="D709" s="75" t="s">
        <v>963</v>
      </c>
      <c r="E709" s="75" t="s">
        <v>964</v>
      </c>
      <c r="F709" s="75" t="s">
        <v>478</v>
      </c>
      <c r="G709" s="75" t="s">
        <v>988</v>
      </c>
      <c r="H709" s="80">
        <v>2905</v>
      </c>
      <c r="I709" s="76">
        <v>2</v>
      </c>
      <c r="J709" s="153">
        <f>สกลนคร!F44</f>
        <v>826115.24</v>
      </c>
      <c r="K709" s="159">
        <f>สกลนคร!AJ44</f>
        <v>1005763.08</v>
      </c>
      <c r="L709" s="81">
        <f>สกลนคร!AK44</f>
        <v>2402095.85</v>
      </c>
      <c r="M709" s="81">
        <f>สกลนคร!AL44</f>
        <v>2139182.81</v>
      </c>
      <c r="N709" s="75"/>
      <c r="O709" s="75"/>
      <c r="P709" s="75"/>
      <c r="Q709" s="151">
        <f t="shared" si="90"/>
        <v>262913.04000000004</v>
      </c>
      <c r="R709" s="78">
        <f t="shared" si="91"/>
        <v>826.88325301204827</v>
      </c>
    </row>
    <row r="710" spans="1:18" s="2" customFormat="1" x14ac:dyDescent="0.3">
      <c r="A710" s="76">
        <v>25</v>
      </c>
      <c r="B710" s="75" t="s">
        <v>348</v>
      </c>
      <c r="C710" s="75" t="s">
        <v>962</v>
      </c>
      <c r="D710" s="75" t="s">
        <v>963</v>
      </c>
      <c r="E710" s="75" t="s">
        <v>964</v>
      </c>
      <c r="F710" s="75" t="s">
        <v>478</v>
      </c>
      <c r="G710" s="75" t="s">
        <v>989</v>
      </c>
      <c r="H710" s="80">
        <v>2625</v>
      </c>
      <c r="I710" s="76">
        <v>2</v>
      </c>
      <c r="J710" s="153">
        <f>สกลนคร!F45</f>
        <v>117548.46</v>
      </c>
      <c r="K710" s="159">
        <f>สกลนคร!AJ45</f>
        <v>188650.21000000002</v>
      </c>
      <c r="L710" s="81">
        <f>สกลนคร!AK45</f>
        <v>2985149.3</v>
      </c>
      <c r="M710" s="81">
        <f>สกลนคร!AL45</f>
        <v>2678814.7400000002</v>
      </c>
      <c r="N710" s="75"/>
      <c r="O710" s="75"/>
      <c r="P710" s="75"/>
      <c r="Q710" s="151">
        <f t="shared" si="90"/>
        <v>306334.55999999959</v>
      </c>
      <c r="R710" s="78">
        <f t="shared" si="91"/>
        <v>1137.1997333333334</v>
      </c>
    </row>
    <row r="711" spans="1:18" s="21" customFormat="1" x14ac:dyDescent="0.3">
      <c r="A711" s="139">
        <v>1</v>
      </c>
      <c r="B711" s="140" t="s">
        <v>348</v>
      </c>
      <c r="C711" s="140"/>
      <c r="D711" s="140"/>
      <c r="E711" s="140" t="s">
        <v>374</v>
      </c>
      <c r="F711" s="140"/>
      <c r="G711" s="140" t="s">
        <v>990</v>
      </c>
      <c r="H711" s="142">
        <f>SUM(H686:H710)</f>
        <v>109395</v>
      </c>
      <c r="I711" s="139"/>
      <c r="J711" s="142">
        <f>SUM(J686:J710)</f>
        <v>9026242.1500000004</v>
      </c>
      <c r="K711" s="160">
        <f>SUM(K686:K710)</f>
        <v>12462571.720000001</v>
      </c>
      <c r="L711" s="142">
        <f t="shared" ref="L711:M711" si="98">SUM(L686:L710)</f>
        <v>73061469.799999982</v>
      </c>
      <c r="M711" s="142">
        <f t="shared" si="98"/>
        <v>75209514.239999995</v>
      </c>
      <c r="N711" s="140">
        <v>24</v>
      </c>
      <c r="O711" s="140">
        <v>24</v>
      </c>
      <c r="P711" s="140">
        <f>N711-O711</f>
        <v>0</v>
      </c>
      <c r="Q711" s="152">
        <f t="shared" ref="Q711:Q774" si="99">L711-M711</f>
        <v>-2148044.4400000125</v>
      </c>
      <c r="R711" s="150">
        <f>L711/H711</f>
        <v>667.86845651080932</v>
      </c>
    </row>
    <row r="712" spans="1:18" s="2" customFormat="1" x14ac:dyDescent="0.3">
      <c r="A712" s="76">
        <v>1</v>
      </c>
      <c r="B712" s="75" t="s">
        <v>348</v>
      </c>
      <c r="C712" s="75" t="s">
        <v>991</v>
      </c>
      <c r="D712" s="75" t="s">
        <v>379</v>
      </c>
      <c r="E712" s="75" t="s">
        <v>992</v>
      </c>
      <c r="F712" s="75" t="s">
        <v>508</v>
      </c>
      <c r="G712" s="75" t="s">
        <v>993</v>
      </c>
      <c r="H712" s="80"/>
      <c r="I712" s="76"/>
      <c r="J712" s="153"/>
      <c r="K712" s="159"/>
      <c r="L712" s="81"/>
      <c r="M712" s="81"/>
      <c r="N712" s="75"/>
      <c r="O712" s="75"/>
      <c r="P712" s="75"/>
      <c r="Q712" s="151"/>
      <c r="R712" s="78"/>
    </row>
    <row r="713" spans="1:18" s="2" customFormat="1" x14ac:dyDescent="0.3">
      <c r="A713" s="76">
        <v>2</v>
      </c>
      <c r="B713" s="75" t="s">
        <v>348</v>
      </c>
      <c r="C713" s="75" t="s">
        <v>991</v>
      </c>
      <c r="D713" s="75" t="s">
        <v>379</v>
      </c>
      <c r="E713" s="75" t="s">
        <v>992</v>
      </c>
      <c r="F713" s="75" t="s">
        <v>478</v>
      </c>
      <c r="G713" s="75" t="s">
        <v>994</v>
      </c>
      <c r="H713" s="80">
        <v>5998</v>
      </c>
      <c r="I713" s="76">
        <v>4</v>
      </c>
      <c r="J713" s="153">
        <f>สกลนคร!F46</f>
        <v>173829.75</v>
      </c>
      <c r="K713" s="159">
        <f>สกลนคร!AJ46</f>
        <v>189439.81</v>
      </c>
      <c r="L713" s="81">
        <f>สกลนคร!AK46</f>
        <v>2985549.4800000004</v>
      </c>
      <c r="M713" s="81">
        <f>สกลนคร!AL46</f>
        <v>3669456.3699999996</v>
      </c>
      <c r="N713" s="75"/>
      <c r="O713" s="75"/>
      <c r="P713" s="75"/>
      <c r="Q713" s="151">
        <f t="shared" si="99"/>
        <v>-683906.8899999992</v>
      </c>
      <c r="R713" s="78">
        <f t="shared" ref="R713:R774" si="100">L713/H713</f>
        <v>497.75749916638887</v>
      </c>
    </row>
    <row r="714" spans="1:18" s="2" customFormat="1" x14ac:dyDescent="0.3">
      <c r="A714" s="76">
        <v>3</v>
      </c>
      <c r="B714" s="75" t="s">
        <v>348</v>
      </c>
      <c r="C714" s="75" t="s">
        <v>991</v>
      </c>
      <c r="D714" s="75" t="s">
        <v>379</v>
      </c>
      <c r="E714" s="75" t="s">
        <v>992</v>
      </c>
      <c r="F714" s="75" t="s">
        <v>478</v>
      </c>
      <c r="G714" s="75" t="s">
        <v>995</v>
      </c>
      <c r="H714" s="80">
        <v>5715</v>
      </c>
      <c r="I714" s="76">
        <v>4</v>
      </c>
      <c r="J714" s="153">
        <f>สกลนคร!F47</f>
        <v>259617.91</v>
      </c>
      <c r="K714" s="159">
        <f>สกลนคร!AJ47</f>
        <v>108323.37</v>
      </c>
      <c r="L714" s="81">
        <f>สกลนคร!AK47</f>
        <v>3946735.79</v>
      </c>
      <c r="M714" s="81">
        <f>สกลนคร!AL47</f>
        <v>4615068.76</v>
      </c>
      <c r="N714" s="75"/>
      <c r="O714" s="75"/>
      <c r="P714" s="75"/>
      <c r="Q714" s="151">
        <f t="shared" si="99"/>
        <v>-668332.96999999974</v>
      </c>
      <c r="R714" s="78">
        <f t="shared" si="100"/>
        <v>690.59243919510061</v>
      </c>
    </row>
    <row r="715" spans="1:18" s="2" customFormat="1" x14ac:dyDescent="0.3">
      <c r="A715" s="76">
        <v>4</v>
      </c>
      <c r="B715" s="75" t="s">
        <v>348</v>
      </c>
      <c r="C715" s="75" t="s">
        <v>991</v>
      </c>
      <c r="D715" s="75" t="s">
        <v>379</v>
      </c>
      <c r="E715" s="75" t="s">
        <v>992</v>
      </c>
      <c r="F715" s="75" t="s">
        <v>478</v>
      </c>
      <c r="G715" s="75" t="s">
        <v>996</v>
      </c>
      <c r="H715" s="80">
        <v>4035</v>
      </c>
      <c r="I715" s="76">
        <v>3</v>
      </c>
      <c r="J715" s="153">
        <f>สกลนคร!F48</f>
        <v>297881.84999999998</v>
      </c>
      <c r="K715" s="159">
        <f>สกลนคร!AJ48</f>
        <v>304725.27999999997</v>
      </c>
      <c r="L715" s="81">
        <f>สกลนคร!AK48</f>
        <v>4717591.1499999994</v>
      </c>
      <c r="M715" s="81">
        <f>สกลนคร!AL48</f>
        <v>4651410.0299999993</v>
      </c>
      <c r="N715" s="75"/>
      <c r="O715" s="75"/>
      <c r="P715" s="75"/>
      <c r="Q715" s="151">
        <f t="shared" si="99"/>
        <v>66181.120000000112</v>
      </c>
      <c r="R715" s="78">
        <f t="shared" si="100"/>
        <v>1169.1675712515489</v>
      </c>
    </row>
    <row r="716" spans="1:18" s="2" customFormat="1" x14ac:dyDescent="0.3">
      <c r="A716" s="76">
        <v>5</v>
      </c>
      <c r="B716" s="75" t="s">
        <v>348</v>
      </c>
      <c r="C716" s="75" t="s">
        <v>991</v>
      </c>
      <c r="D716" s="75" t="s">
        <v>379</v>
      </c>
      <c r="E716" s="75" t="s">
        <v>992</v>
      </c>
      <c r="F716" s="75" t="s">
        <v>478</v>
      </c>
      <c r="G716" s="75" t="s">
        <v>997</v>
      </c>
      <c r="H716" s="80">
        <v>2694</v>
      </c>
      <c r="I716" s="76">
        <v>2</v>
      </c>
      <c r="J716" s="153">
        <f>สกลนคร!F49</f>
        <v>25406.94</v>
      </c>
      <c r="K716" s="159">
        <f>สกลนคร!AJ49</f>
        <v>1636.7399999999907</v>
      </c>
      <c r="L716" s="81">
        <f>สกลนคร!AK49</f>
        <v>2858026.71</v>
      </c>
      <c r="M716" s="81">
        <f>สกลนคร!AL49</f>
        <v>3252490.85</v>
      </c>
      <c r="N716" s="75"/>
      <c r="O716" s="75"/>
      <c r="P716" s="75"/>
      <c r="Q716" s="151">
        <f t="shared" si="99"/>
        <v>-394464.14000000013</v>
      </c>
      <c r="R716" s="78">
        <f t="shared" si="100"/>
        <v>1060.8859354120268</v>
      </c>
    </row>
    <row r="717" spans="1:18" s="2" customFormat="1" x14ac:dyDescent="0.3">
      <c r="A717" s="76">
        <v>6</v>
      </c>
      <c r="B717" s="75" t="s">
        <v>348</v>
      </c>
      <c r="C717" s="75" t="s">
        <v>991</v>
      </c>
      <c r="D717" s="75" t="s">
        <v>379</v>
      </c>
      <c r="E717" s="75" t="s">
        <v>992</v>
      </c>
      <c r="F717" s="75" t="s">
        <v>478</v>
      </c>
      <c r="G717" s="75" t="s">
        <v>998</v>
      </c>
      <c r="H717" s="80">
        <v>4634</v>
      </c>
      <c r="I717" s="76">
        <v>4</v>
      </c>
      <c r="J717" s="153">
        <f>สกลนคร!F50</f>
        <v>183972.88</v>
      </c>
      <c r="K717" s="159">
        <f>สกลนคร!AJ50</f>
        <v>-138049.33000000002</v>
      </c>
      <c r="L717" s="81">
        <f>สกลนคร!AK50</f>
        <v>6353741.5</v>
      </c>
      <c r="M717" s="81">
        <f>สกลนคร!AL50</f>
        <v>7109267.04</v>
      </c>
      <c r="N717" s="75"/>
      <c r="O717" s="75"/>
      <c r="P717" s="75"/>
      <c r="Q717" s="151">
        <f t="shared" si="99"/>
        <v>-755525.54</v>
      </c>
      <c r="R717" s="78">
        <f t="shared" si="100"/>
        <v>1371.1138325420802</v>
      </c>
    </row>
    <row r="718" spans="1:18" s="2" customFormat="1" x14ac:dyDescent="0.3">
      <c r="A718" s="76">
        <v>7</v>
      </c>
      <c r="B718" s="75" t="s">
        <v>348</v>
      </c>
      <c r="C718" s="75" t="s">
        <v>991</v>
      </c>
      <c r="D718" s="75" t="s">
        <v>379</v>
      </c>
      <c r="E718" s="75" t="s">
        <v>992</v>
      </c>
      <c r="F718" s="75" t="s">
        <v>478</v>
      </c>
      <c r="G718" s="75" t="s">
        <v>999</v>
      </c>
      <c r="H718" s="80">
        <v>3717</v>
      </c>
      <c r="I718" s="76">
        <v>3</v>
      </c>
      <c r="J718" s="153">
        <f>สกลนคร!F51</f>
        <v>99619.74</v>
      </c>
      <c r="K718" s="159">
        <f>สกลนคร!AJ51</f>
        <v>18333.140000000014</v>
      </c>
      <c r="L718" s="81">
        <f>สกลนคร!AK51</f>
        <v>2906196.31</v>
      </c>
      <c r="M718" s="81">
        <f>สกลนคร!AL51</f>
        <v>3393685.6400000006</v>
      </c>
      <c r="N718" s="75"/>
      <c r="O718" s="75"/>
      <c r="P718" s="75"/>
      <c r="Q718" s="151">
        <f t="shared" si="99"/>
        <v>-487489.33000000054</v>
      </c>
      <c r="R718" s="78">
        <f t="shared" si="100"/>
        <v>781.8661043852569</v>
      </c>
    </row>
    <row r="719" spans="1:18" s="21" customFormat="1" x14ac:dyDescent="0.3">
      <c r="A719" s="139">
        <v>2</v>
      </c>
      <c r="B719" s="140" t="s">
        <v>348</v>
      </c>
      <c r="C719" s="140"/>
      <c r="D719" s="140"/>
      <c r="E719" s="140" t="s">
        <v>374</v>
      </c>
      <c r="F719" s="140"/>
      <c r="G719" s="140" t="s">
        <v>1000</v>
      </c>
      <c r="H719" s="142">
        <f>SUM(H712:H718)</f>
        <v>26793</v>
      </c>
      <c r="I719" s="139"/>
      <c r="J719" s="142">
        <f>SUM(J712:J718)</f>
        <v>1040329.07</v>
      </c>
      <c r="K719" s="160">
        <f>SUM(K712:K718)</f>
        <v>484409.00999999995</v>
      </c>
      <c r="L719" s="142">
        <f t="shared" ref="L719:M719" si="101">SUM(L712:L718)</f>
        <v>23767840.939999998</v>
      </c>
      <c r="M719" s="142">
        <f t="shared" si="101"/>
        <v>26691378.689999998</v>
      </c>
      <c r="N719" s="140">
        <v>6</v>
      </c>
      <c r="O719" s="140">
        <v>6</v>
      </c>
      <c r="P719" s="140">
        <f>N719-O719</f>
        <v>0</v>
      </c>
      <c r="Q719" s="152">
        <f t="shared" si="99"/>
        <v>-2923537.75</v>
      </c>
      <c r="R719" s="150">
        <f>L719/H719</f>
        <v>887.09143955510763</v>
      </c>
    </row>
    <row r="720" spans="1:18" s="21" customFormat="1" x14ac:dyDescent="0.3">
      <c r="A720" s="127">
        <v>1</v>
      </c>
      <c r="B720" s="8" t="s">
        <v>348</v>
      </c>
      <c r="C720" s="8" t="s">
        <v>1001</v>
      </c>
      <c r="D720" s="8" t="s">
        <v>386</v>
      </c>
      <c r="E720" s="8" t="s">
        <v>1002</v>
      </c>
      <c r="F720" s="8" t="s">
        <v>508</v>
      </c>
      <c r="G720" s="8" t="s">
        <v>1002</v>
      </c>
      <c r="H720" s="147"/>
      <c r="I720" s="127"/>
      <c r="J720" s="23"/>
      <c r="K720" s="167"/>
      <c r="L720" s="146"/>
      <c r="M720" s="146"/>
      <c r="N720" s="8"/>
      <c r="O720" s="8"/>
      <c r="P720" s="8"/>
      <c r="Q720" s="152"/>
      <c r="R720" s="150"/>
    </row>
    <row r="721" spans="1:18" s="2" customFormat="1" x14ac:dyDescent="0.3">
      <c r="A721" s="76">
        <v>2</v>
      </c>
      <c r="B721" s="75" t="s">
        <v>348</v>
      </c>
      <c r="C721" s="75" t="s">
        <v>1001</v>
      </c>
      <c r="D721" s="75" t="s">
        <v>386</v>
      </c>
      <c r="E721" s="75" t="s">
        <v>1002</v>
      </c>
      <c r="F721" s="75" t="s">
        <v>478</v>
      </c>
      <c r="G721" s="75" t="s">
        <v>1003</v>
      </c>
      <c r="H721" s="80">
        <v>4146</v>
      </c>
      <c r="I721" s="76">
        <v>3</v>
      </c>
      <c r="J721" s="153">
        <f>สกลนคร!F52</f>
        <v>117145.48</v>
      </c>
      <c r="K721" s="159">
        <f>สกลนคร!AJ52</f>
        <v>124816.31</v>
      </c>
      <c r="L721" s="81">
        <f>สกลนคร!AK52</f>
        <v>2665792.9900000002</v>
      </c>
      <c r="M721" s="81">
        <f>สกลนคร!AL52</f>
        <v>2838419.37</v>
      </c>
      <c r="N721" s="75"/>
      <c r="O721" s="75"/>
      <c r="P721" s="75"/>
      <c r="Q721" s="151">
        <f t="shared" si="99"/>
        <v>-172626.37999999989</v>
      </c>
      <c r="R721" s="78">
        <f t="shared" si="100"/>
        <v>642.97949589966242</v>
      </c>
    </row>
    <row r="722" spans="1:18" s="2" customFormat="1" x14ac:dyDescent="0.3">
      <c r="A722" s="76">
        <v>3</v>
      </c>
      <c r="B722" s="75" t="s">
        <v>348</v>
      </c>
      <c r="C722" s="75" t="s">
        <v>1001</v>
      </c>
      <c r="D722" s="75" t="s">
        <v>386</v>
      </c>
      <c r="E722" s="75" t="s">
        <v>1002</v>
      </c>
      <c r="F722" s="75" t="s">
        <v>478</v>
      </c>
      <c r="G722" s="75" t="s">
        <v>1004</v>
      </c>
      <c r="H722" s="80">
        <v>4321</v>
      </c>
      <c r="I722" s="76">
        <v>3</v>
      </c>
      <c r="J722" s="153">
        <f>สกลนคร!F53</f>
        <v>48922.32</v>
      </c>
      <c r="K722" s="159">
        <f>สกลนคร!AJ53</f>
        <v>97612.95</v>
      </c>
      <c r="L722" s="81">
        <f>สกลนคร!AK53</f>
        <v>2549068.5300000003</v>
      </c>
      <c r="M722" s="81">
        <f>สกลนคร!AL53</f>
        <v>3046903.95</v>
      </c>
      <c r="N722" s="75"/>
      <c r="O722" s="75"/>
      <c r="P722" s="75"/>
      <c r="Q722" s="151">
        <f t="shared" si="99"/>
        <v>-497835.41999999993</v>
      </c>
      <c r="R722" s="78">
        <f t="shared" si="100"/>
        <v>589.92560286970615</v>
      </c>
    </row>
    <row r="723" spans="1:18" s="2" customFormat="1" x14ac:dyDescent="0.3">
      <c r="A723" s="76">
        <v>4</v>
      </c>
      <c r="B723" s="75" t="s">
        <v>348</v>
      </c>
      <c r="C723" s="75" t="s">
        <v>1001</v>
      </c>
      <c r="D723" s="75" t="s">
        <v>386</v>
      </c>
      <c r="E723" s="75" t="s">
        <v>1002</v>
      </c>
      <c r="F723" s="75" t="s">
        <v>478</v>
      </c>
      <c r="G723" s="75" t="s">
        <v>1005</v>
      </c>
      <c r="H723" s="80">
        <v>4397</v>
      </c>
      <c r="I723" s="76">
        <v>3</v>
      </c>
      <c r="J723" s="153">
        <f>สกลนคร!F54</f>
        <v>285437.14</v>
      </c>
      <c r="K723" s="159">
        <f>สกลนคร!AJ54</f>
        <v>293373.13</v>
      </c>
      <c r="L723" s="81">
        <f>สกลนคร!AK54</f>
        <v>2731187.31</v>
      </c>
      <c r="M723" s="81">
        <f>สกลนคร!AL54</f>
        <v>3120321.1500000004</v>
      </c>
      <c r="N723" s="75"/>
      <c r="O723" s="75"/>
      <c r="P723" s="75"/>
      <c r="Q723" s="151">
        <f t="shared" si="99"/>
        <v>-389133.84000000032</v>
      </c>
      <c r="R723" s="78">
        <f t="shared" si="100"/>
        <v>621.14789856720495</v>
      </c>
    </row>
    <row r="724" spans="1:18" s="2" customFormat="1" x14ac:dyDescent="0.3">
      <c r="A724" s="76">
        <v>5</v>
      </c>
      <c r="B724" s="75" t="s">
        <v>348</v>
      </c>
      <c r="C724" s="75" t="s">
        <v>1001</v>
      </c>
      <c r="D724" s="75" t="s">
        <v>386</v>
      </c>
      <c r="E724" s="75" t="s">
        <v>1002</v>
      </c>
      <c r="F724" s="75" t="s">
        <v>478</v>
      </c>
      <c r="G724" s="75" t="s">
        <v>1006</v>
      </c>
      <c r="H724" s="80">
        <v>3526</v>
      </c>
      <c r="I724" s="76">
        <v>3</v>
      </c>
      <c r="J724" s="153">
        <f>สกลนคร!F55</f>
        <v>37184.879999999997</v>
      </c>
      <c r="K724" s="159">
        <f>สกลนคร!AJ55</f>
        <v>74166.049999999988</v>
      </c>
      <c r="L724" s="81">
        <f>สกลนคร!AK55</f>
        <v>2153904.25</v>
      </c>
      <c r="M724" s="81">
        <f>สกลนคร!AL55</f>
        <v>2454964.48</v>
      </c>
      <c r="N724" s="75"/>
      <c r="O724" s="75"/>
      <c r="P724" s="75"/>
      <c r="Q724" s="151">
        <f t="shared" si="99"/>
        <v>-301060.23</v>
      </c>
      <c r="R724" s="78">
        <f t="shared" si="100"/>
        <v>610.86337209302326</v>
      </c>
    </row>
    <row r="725" spans="1:18" s="2" customFormat="1" x14ac:dyDescent="0.3">
      <c r="A725" s="76">
        <v>6</v>
      </c>
      <c r="B725" s="75" t="s">
        <v>348</v>
      </c>
      <c r="C725" s="75" t="s">
        <v>1001</v>
      </c>
      <c r="D725" s="75" t="s">
        <v>386</v>
      </c>
      <c r="E725" s="75" t="s">
        <v>1002</v>
      </c>
      <c r="F725" s="75" t="s">
        <v>478</v>
      </c>
      <c r="G725" s="75" t="s">
        <v>1007</v>
      </c>
      <c r="H725" s="80">
        <v>3611</v>
      </c>
      <c r="I725" s="76">
        <v>3</v>
      </c>
      <c r="J725" s="153">
        <f>สกลนคร!F56</f>
        <v>213290.5</v>
      </c>
      <c r="K725" s="159">
        <f>สกลนคร!AJ56</f>
        <v>234300.5</v>
      </c>
      <c r="L725" s="81">
        <f>สกลนคร!AK56</f>
        <v>1803622.3800000001</v>
      </c>
      <c r="M725" s="81">
        <f>สกลนคร!AL56</f>
        <v>2039610.23</v>
      </c>
      <c r="N725" s="75"/>
      <c r="O725" s="75"/>
      <c r="P725" s="75"/>
      <c r="Q725" s="151">
        <f t="shared" si="99"/>
        <v>-235987.84999999986</v>
      </c>
      <c r="R725" s="78">
        <f t="shared" si="100"/>
        <v>499.4800276931598</v>
      </c>
    </row>
    <row r="726" spans="1:18" s="21" customFormat="1" x14ac:dyDescent="0.3">
      <c r="A726" s="139">
        <v>3</v>
      </c>
      <c r="B726" s="140" t="s">
        <v>348</v>
      </c>
      <c r="C726" s="140"/>
      <c r="D726" s="140"/>
      <c r="E726" s="140" t="s">
        <v>374</v>
      </c>
      <c r="F726" s="140"/>
      <c r="G726" s="140" t="s">
        <v>1008</v>
      </c>
      <c r="H726" s="141">
        <f>SUM(H721:H725)</f>
        <v>20001</v>
      </c>
      <c r="I726" s="139"/>
      <c r="J726" s="142">
        <f>SUM(J720:J725)</f>
        <v>701980.32000000007</v>
      </c>
      <c r="K726" s="160">
        <f>SUM(K720:K725)</f>
        <v>824268.94</v>
      </c>
      <c r="L726" s="142">
        <f t="shared" ref="L726:M726" si="102">SUM(L720:L725)</f>
        <v>11903575.460000001</v>
      </c>
      <c r="M726" s="142">
        <f t="shared" si="102"/>
        <v>13500219.180000002</v>
      </c>
      <c r="N726" s="140">
        <v>5</v>
      </c>
      <c r="O726" s="140">
        <v>5</v>
      </c>
      <c r="P726" s="140">
        <f>N726-O726</f>
        <v>0</v>
      </c>
      <c r="Q726" s="152">
        <f t="shared" si="99"/>
        <v>-1596643.7200000007</v>
      </c>
      <c r="R726" s="150">
        <f>L726/H726</f>
        <v>595.14901554922255</v>
      </c>
    </row>
    <row r="727" spans="1:18" s="2" customFormat="1" x14ac:dyDescent="0.3">
      <c r="A727" s="76">
        <v>1</v>
      </c>
      <c r="B727" s="75" t="s">
        <v>348</v>
      </c>
      <c r="C727" s="75" t="s">
        <v>1009</v>
      </c>
      <c r="D727" s="75" t="s">
        <v>1010</v>
      </c>
      <c r="E727" s="75" t="s">
        <v>1011</v>
      </c>
      <c r="F727" s="75" t="s">
        <v>508</v>
      </c>
      <c r="G727" s="75" t="s">
        <v>1012</v>
      </c>
      <c r="H727" s="80"/>
      <c r="I727" s="76"/>
      <c r="J727" s="153"/>
      <c r="K727" s="159"/>
      <c r="L727" s="81"/>
      <c r="M727" s="81"/>
      <c r="N727" s="75"/>
      <c r="O727" s="75"/>
      <c r="P727" s="75"/>
      <c r="Q727" s="151"/>
      <c r="R727" s="78"/>
    </row>
    <row r="728" spans="1:18" s="2" customFormat="1" x14ac:dyDescent="0.3">
      <c r="A728" s="76">
        <v>2</v>
      </c>
      <c r="B728" s="75" t="s">
        <v>348</v>
      </c>
      <c r="C728" s="75" t="s">
        <v>1009</v>
      </c>
      <c r="D728" s="75" t="s">
        <v>1010</v>
      </c>
      <c r="E728" s="75" t="s">
        <v>1011</v>
      </c>
      <c r="F728" s="75" t="s">
        <v>478</v>
      </c>
      <c r="G728" s="75" t="s">
        <v>1013</v>
      </c>
      <c r="H728" s="80">
        <v>5502</v>
      </c>
      <c r="I728" s="76">
        <v>4</v>
      </c>
      <c r="J728" s="81">
        <f>สกลนคร!F57</f>
        <v>340139.5</v>
      </c>
      <c r="K728" s="159">
        <f>สกลนคร!AJ57</f>
        <v>324720.13</v>
      </c>
      <c r="L728" s="81">
        <f>สกลนคร!AK57</f>
        <v>3903579.5000000005</v>
      </c>
      <c r="M728" s="81">
        <f>สกลนคร!AL57</f>
        <v>4067540.1800000006</v>
      </c>
      <c r="N728" s="75"/>
      <c r="O728" s="75"/>
      <c r="P728" s="75"/>
      <c r="Q728" s="151">
        <f t="shared" si="99"/>
        <v>-163960.68000000017</v>
      </c>
      <c r="R728" s="78">
        <f t="shared" si="100"/>
        <v>709.48373318793176</v>
      </c>
    </row>
    <row r="729" spans="1:18" s="2" customFormat="1" x14ac:dyDescent="0.3">
      <c r="A729" s="76">
        <v>3</v>
      </c>
      <c r="B729" s="75" t="s">
        <v>348</v>
      </c>
      <c r="C729" s="75" t="s">
        <v>1009</v>
      </c>
      <c r="D729" s="75" t="s">
        <v>1010</v>
      </c>
      <c r="E729" s="75" t="s">
        <v>1011</v>
      </c>
      <c r="F729" s="75" t="s">
        <v>478</v>
      </c>
      <c r="G729" s="75" t="s">
        <v>1014</v>
      </c>
      <c r="H729" s="80">
        <v>5423</v>
      </c>
      <c r="I729" s="76">
        <v>4</v>
      </c>
      <c r="J729" s="81">
        <f>สกลนคร!F58</f>
        <v>220400.94</v>
      </c>
      <c r="K729" s="159">
        <f>สกลนคร!AJ58</f>
        <v>-36771.609999999986</v>
      </c>
      <c r="L729" s="81">
        <f>สกลนคร!AK58</f>
        <v>3594416.1900000004</v>
      </c>
      <c r="M729" s="81">
        <f>สกลนคร!AL58</f>
        <v>4005051.1799999997</v>
      </c>
      <c r="N729" s="75"/>
      <c r="O729" s="75"/>
      <c r="P729" s="75"/>
      <c r="Q729" s="151">
        <f t="shared" si="99"/>
        <v>-410634.98999999929</v>
      </c>
      <c r="R729" s="78">
        <f t="shared" si="100"/>
        <v>662.80955006453996</v>
      </c>
    </row>
    <row r="730" spans="1:18" s="2" customFormat="1" x14ac:dyDescent="0.3">
      <c r="A730" s="76">
        <v>4</v>
      </c>
      <c r="B730" s="75" t="s">
        <v>348</v>
      </c>
      <c r="C730" s="75" t="s">
        <v>1009</v>
      </c>
      <c r="D730" s="75" t="s">
        <v>1010</v>
      </c>
      <c r="E730" s="75" t="s">
        <v>1011</v>
      </c>
      <c r="F730" s="75" t="s">
        <v>478</v>
      </c>
      <c r="G730" s="75" t="s">
        <v>1015</v>
      </c>
      <c r="H730" s="80">
        <v>7718</v>
      </c>
      <c r="I730" s="76">
        <v>5</v>
      </c>
      <c r="J730" s="81">
        <f>สกลนคร!F59</f>
        <v>496120.79</v>
      </c>
      <c r="K730" s="159">
        <f>สกลนคร!AJ59</f>
        <v>648896.63</v>
      </c>
      <c r="L730" s="81">
        <f>สกลนคร!AK59</f>
        <v>4009525.9</v>
      </c>
      <c r="M730" s="81">
        <f>สกลนคร!AL59</f>
        <v>3676328.95</v>
      </c>
      <c r="N730" s="75"/>
      <c r="O730" s="75"/>
      <c r="P730" s="75"/>
      <c r="Q730" s="151">
        <f t="shared" si="99"/>
        <v>333196.94999999972</v>
      </c>
      <c r="R730" s="78">
        <f t="shared" si="100"/>
        <v>519.50322622441047</v>
      </c>
    </row>
    <row r="731" spans="1:18" s="2" customFormat="1" x14ac:dyDescent="0.3">
      <c r="A731" s="76">
        <v>5</v>
      </c>
      <c r="B731" s="75" t="s">
        <v>348</v>
      </c>
      <c r="C731" s="75" t="s">
        <v>1009</v>
      </c>
      <c r="D731" s="75" t="s">
        <v>1010</v>
      </c>
      <c r="E731" s="75" t="s">
        <v>1011</v>
      </c>
      <c r="F731" s="75" t="s">
        <v>478</v>
      </c>
      <c r="G731" s="75" t="s">
        <v>1016</v>
      </c>
      <c r="H731" s="80">
        <v>3079</v>
      </c>
      <c r="I731" s="76">
        <v>3</v>
      </c>
      <c r="J731" s="81">
        <f>สกลนคร!F60</f>
        <v>25928.49</v>
      </c>
      <c r="K731" s="159">
        <f>สกลนคร!AJ60</f>
        <v>69292.59</v>
      </c>
      <c r="L731" s="81">
        <f>สกลนคร!AK60</f>
        <v>3775476.1</v>
      </c>
      <c r="M731" s="81">
        <f>สกลนคร!AL60</f>
        <v>3801637.68</v>
      </c>
      <c r="N731" s="75"/>
      <c r="O731" s="75"/>
      <c r="P731" s="75"/>
      <c r="Q731" s="151">
        <f t="shared" si="99"/>
        <v>-26161.580000000075</v>
      </c>
      <c r="R731" s="78">
        <f t="shared" si="100"/>
        <v>1226.2020461188697</v>
      </c>
    </row>
    <row r="732" spans="1:18" s="2" customFormat="1" x14ac:dyDescent="0.3">
      <c r="A732" s="76">
        <v>6</v>
      </c>
      <c r="B732" s="75" t="s">
        <v>348</v>
      </c>
      <c r="C732" s="75" t="s">
        <v>1009</v>
      </c>
      <c r="D732" s="75" t="s">
        <v>1010</v>
      </c>
      <c r="E732" s="75" t="s">
        <v>1011</v>
      </c>
      <c r="F732" s="75" t="s">
        <v>478</v>
      </c>
      <c r="G732" s="75" t="s">
        <v>1017</v>
      </c>
      <c r="H732" s="80">
        <v>2599</v>
      </c>
      <c r="I732" s="76">
        <v>2</v>
      </c>
      <c r="J732" s="81">
        <f>สกลนคร!F61</f>
        <v>139437.51</v>
      </c>
      <c r="K732" s="159">
        <f>สกลนคร!AJ61</f>
        <v>163412.32</v>
      </c>
      <c r="L732" s="81">
        <f>สกลนคร!AK61</f>
        <v>2974972.54</v>
      </c>
      <c r="M732" s="81">
        <f>สกลนคร!AL61</f>
        <v>2860933.54</v>
      </c>
      <c r="N732" s="75"/>
      <c r="O732" s="75"/>
      <c r="P732" s="75"/>
      <c r="Q732" s="151">
        <f t="shared" si="99"/>
        <v>114039</v>
      </c>
      <c r="R732" s="78">
        <f t="shared" si="100"/>
        <v>1144.6604617160447</v>
      </c>
    </row>
    <row r="733" spans="1:18" s="2" customFormat="1" x14ac:dyDescent="0.3">
      <c r="A733" s="76">
        <v>7</v>
      </c>
      <c r="B733" s="75" t="s">
        <v>348</v>
      </c>
      <c r="C733" s="75" t="s">
        <v>1009</v>
      </c>
      <c r="D733" s="75" t="s">
        <v>1010</v>
      </c>
      <c r="E733" s="75" t="s">
        <v>1011</v>
      </c>
      <c r="F733" s="75" t="s">
        <v>478</v>
      </c>
      <c r="G733" s="75" t="s">
        <v>1018</v>
      </c>
      <c r="H733" s="80">
        <v>1922</v>
      </c>
      <c r="I733" s="76">
        <v>2</v>
      </c>
      <c r="J733" s="81">
        <f>สกลนคร!F62</f>
        <v>111658.6</v>
      </c>
      <c r="K733" s="159">
        <f>สกลนคร!AJ62</f>
        <v>75112.200000000012</v>
      </c>
      <c r="L733" s="81">
        <f>สกลนคร!AK62</f>
        <v>2886516.8200000003</v>
      </c>
      <c r="M733" s="81">
        <f>สกลนคร!AL62</f>
        <v>2987750.74</v>
      </c>
      <c r="N733" s="75"/>
      <c r="O733" s="75"/>
      <c r="P733" s="75"/>
      <c r="Q733" s="151">
        <f t="shared" si="99"/>
        <v>-101233.91999999993</v>
      </c>
      <c r="R733" s="78">
        <f t="shared" si="100"/>
        <v>1501.8297710718005</v>
      </c>
    </row>
    <row r="734" spans="1:18" s="2" customFormat="1" x14ac:dyDescent="0.3">
      <c r="A734" s="76">
        <v>8</v>
      </c>
      <c r="B734" s="75" t="s">
        <v>348</v>
      </c>
      <c r="C734" s="75" t="s">
        <v>1009</v>
      </c>
      <c r="D734" s="75" t="s">
        <v>1010</v>
      </c>
      <c r="E734" s="75" t="s">
        <v>1011</v>
      </c>
      <c r="F734" s="75" t="s">
        <v>478</v>
      </c>
      <c r="G734" s="75" t="s">
        <v>1019</v>
      </c>
      <c r="H734" s="80">
        <v>1327</v>
      </c>
      <c r="I734" s="76">
        <v>1</v>
      </c>
      <c r="J734" s="81">
        <f>สกลนคร!F63</f>
        <v>724490.04</v>
      </c>
      <c r="K734" s="159">
        <f>สกลนคร!AJ63</f>
        <v>737591.8</v>
      </c>
      <c r="L734" s="81">
        <f>สกลนคร!AK63</f>
        <v>2811645.37</v>
      </c>
      <c r="M734" s="81">
        <f>สกลนคร!AL63</f>
        <v>2535511.58</v>
      </c>
      <c r="N734" s="75"/>
      <c r="O734" s="75"/>
      <c r="P734" s="75"/>
      <c r="Q734" s="151">
        <f t="shared" si="99"/>
        <v>276133.79000000004</v>
      </c>
      <c r="R734" s="78">
        <f t="shared" si="100"/>
        <v>2118.7983195177094</v>
      </c>
    </row>
    <row r="735" spans="1:18" s="2" customFormat="1" x14ac:dyDescent="0.3">
      <c r="A735" s="76">
        <v>9</v>
      </c>
      <c r="B735" s="75" t="s">
        <v>348</v>
      </c>
      <c r="C735" s="75" t="s">
        <v>1009</v>
      </c>
      <c r="D735" s="75" t="s">
        <v>1010</v>
      </c>
      <c r="E735" s="75" t="s">
        <v>1011</v>
      </c>
      <c r="F735" s="75" t="s">
        <v>478</v>
      </c>
      <c r="G735" s="75" t="s">
        <v>1020</v>
      </c>
      <c r="H735" s="80">
        <v>2620</v>
      </c>
      <c r="I735" s="76">
        <v>2</v>
      </c>
      <c r="J735" s="81">
        <f>สกลนคร!F64</f>
        <v>381432.12</v>
      </c>
      <c r="K735" s="159">
        <f>สกลนคร!AJ64</f>
        <v>470548.87</v>
      </c>
      <c r="L735" s="81">
        <f>สกลนคร!AK64</f>
        <v>3199778.98</v>
      </c>
      <c r="M735" s="81">
        <f>สกลนคร!AL64</f>
        <v>2998899.9899999998</v>
      </c>
      <c r="N735" s="75"/>
      <c r="O735" s="75"/>
      <c r="P735" s="75"/>
      <c r="Q735" s="151">
        <f t="shared" si="99"/>
        <v>200878.99000000022</v>
      </c>
      <c r="R735" s="78">
        <f t="shared" si="100"/>
        <v>1221.2896870229008</v>
      </c>
    </row>
    <row r="736" spans="1:18" s="2" customFormat="1" x14ac:dyDescent="0.3">
      <c r="A736" s="76">
        <v>10</v>
      </c>
      <c r="B736" s="75" t="s">
        <v>348</v>
      </c>
      <c r="C736" s="75" t="s">
        <v>1009</v>
      </c>
      <c r="D736" s="75" t="s">
        <v>1010</v>
      </c>
      <c r="E736" s="75" t="s">
        <v>1011</v>
      </c>
      <c r="F736" s="75" t="s">
        <v>478</v>
      </c>
      <c r="G736" s="75" t="s">
        <v>1021</v>
      </c>
      <c r="H736" s="80">
        <v>3034</v>
      </c>
      <c r="I736" s="76">
        <v>3</v>
      </c>
      <c r="J736" s="81">
        <f>สกลนคร!F65</f>
        <v>211830.52</v>
      </c>
      <c r="K736" s="159">
        <f>สกลนคร!AJ65</f>
        <v>199656.16999999998</v>
      </c>
      <c r="L736" s="81">
        <f>สกลนคร!AK65</f>
        <v>1828966.1900000002</v>
      </c>
      <c r="M736" s="81">
        <f>สกลนคร!AL65</f>
        <v>1911698.35</v>
      </c>
      <c r="N736" s="75"/>
      <c r="O736" s="75"/>
      <c r="P736" s="75"/>
      <c r="Q736" s="151">
        <f t="shared" si="99"/>
        <v>-82732.159999999916</v>
      </c>
      <c r="R736" s="78">
        <f t="shared" si="100"/>
        <v>602.82339815425189</v>
      </c>
    </row>
    <row r="737" spans="1:18" s="2" customFormat="1" x14ac:dyDescent="0.3">
      <c r="A737" s="76">
        <v>11</v>
      </c>
      <c r="B737" s="75" t="s">
        <v>348</v>
      </c>
      <c r="C737" s="75" t="s">
        <v>1009</v>
      </c>
      <c r="D737" s="75" t="s">
        <v>1010</v>
      </c>
      <c r="E737" s="75" t="s">
        <v>1011</v>
      </c>
      <c r="F737" s="75" t="s">
        <v>478</v>
      </c>
      <c r="G737" s="75" t="s">
        <v>1022</v>
      </c>
      <c r="H737" s="80">
        <v>5087</v>
      </c>
      <c r="I737" s="76">
        <v>4</v>
      </c>
      <c r="J737" s="81">
        <f>สกลนคร!F66</f>
        <v>282401.48</v>
      </c>
      <c r="K737" s="159">
        <f>สกลนคร!AJ66</f>
        <v>323524.90999999997</v>
      </c>
      <c r="L737" s="81">
        <f>สกลนคร!AK66</f>
        <v>3386806.6</v>
      </c>
      <c r="M737" s="81">
        <f>สกลนคร!AL66</f>
        <v>3425215.6199999996</v>
      </c>
      <c r="N737" s="75"/>
      <c r="O737" s="75"/>
      <c r="P737" s="75"/>
      <c r="Q737" s="151">
        <f t="shared" si="99"/>
        <v>-38409.019999999553</v>
      </c>
      <c r="R737" s="78">
        <f t="shared" si="100"/>
        <v>665.77680361706314</v>
      </c>
    </row>
    <row r="738" spans="1:18" s="2" customFormat="1" x14ac:dyDescent="0.3">
      <c r="A738" s="76">
        <v>12</v>
      </c>
      <c r="B738" s="75" t="s">
        <v>348</v>
      </c>
      <c r="C738" s="75" t="s">
        <v>1009</v>
      </c>
      <c r="D738" s="75" t="s">
        <v>1010</v>
      </c>
      <c r="E738" s="75" t="s">
        <v>1011</v>
      </c>
      <c r="F738" s="75" t="s">
        <v>478</v>
      </c>
      <c r="G738" s="75" t="s">
        <v>1023</v>
      </c>
      <c r="H738" s="80">
        <v>4487</v>
      </c>
      <c r="I738" s="76">
        <v>3</v>
      </c>
      <c r="J738" s="81">
        <f>สกลนคร!F67</f>
        <v>618205</v>
      </c>
      <c r="K738" s="159">
        <f>สกลนคร!AJ67</f>
        <v>821618.82000000007</v>
      </c>
      <c r="L738" s="81">
        <f>สกลนคร!AK67</f>
        <v>3988864.33</v>
      </c>
      <c r="M738" s="81">
        <f>สกลนคร!AL67</f>
        <v>3909599.28</v>
      </c>
      <c r="N738" s="75"/>
      <c r="O738" s="75"/>
      <c r="P738" s="75"/>
      <c r="Q738" s="151">
        <f t="shared" si="99"/>
        <v>79265.050000000279</v>
      </c>
      <c r="R738" s="78">
        <f t="shared" si="100"/>
        <v>888.98246712725654</v>
      </c>
    </row>
    <row r="739" spans="1:18" s="2" customFormat="1" x14ac:dyDescent="0.3">
      <c r="A739" s="76">
        <v>13</v>
      </c>
      <c r="B739" s="75" t="s">
        <v>348</v>
      </c>
      <c r="C739" s="75" t="s">
        <v>1009</v>
      </c>
      <c r="D739" s="75" t="s">
        <v>1010</v>
      </c>
      <c r="E739" s="75" t="s">
        <v>1011</v>
      </c>
      <c r="F739" s="75" t="s">
        <v>478</v>
      </c>
      <c r="G739" s="75" t="s">
        <v>1024</v>
      </c>
      <c r="H739" s="80">
        <v>3627</v>
      </c>
      <c r="I739" s="76">
        <v>3</v>
      </c>
      <c r="J739" s="81">
        <f>สกลนคร!F68</f>
        <v>224657.38</v>
      </c>
      <c r="K739" s="159">
        <f>สกลนคร!AJ68</f>
        <v>137303.25</v>
      </c>
      <c r="L739" s="81">
        <f>สกลนคร!AK68</f>
        <v>2831397.94</v>
      </c>
      <c r="M739" s="81">
        <f>สกลนคร!AL68</f>
        <v>2741394.93</v>
      </c>
      <c r="N739" s="75"/>
      <c r="O739" s="75"/>
      <c r="P739" s="75"/>
      <c r="Q739" s="151">
        <f t="shared" si="99"/>
        <v>90003.009999999776</v>
      </c>
      <c r="R739" s="78">
        <f t="shared" si="100"/>
        <v>780.64459332781917</v>
      </c>
    </row>
    <row r="740" spans="1:18" s="2" customFormat="1" x14ac:dyDescent="0.3">
      <c r="A740" s="76">
        <v>14</v>
      </c>
      <c r="B740" s="75" t="s">
        <v>348</v>
      </c>
      <c r="C740" s="75" t="s">
        <v>1009</v>
      </c>
      <c r="D740" s="75" t="s">
        <v>1010</v>
      </c>
      <c r="E740" s="75" t="s">
        <v>1011</v>
      </c>
      <c r="F740" s="75" t="s">
        <v>478</v>
      </c>
      <c r="G740" s="75" t="s">
        <v>1025</v>
      </c>
      <c r="H740" s="80">
        <v>3320</v>
      </c>
      <c r="I740" s="76">
        <v>3</v>
      </c>
      <c r="J740" s="81">
        <f>สกลนคร!F69</f>
        <v>131031.53</v>
      </c>
      <c r="K740" s="159">
        <f>สกลนคร!AJ69</f>
        <v>184743.72999999998</v>
      </c>
      <c r="L740" s="81">
        <f>สกลนคร!AK69</f>
        <v>4013887.5300000003</v>
      </c>
      <c r="M740" s="81">
        <f>สกลนคร!AL69</f>
        <v>3980671.3400000003</v>
      </c>
      <c r="N740" s="75"/>
      <c r="O740" s="75"/>
      <c r="P740" s="75"/>
      <c r="Q740" s="151">
        <f t="shared" si="99"/>
        <v>33216.189999999944</v>
      </c>
      <c r="R740" s="78">
        <f t="shared" si="100"/>
        <v>1209.0022680722893</v>
      </c>
    </row>
    <row r="741" spans="1:18" s="105" customFormat="1" x14ac:dyDescent="0.3">
      <c r="A741" s="91">
        <v>15</v>
      </c>
      <c r="B741" s="89" t="s">
        <v>348</v>
      </c>
      <c r="C741" s="89" t="s">
        <v>1027</v>
      </c>
      <c r="D741" s="89" t="s">
        <v>1010</v>
      </c>
      <c r="E741" s="89" t="s">
        <v>1011</v>
      </c>
      <c r="F741" s="89" t="s">
        <v>478</v>
      </c>
      <c r="G741" s="89" t="s">
        <v>1458</v>
      </c>
      <c r="H741" s="90">
        <v>1136</v>
      </c>
      <c r="I741" s="91">
        <v>1</v>
      </c>
      <c r="J741" s="81">
        <f>สกลนคร!F70</f>
        <v>423568.99</v>
      </c>
      <c r="K741" s="164">
        <f>สกลนคร!AJ70</f>
        <v>574144.67999999993</v>
      </c>
      <c r="L741" s="81">
        <f>สกลนคร!AK70</f>
        <v>2023346.4700000002</v>
      </c>
      <c r="M741" s="81">
        <f>สกลนคร!AL70</f>
        <v>1915478.8800000001</v>
      </c>
      <c r="N741" s="89"/>
      <c r="O741" s="89"/>
      <c r="P741" s="89"/>
      <c r="Q741" s="199">
        <f t="shared" si="99"/>
        <v>107867.59000000008</v>
      </c>
      <c r="R741" s="200">
        <f t="shared" si="100"/>
        <v>1781.1148503521129</v>
      </c>
    </row>
    <row r="742" spans="1:18" s="21" customFormat="1" x14ac:dyDescent="0.3">
      <c r="A742" s="139">
        <v>4</v>
      </c>
      <c r="B742" s="140" t="s">
        <v>348</v>
      </c>
      <c r="C742" s="140"/>
      <c r="D742" s="140"/>
      <c r="E742" s="140" t="s">
        <v>374</v>
      </c>
      <c r="F742" s="140"/>
      <c r="G742" s="140" t="s">
        <v>1026</v>
      </c>
      <c r="H742" s="142">
        <f>SUM(H727:H740)</f>
        <v>49745</v>
      </c>
      <c r="I742" s="139"/>
      <c r="J742" s="142">
        <f>SUM(J727:J740)</f>
        <v>3907733.9</v>
      </c>
      <c r="K742" s="160">
        <f>SUM(K727:K740)</f>
        <v>4119649.81</v>
      </c>
      <c r="L742" s="142">
        <f t="shared" ref="L742:M742" si="103">SUM(L727:L740)</f>
        <v>43205833.990000002</v>
      </c>
      <c r="M742" s="142">
        <f t="shared" si="103"/>
        <v>42902233.360000007</v>
      </c>
      <c r="N742" s="140">
        <v>14</v>
      </c>
      <c r="O742" s="140">
        <v>14</v>
      </c>
      <c r="P742" s="140">
        <f>N742-O742</f>
        <v>0</v>
      </c>
      <c r="Q742" s="152">
        <f t="shared" si="99"/>
        <v>303600.62999999523</v>
      </c>
      <c r="R742" s="150">
        <f>L742/H742</f>
        <v>868.54626575535235</v>
      </c>
    </row>
    <row r="743" spans="1:18" s="2" customFormat="1" x14ac:dyDescent="0.3">
      <c r="A743" s="76">
        <v>1</v>
      </c>
      <c r="B743" s="75" t="s">
        <v>348</v>
      </c>
      <c r="C743" s="75" t="s">
        <v>1027</v>
      </c>
      <c r="D743" s="75" t="s">
        <v>400</v>
      </c>
      <c r="E743" s="75" t="s">
        <v>1028</v>
      </c>
      <c r="F743" s="75" t="s">
        <v>508</v>
      </c>
      <c r="G743" s="75" t="s">
        <v>1029</v>
      </c>
      <c r="H743" s="80"/>
      <c r="I743" s="76"/>
      <c r="J743" s="153"/>
      <c r="K743" s="159"/>
      <c r="L743" s="81"/>
      <c r="M743" s="81"/>
      <c r="N743" s="75"/>
      <c r="O743" s="75"/>
      <c r="P743" s="75"/>
      <c r="Q743" s="151"/>
      <c r="R743" s="78"/>
    </row>
    <row r="744" spans="1:18" s="105" customFormat="1" x14ac:dyDescent="0.3">
      <c r="A744" s="91">
        <v>2</v>
      </c>
      <c r="B744" s="89" t="s">
        <v>348</v>
      </c>
      <c r="C744" s="89" t="s">
        <v>1027</v>
      </c>
      <c r="D744" s="89" t="s">
        <v>400</v>
      </c>
      <c r="E744" s="89" t="s">
        <v>1028</v>
      </c>
      <c r="F744" s="89" t="s">
        <v>478</v>
      </c>
      <c r="G744" s="89" t="s">
        <v>1030</v>
      </c>
      <c r="H744" s="90">
        <v>6250</v>
      </c>
      <c r="I744" s="91">
        <v>5</v>
      </c>
      <c r="J744" s="81">
        <f>สกลนคร!F71</f>
        <v>290206.77</v>
      </c>
      <c r="K744" s="164">
        <f>สกลนคร!AJ71</f>
        <v>406620.31</v>
      </c>
      <c r="L744" s="81">
        <f>สกลนคร!AK71</f>
        <v>4418713.74</v>
      </c>
      <c r="M744" s="81">
        <f>สกลนคร!AL71</f>
        <v>4321187.99</v>
      </c>
      <c r="N744" s="89"/>
      <c r="O744" s="89"/>
      <c r="P744" s="89"/>
      <c r="Q744" s="151">
        <f t="shared" si="99"/>
        <v>97525.75</v>
      </c>
      <c r="R744" s="78">
        <f t="shared" si="100"/>
        <v>706.99419840000007</v>
      </c>
    </row>
    <row r="745" spans="1:18" s="105" customFormat="1" x14ac:dyDescent="0.3">
      <c r="A745" s="91">
        <v>3</v>
      </c>
      <c r="B745" s="89" t="s">
        <v>348</v>
      </c>
      <c r="C745" s="89" t="s">
        <v>1027</v>
      </c>
      <c r="D745" s="89" t="s">
        <v>400</v>
      </c>
      <c r="E745" s="89" t="s">
        <v>1028</v>
      </c>
      <c r="F745" s="89" t="s">
        <v>478</v>
      </c>
      <c r="G745" s="89" t="s">
        <v>1031</v>
      </c>
      <c r="H745" s="90">
        <v>4055</v>
      </c>
      <c r="I745" s="91">
        <v>3</v>
      </c>
      <c r="J745" s="81">
        <f>สกลนคร!F72</f>
        <v>117490.85</v>
      </c>
      <c r="K745" s="164">
        <f>สกลนคร!AJ72</f>
        <v>334046.98</v>
      </c>
      <c r="L745" s="81">
        <f>สกลนคร!AK72</f>
        <v>4382784.2200000007</v>
      </c>
      <c r="M745" s="81">
        <f>สกลนคร!AL72</f>
        <v>4340554.8499999996</v>
      </c>
      <c r="N745" s="89"/>
      <c r="O745" s="89"/>
      <c r="P745" s="89"/>
      <c r="Q745" s="151">
        <f t="shared" si="99"/>
        <v>42229.370000001043</v>
      </c>
      <c r="R745" s="78">
        <f t="shared" si="100"/>
        <v>1080.8345795314428</v>
      </c>
    </row>
    <row r="746" spans="1:18" s="105" customFormat="1" x14ac:dyDescent="0.3">
      <c r="A746" s="91">
        <v>4</v>
      </c>
      <c r="B746" s="89" t="s">
        <v>348</v>
      </c>
      <c r="C746" s="89" t="s">
        <v>1027</v>
      </c>
      <c r="D746" s="89" t="s">
        <v>400</v>
      </c>
      <c r="E746" s="89" t="s">
        <v>1028</v>
      </c>
      <c r="F746" s="89" t="s">
        <v>478</v>
      </c>
      <c r="G746" s="89" t="s">
        <v>1032</v>
      </c>
      <c r="H746" s="90">
        <v>4970</v>
      </c>
      <c r="I746" s="91">
        <v>4</v>
      </c>
      <c r="J746" s="81">
        <f>สกลนคร!F73</f>
        <v>349865.91</v>
      </c>
      <c r="K746" s="164">
        <f>สกลนคร!AJ73</f>
        <v>454029.18</v>
      </c>
      <c r="L746" s="81">
        <f>สกลนคร!AK73</f>
        <v>3731882.79</v>
      </c>
      <c r="M746" s="81">
        <f>สกลนคร!AL73</f>
        <v>3842733.8800000004</v>
      </c>
      <c r="N746" s="89"/>
      <c r="O746" s="89"/>
      <c r="P746" s="89"/>
      <c r="Q746" s="151">
        <f t="shared" si="99"/>
        <v>-110851.09000000032</v>
      </c>
      <c r="R746" s="78">
        <f t="shared" si="100"/>
        <v>750.88184909456743</v>
      </c>
    </row>
    <row r="747" spans="1:18" s="105" customFormat="1" x14ac:dyDescent="0.3">
      <c r="A747" s="91">
        <v>5</v>
      </c>
      <c r="B747" s="89" t="s">
        <v>348</v>
      </c>
      <c r="C747" s="89" t="s">
        <v>1027</v>
      </c>
      <c r="D747" s="89" t="s">
        <v>400</v>
      </c>
      <c r="E747" s="89" t="s">
        <v>1028</v>
      </c>
      <c r="F747" s="89" t="s">
        <v>478</v>
      </c>
      <c r="G747" s="89" t="s">
        <v>1033</v>
      </c>
      <c r="H747" s="90">
        <v>3955</v>
      </c>
      <c r="I747" s="91">
        <v>3</v>
      </c>
      <c r="J747" s="81">
        <f>สกลนคร!F74</f>
        <v>338379.68</v>
      </c>
      <c r="K747" s="164">
        <f>สกลนคร!AJ74</f>
        <v>408444.59</v>
      </c>
      <c r="L747" s="81">
        <f>สกลนคร!AK74</f>
        <v>3313641.73</v>
      </c>
      <c r="M747" s="81">
        <f>สกลนคร!AL74</f>
        <v>3367985.48</v>
      </c>
      <c r="N747" s="89"/>
      <c r="O747" s="89"/>
      <c r="P747" s="89"/>
      <c r="Q747" s="151">
        <f t="shared" si="99"/>
        <v>-54343.75</v>
      </c>
      <c r="R747" s="78">
        <f t="shared" si="100"/>
        <v>837.83608849557527</v>
      </c>
    </row>
    <row r="748" spans="1:18" s="105" customFormat="1" x14ac:dyDescent="0.3">
      <c r="A748" s="91">
        <v>6</v>
      </c>
      <c r="B748" s="89" t="s">
        <v>348</v>
      </c>
      <c r="C748" s="89" t="s">
        <v>1027</v>
      </c>
      <c r="D748" s="89" t="s">
        <v>400</v>
      </c>
      <c r="E748" s="89" t="s">
        <v>1028</v>
      </c>
      <c r="F748" s="89" t="s">
        <v>478</v>
      </c>
      <c r="G748" s="89" t="s">
        <v>1530</v>
      </c>
      <c r="H748" s="90">
        <v>4239</v>
      </c>
      <c r="I748" s="91">
        <v>3</v>
      </c>
      <c r="J748" s="81">
        <f>สกลนคร!F75</f>
        <v>201840.43</v>
      </c>
      <c r="K748" s="164">
        <f>สกลนคร!AJ75</f>
        <v>377149.85</v>
      </c>
      <c r="L748" s="81">
        <f>สกลนคร!AK75</f>
        <v>3355239.66</v>
      </c>
      <c r="M748" s="81">
        <f>สกลนคร!AL75</f>
        <v>3115270.87</v>
      </c>
      <c r="N748" s="89"/>
      <c r="O748" s="89"/>
      <c r="P748" s="89"/>
      <c r="Q748" s="151">
        <f t="shared" si="99"/>
        <v>239968.79000000004</v>
      </c>
      <c r="R748" s="78">
        <f t="shared" si="100"/>
        <v>791.51678697806085</v>
      </c>
    </row>
    <row r="749" spans="1:18" s="105" customFormat="1" x14ac:dyDescent="0.3">
      <c r="A749" s="91">
        <v>7</v>
      </c>
      <c r="B749" s="89" t="s">
        <v>348</v>
      </c>
      <c r="C749" s="89" t="s">
        <v>1027</v>
      </c>
      <c r="D749" s="89" t="s">
        <v>400</v>
      </c>
      <c r="E749" s="89" t="s">
        <v>1028</v>
      </c>
      <c r="F749" s="89" t="s">
        <v>478</v>
      </c>
      <c r="G749" s="89" t="s">
        <v>1035</v>
      </c>
      <c r="H749" s="90">
        <v>1985</v>
      </c>
      <c r="I749" s="91">
        <v>2</v>
      </c>
      <c r="J749" s="81">
        <f>สกลนคร!F76</f>
        <v>190176.62</v>
      </c>
      <c r="K749" s="164">
        <f>สกลนคร!AJ76</f>
        <v>229577.34</v>
      </c>
      <c r="L749" s="81">
        <f>สกลนคร!AK76</f>
        <v>3054727.62</v>
      </c>
      <c r="M749" s="81">
        <f>สกลนคร!AL76</f>
        <v>3124483.3499999996</v>
      </c>
      <c r="N749" s="89"/>
      <c r="O749" s="89"/>
      <c r="P749" s="89"/>
      <c r="Q749" s="151">
        <f t="shared" si="99"/>
        <v>-69755.729999999516</v>
      </c>
      <c r="R749" s="78">
        <f t="shared" si="100"/>
        <v>1538.9056020151133</v>
      </c>
    </row>
    <row r="750" spans="1:18" s="105" customFormat="1" x14ac:dyDescent="0.3">
      <c r="A750" s="91">
        <v>8</v>
      </c>
      <c r="B750" s="89" t="s">
        <v>348</v>
      </c>
      <c r="C750" s="89" t="s">
        <v>1027</v>
      </c>
      <c r="D750" s="89" t="s">
        <v>400</v>
      </c>
      <c r="E750" s="89" t="s">
        <v>1028</v>
      </c>
      <c r="F750" s="89" t="s">
        <v>478</v>
      </c>
      <c r="G750" s="89" t="s">
        <v>1036</v>
      </c>
      <c r="H750" s="90">
        <v>1937</v>
      </c>
      <c r="I750" s="91">
        <v>2</v>
      </c>
      <c r="J750" s="81">
        <f>สกลนคร!F77</f>
        <v>140848.57</v>
      </c>
      <c r="K750" s="164">
        <f>สกลนคร!AJ77</f>
        <v>333125.03000000003</v>
      </c>
      <c r="L750" s="81">
        <f>สกลนคร!AK77</f>
        <v>3369750.04</v>
      </c>
      <c r="M750" s="81">
        <f>สกลนคร!AL77</f>
        <v>3365901.02</v>
      </c>
      <c r="N750" s="89"/>
      <c r="O750" s="89"/>
      <c r="P750" s="89"/>
      <c r="Q750" s="151">
        <f t="shared" si="99"/>
        <v>3849.0200000000186</v>
      </c>
      <c r="R750" s="78">
        <f t="shared" si="100"/>
        <v>1739.6747754259163</v>
      </c>
    </row>
    <row r="751" spans="1:18" s="21" customFormat="1" x14ac:dyDescent="0.3">
      <c r="A751" s="139">
        <v>5</v>
      </c>
      <c r="B751" s="140" t="s">
        <v>348</v>
      </c>
      <c r="C751" s="140"/>
      <c r="D751" s="140"/>
      <c r="E751" s="140" t="s">
        <v>374</v>
      </c>
      <c r="F751" s="140"/>
      <c r="G751" s="140" t="s">
        <v>1037</v>
      </c>
      <c r="H751" s="141">
        <f>SUM(H744:H750)</f>
        <v>27391</v>
      </c>
      <c r="I751" s="139"/>
      <c r="J751" s="142">
        <f>SUM(J743:J750)</f>
        <v>1628808.8299999998</v>
      </c>
      <c r="K751" s="160">
        <f>SUM(K743:K750)</f>
        <v>2542993.2800000003</v>
      </c>
      <c r="L751" s="142">
        <f t="shared" ref="L751:M751" si="104">SUM(L744:L750)</f>
        <v>25626739.800000001</v>
      </c>
      <c r="M751" s="142">
        <f t="shared" si="104"/>
        <v>25478117.440000001</v>
      </c>
      <c r="N751" s="140">
        <v>7</v>
      </c>
      <c r="O751" s="140">
        <v>7</v>
      </c>
      <c r="P751" s="140">
        <f>N751-O751</f>
        <v>0</v>
      </c>
      <c r="Q751" s="152">
        <f t="shared" si="99"/>
        <v>148622.3599999994</v>
      </c>
      <c r="R751" s="150">
        <f>L751/H751</f>
        <v>935.58978496586474</v>
      </c>
    </row>
    <row r="752" spans="1:18" s="2" customFormat="1" x14ac:dyDescent="0.3">
      <c r="A752" s="76">
        <v>1</v>
      </c>
      <c r="B752" s="75" t="s">
        <v>348</v>
      </c>
      <c r="C752" s="75" t="s">
        <v>1038</v>
      </c>
      <c r="D752" s="75" t="s">
        <v>407</v>
      </c>
      <c r="E752" s="75" t="s">
        <v>1039</v>
      </c>
      <c r="F752" s="75" t="s">
        <v>508</v>
      </c>
      <c r="G752" s="75" t="s">
        <v>1040</v>
      </c>
      <c r="H752" s="80"/>
      <c r="I752" s="76"/>
      <c r="J752" s="153"/>
      <c r="K752" s="159"/>
      <c r="L752" s="81"/>
      <c r="M752" s="81"/>
      <c r="N752" s="75"/>
      <c r="O752" s="75"/>
      <c r="P752" s="75"/>
      <c r="Q752" s="151"/>
      <c r="R752" s="78"/>
    </row>
    <row r="753" spans="1:18" s="2" customFormat="1" x14ac:dyDescent="0.3">
      <c r="A753" s="76">
        <v>2</v>
      </c>
      <c r="B753" s="75" t="s">
        <v>348</v>
      </c>
      <c r="C753" s="75" t="s">
        <v>1038</v>
      </c>
      <c r="D753" s="75" t="s">
        <v>407</v>
      </c>
      <c r="E753" s="75" t="s">
        <v>1039</v>
      </c>
      <c r="F753" s="75" t="s">
        <v>478</v>
      </c>
      <c r="G753" s="75" t="s">
        <v>1041</v>
      </c>
      <c r="H753" s="80">
        <v>3712</v>
      </c>
      <c r="I753" s="76">
        <v>3</v>
      </c>
      <c r="J753" s="81">
        <f>สกลนคร!F78</f>
        <v>281479.82</v>
      </c>
      <c r="K753" s="159">
        <f>สกลนคร!AJ78</f>
        <v>355136.13</v>
      </c>
      <c r="L753" s="81">
        <f>สกลนคร!AK78</f>
        <v>2822884.1799999997</v>
      </c>
      <c r="M753" s="81">
        <f>สกลนคร!AL78</f>
        <v>2967718.86</v>
      </c>
      <c r="N753" s="75"/>
      <c r="O753" s="75"/>
      <c r="P753" s="75"/>
      <c r="Q753" s="151">
        <f t="shared" si="99"/>
        <v>-144834.68000000017</v>
      </c>
      <c r="R753" s="78">
        <f t="shared" si="100"/>
        <v>760.47526400862057</v>
      </c>
    </row>
    <row r="754" spans="1:18" s="2" customFormat="1" x14ac:dyDescent="0.3">
      <c r="A754" s="76">
        <v>3</v>
      </c>
      <c r="B754" s="75" t="s">
        <v>348</v>
      </c>
      <c r="C754" s="75" t="s">
        <v>1038</v>
      </c>
      <c r="D754" s="75" t="s">
        <v>407</v>
      </c>
      <c r="E754" s="75" t="s">
        <v>1039</v>
      </c>
      <c r="F754" s="75" t="s">
        <v>478</v>
      </c>
      <c r="G754" s="75" t="s">
        <v>1042</v>
      </c>
      <c r="H754" s="80">
        <v>3845</v>
      </c>
      <c r="I754" s="76">
        <v>3</v>
      </c>
      <c r="J754" s="81">
        <f>สกลนคร!F79</f>
        <v>77710.149999999994</v>
      </c>
      <c r="K754" s="159">
        <f>สกลนคร!AJ79</f>
        <v>170015.69</v>
      </c>
      <c r="L754" s="81">
        <f>สกลนคร!AK79</f>
        <v>3053392.9699999997</v>
      </c>
      <c r="M754" s="81">
        <f>สกลนคร!AL79</f>
        <v>3124620.05</v>
      </c>
      <c r="N754" s="75"/>
      <c r="O754" s="75"/>
      <c r="P754" s="75"/>
      <c r="Q754" s="151">
        <f t="shared" si="99"/>
        <v>-71227.080000000075</v>
      </c>
      <c r="R754" s="78">
        <f t="shared" si="100"/>
        <v>794.1204083224967</v>
      </c>
    </row>
    <row r="755" spans="1:18" s="2" customFormat="1" x14ac:dyDescent="0.3">
      <c r="A755" s="76">
        <v>4</v>
      </c>
      <c r="B755" s="75" t="s">
        <v>348</v>
      </c>
      <c r="C755" s="75" t="s">
        <v>1038</v>
      </c>
      <c r="D755" s="75" t="s">
        <v>407</v>
      </c>
      <c r="E755" s="75" t="s">
        <v>1039</v>
      </c>
      <c r="F755" s="75" t="s">
        <v>478</v>
      </c>
      <c r="G755" s="75" t="s">
        <v>1043</v>
      </c>
      <c r="H755" s="80">
        <v>3190</v>
      </c>
      <c r="I755" s="76">
        <v>3</v>
      </c>
      <c r="J755" s="81">
        <f>สกลนคร!F80</f>
        <v>205927.29</v>
      </c>
      <c r="K755" s="159">
        <f>สกลนคร!AJ80</f>
        <v>262447.46000000002</v>
      </c>
      <c r="L755" s="81">
        <f>สกลนคร!AK80</f>
        <v>2615935.5099999998</v>
      </c>
      <c r="M755" s="81">
        <f>สกลนคร!AL80</f>
        <v>2663293.4499999997</v>
      </c>
      <c r="N755" s="75"/>
      <c r="O755" s="75"/>
      <c r="P755" s="75"/>
      <c r="Q755" s="151">
        <f t="shared" si="99"/>
        <v>-47357.939999999944</v>
      </c>
      <c r="R755" s="78">
        <f t="shared" si="100"/>
        <v>820.04247962382442</v>
      </c>
    </row>
    <row r="756" spans="1:18" s="2" customFormat="1" x14ac:dyDescent="0.3">
      <c r="A756" s="76">
        <v>5</v>
      </c>
      <c r="B756" s="75" t="s">
        <v>348</v>
      </c>
      <c r="C756" s="75" t="s">
        <v>1038</v>
      </c>
      <c r="D756" s="75" t="s">
        <v>407</v>
      </c>
      <c r="E756" s="75" t="s">
        <v>1039</v>
      </c>
      <c r="F756" s="75" t="s">
        <v>478</v>
      </c>
      <c r="G756" s="75" t="s">
        <v>1044</v>
      </c>
      <c r="H756" s="80">
        <v>1536</v>
      </c>
      <c r="I756" s="76">
        <v>2</v>
      </c>
      <c r="J756" s="81">
        <f>สกลนคร!F81</f>
        <v>157494.23000000001</v>
      </c>
      <c r="K756" s="159">
        <f>สกลนคร!AJ81</f>
        <v>140713.53</v>
      </c>
      <c r="L756" s="81">
        <f>สกลนคร!AK81</f>
        <v>3157944.19</v>
      </c>
      <c r="M756" s="81">
        <f>สกลนคร!AL81</f>
        <v>3357694.1500000004</v>
      </c>
      <c r="N756" s="75"/>
      <c r="O756" s="75"/>
      <c r="P756" s="75"/>
      <c r="Q756" s="151">
        <f t="shared" si="99"/>
        <v>-199749.96000000043</v>
      </c>
      <c r="R756" s="78">
        <f t="shared" si="100"/>
        <v>2055.9532486979165</v>
      </c>
    </row>
    <row r="757" spans="1:18" s="2" customFormat="1" x14ac:dyDescent="0.3">
      <c r="A757" s="76">
        <v>6</v>
      </c>
      <c r="B757" s="75" t="s">
        <v>348</v>
      </c>
      <c r="C757" s="75" t="s">
        <v>1038</v>
      </c>
      <c r="D757" s="75" t="s">
        <v>407</v>
      </c>
      <c r="E757" s="75" t="s">
        <v>1039</v>
      </c>
      <c r="F757" s="75" t="s">
        <v>478</v>
      </c>
      <c r="G757" s="75" t="s">
        <v>1045</v>
      </c>
      <c r="H757" s="80">
        <v>4034</v>
      </c>
      <c r="I757" s="76">
        <v>3</v>
      </c>
      <c r="J757" s="81">
        <f>สกลนคร!F82</f>
        <v>58771.86</v>
      </c>
      <c r="K757" s="159">
        <f>สกลนคร!AJ82</f>
        <v>89041.98</v>
      </c>
      <c r="L757" s="81">
        <f>สกลนคร!AK82</f>
        <v>2597604.1100000003</v>
      </c>
      <c r="M757" s="81">
        <f>สกลนคร!AL82</f>
        <v>2680516.13</v>
      </c>
      <c r="N757" s="75"/>
      <c r="O757" s="75"/>
      <c r="P757" s="75"/>
      <c r="Q757" s="151">
        <f t="shared" si="99"/>
        <v>-82912.019999999553</v>
      </c>
      <c r="R757" s="78">
        <f t="shared" si="100"/>
        <v>643.92764253842347</v>
      </c>
    </row>
    <row r="758" spans="1:18" s="2" customFormat="1" x14ac:dyDescent="0.3">
      <c r="A758" s="76">
        <v>7</v>
      </c>
      <c r="B758" s="75" t="s">
        <v>348</v>
      </c>
      <c r="C758" s="75" t="s">
        <v>1038</v>
      </c>
      <c r="D758" s="75" t="s">
        <v>407</v>
      </c>
      <c r="E758" s="75" t="s">
        <v>1039</v>
      </c>
      <c r="F758" s="75" t="s">
        <v>478</v>
      </c>
      <c r="G758" s="75" t="s">
        <v>1046</v>
      </c>
      <c r="H758" s="80">
        <v>6213</v>
      </c>
      <c r="I758" s="76">
        <v>5</v>
      </c>
      <c r="J758" s="81">
        <f>สกลนคร!F83</f>
        <v>228855.85</v>
      </c>
      <c r="K758" s="159">
        <f>สกลนคร!AJ83</f>
        <v>331319.55</v>
      </c>
      <c r="L758" s="81">
        <f>สกลนคร!AK83</f>
        <v>4944484.3</v>
      </c>
      <c r="M758" s="81">
        <f>สกลนคร!AL83</f>
        <v>5047368.3099999996</v>
      </c>
      <c r="N758" s="75"/>
      <c r="O758" s="75"/>
      <c r="P758" s="75"/>
      <c r="Q758" s="151">
        <f t="shared" si="99"/>
        <v>-102884.00999999978</v>
      </c>
      <c r="R758" s="78">
        <f t="shared" si="100"/>
        <v>795.82879446322227</v>
      </c>
    </row>
    <row r="759" spans="1:18" s="2" customFormat="1" x14ac:dyDescent="0.3">
      <c r="A759" s="76">
        <v>8</v>
      </c>
      <c r="B759" s="75" t="s">
        <v>348</v>
      </c>
      <c r="C759" s="75" t="s">
        <v>1038</v>
      </c>
      <c r="D759" s="75" t="s">
        <v>407</v>
      </c>
      <c r="E759" s="75" t="s">
        <v>1039</v>
      </c>
      <c r="F759" s="75" t="s">
        <v>478</v>
      </c>
      <c r="G759" s="75" t="s">
        <v>1047</v>
      </c>
      <c r="H759" s="80">
        <v>4054</v>
      </c>
      <c r="I759" s="76">
        <v>3</v>
      </c>
      <c r="J759" s="81">
        <f>สกลนคร!F84</f>
        <v>210952.93</v>
      </c>
      <c r="K759" s="159">
        <f>สกลนคร!AJ84</f>
        <v>206154.03999999998</v>
      </c>
      <c r="L759" s="81">
        <f>สกลนคร!AK84</f>
        <v>2308244.08</v>
      </c>
      <c r="M759" s="81">
        <f>สกลนคร!AL84</f>
        <v>2419249.04</v>
      </c>
      <c r="N759" s="75"/>
      <c r="O759" s="75"/>
      <c r="P759" s="75"/>
      <c r="Q759" s="151">
        <f t="shared" si="99"/>
        <v>-111004.95999999996</v>
      </c>
      <c r="R759" s="78">
        <f t="shared" si="100"/>
        <v>569.37446472619638</v>
      </c>
    </row>
    <row r="760" spans="1:18" s="2" customFormat="1" x14ac:dyDescent="0.3">
      <c r="A760" s="76">
        <v>9</v>
      </c>
      <c r="B760" s="75" t="s">
        <v>348</v>
      </c>
      <c r="C760" s="75" t="s">
        <v>1038</v>
      </c>
      <c r="D760" s="75" t="s">
        <v>407</v>
      </c>
      <c r="E760" s="75" t="s">
        <v>1039</v>
      </c>
      <c r="F760" s="75" t="s">
        <v>478</v>
      </c>
      <c r="G760" s="75" t="s">
        <v>1048</v>
      </c>
      <c r="H760" s="80">
        <v>3457</v>
      </c>
      <c r="I760" s="76">
        <v>3</v>
      </c>
      <c r="J760" s="81">
        <f>สกลนคร!F85</f>
        <v>293179.53000000003</v>
      </c>
      <c r="K760" s="159">
        <f>สกลนคร!AJ85</f>
        <v>310201.35000000003</v>
      </c>
      <c r="L760" s="81">
        <f>สกลนคร!AK85</f>
        <v>2806816.48</v>
      </c>
      <c r="M760" s="81">
        <f>สกลนคร!AL85</f>
        <v>2951262.72</v>
      </c>
      <c r="N760" s="75"/>
      <c r="O760" s="75"/>
      <c r="P760" s="75"/>
      <c r="Q760" s="151">
        <f t="shared" si="99"/>
        <v>-144446.24000000022</v>
      </c>
      <c r="R760" s="78">
        <f t="shared" si="100"/>
        <v>811.92261498409027</v>
      </c>
    </row>
    <row r="761" spans="1:18" s="2" customFormat="1" x14ac:dyDescent="0.3">
      <c r="A761" s="76">
        <v>10</v>
      </c>
      <c r="B761" s="75" t="s">
        <v>348</v>
      </c>
      <c r="C761" s="75" t="s">
        <v>1038</v>
      </c>
      <c r="D761" s="75" t="s">
        <v>407</v>
      </c>
      <c r="E761" s="75" t="s">
        <v>1039</v>
      </c>
      <c r="F761" s="75" t="s">
        <v>478</v>
      </c>
      <c r="G761" s="75" t="s">
        <v>1049</v>
      </c>
      <c r="H761" s="80">
        <v>1347</v>
      </c>
      <c r="I761" s="76">
        <v>1</v>
      </c>
      <c r="J761" s="81">
        <f>สกลนคร!F86</f>
        <v>165047.32</v>
      </c>
      <c r="K761" s="159">
        <f>สกลนคร!AJ86</f>
        <v>192127.47999999998</v>
      </c>
      <c r="L761" s="81">
        <f>สกลนคร!AK86</f>
        <v>2476169.13</v>
      </c>
      <c r="M761" s="81">
        <f>สกลนคร!AL86</f>
        <v>2532199.0700000003</v>
      </c>
      <c r="N761" s="75"/>
      <c r="O761" s="75"/>
      <c r="P761" s="75"/>
      <c r="Q761" s="151">
        <f t="shared" si="99"/>
        <v>-56029.94000000041</v>
      </c>
      <c r="R761" s="78">
        <f t="shared" si="100"/>
        <v>1838.2844320712693</v>
      </c>
    </row>
    <row r="762" spans="1:18" s="21" customFormat="1" x14ac:dyDescent="0.3">
      <c r="A762" s="139">
        <v>6</v>
      </c>
      <c r="B762" s="140" t="s">
        <v>348</v>
      </c>
      <c r="C762" s="140"/>
      <c r="D762" s="140"/>
      <c r="E762" s="140" t="s">
        <v>374</v>
      </c>
      <c r="F762" s="140"/>
      <c r="G762" s="140" t="s">
        <v>1050</v>
      </c>
      <c r="H762" s="141">
        <f>SUM(H753:H761)</f>
        <v>31388</v>
      </c>
      <c r="I762" s="139"/>
      <c r="J762" s="142">
        <f>SUM(J752:J761)</f>
        <v>1679418.98</v>
      </c>
      <c r="K762" s="160">
        <f>SUM(K752:K761)</f>
        <v>2057157.2100000002</v>
      </c>
      <c r="L762" s="142">
        <f t="shared" ref="L762:M762" si="105">SUM(L752:L761)</f>
        <v>26783474.950000003</v>
      </c>
      <c r="M762" s="142">
        <f t="shared" si="105"/>
        <v>27743921.779999997</v>
      </c>
      <c r="N762" s="140">
        <v>9</v>
      </c>
      <c r="O762" s="140">
        <v>9</v>
      </c>
      <c r="P762" s="140">
        <f>N762-O762</f>
        <v>0</v>
      </c>
      <c r="Q762" s="152">
        <f t="shared" si="99"/>
        <v>-960446.82999999449</v>
      </c>
      <c r="R762" s="150">
        <f>L762/H762</f>
        <v>853.3030122976935</v>
      </c>
    </row>
    <row r="763" spans="1:18" s="2" customFormat="1" x14ac:dyDescent="0.3">
      <c r="A763" s="76">
        <v>1</v>
      </c>
      <c r="B763" s="75" t="s">
        <v>348</v>
      </c>
      <c r="C763" s="75" t="s">
        <v>1051</v>
      </c>
      <c r="D763" s="75" t="s">
        <v>414</v>
      </c>
      <c r="E763" s="75" t="s">
        <v>1052</v>
      </c>
      <c r="F763" s="75" t="s">
        <v>508</v>
      </c>
      <c r="G763" s="75" t="s">
        <v>1053</v>
      </c>
      <c r="H763" s="80"/>
      <c r="I763" s="76"/>
      <c r="J763" s="153"/>
      <c r="K763" s="159"/>
      <c r="L763" s="81"/>
      <c r="M763" s="81"/>
      <c r="N763" s="75"/>
      <c r="O763" s="75"/>
      <c r="P763" s="75"/>
      <c r="Q763" s="151"/>
      <c r="R763" s="78"/>
    </row>
    <row r="764" spans="1:18" s="2" customFormat="1" x14ac:dyDescent="0.3">
      <c r="A764" s="76">
        <v>2</v>
      </c>
      <c r="B764" s="75" t="s">
        <v>348</v>
      </c>
      <c r="C764" s="75" t="s">
        <v>1051</v>
      </c>
      <c r="D764" s="75" t="s">
        <v>414</v>
      </c>
      <c r="E764" s="75" t="s">
        <v>1052</v>
      </c>
      <c r="F764" s="75" t="s">
        <v>478</v>
      </c>
      <c r="G764" s="75" t="s">
        <v>1054</v>
      </c>
      <c r="H764" s="80">
        <v>2097</v>
      </c>
      <c r="I764" s="76">
        <v>2</v>
      </c>
      <c r="J764" s="81">
        <f>สกลนคร!F87</f>
        <v>387098.05</v>
      </c>
      <c r="K764" s="159">
        <f>สกลนคร!AJ87</f>
        <v>331401.70999999996</v>
      </c>
      <c r="L764" s="81">
        <f>สกลนคร!AK87</f>
        <v>1613978.88</v>
      </c>
      <c r="M764" s="81">
        <f>สกลนคร!AL87</f>
        <v>2424557.65</v>
      </c>
      <c r="N764" s="75"/>
      <c r="O764" s="75"/>
      <c r="P764" s="75"/>
      <c r="Q764" s="151">
        <f t="shared" si="99"/>
        <v>-810578.77</v>
      </c>
      <c r="R764" s="78">
        <f t="shared" si="100"/>
        <v>769.66088698140197</v>
      </c>
    </row>
    <row r="765" spans="1:18" s="2" customFormat="1" x14ac:dyDescent="0.3">
      <c r="A765" s="76">
        <v>3</v>
      </c>
      <c r="B765" s="75" t="s">
        <v>348</v>
      </c>
      <c r="C765" s="75" t="s">
        <v>1051</v>
      </c>
      <c r="D765" s="75" t="s">
        <v>414</v>
      </c>
      <c r="E765" s="75" t="s">
        <v>1052</v>
      </c>
      <c r="F765" s="75" t="s">
        <v>478</v>
      </c>
      <c r="G765" s="75" t="s">
        <v>1055</v>
      </c>
      <c r="H765" s="80">
        <v>1298</v>
      </c>
      <c r="I765" s="76">
        <v>1</v>
      </c>
      <c r="J765" s="81">
        <f>สกลนคร!F88</f>
        <v>227902.5</v>
      </c>
      <c r="K765" s="159">
        <f>สกลนคร!AJ88</f>
        <v>228447.65000000002</v>
      </c>
      <c r="L765" s="81">
        <f>สกลนคร!AK88</f>
        <v>1593793.6400000001</v>
      </c>
      <c r="M765" s="81">
        <f>สกลนคร!AL88</f>
        <v>1658309.03</v>
      </c>
      <c r="N765" s="75"/>
      <c r="O765" s="75"/>
      <c r="P765" s="75"/>
      <c r="Q765" s="151">
        <f t="shared" si="99"/>
        <v>-64515.389999999898</v>
      </c>
      <c r="R765" s="78">
        <f t="shared" si="100"/>
        <v>1227.8841602465332</v>
      </c>
    </row>
    <row r="766" spans="1:18" s="2" customFormat="1" x14ac:dyDescent="0.3">
      <c r="A766" s="76">
        <v>4</v>
      </c>
      <c r="B766" s="75" t="s">
        <v>348</v>
      </c>
      <c r="C766" s="75" t="s">
        <v>1051</v>
      </c>
      <c r="D766" s="75" t="s">
        <v>414</v>
      </c>
      <c r="E766" s="75" t="s">
        <v>1052</v>
      </c>
      <c r="F766" s="75" t="s">
        <v>478</v>
      </c>
      <c r="G766" s="75" t="s">
        <v>1056</v>
      </c>
      <c r="H766" s="80">
        <v>2787</v>
      </c>
      <c r="I766" s="76">
        <v>2</v>
      </c>
      <c r="J766" s="81">
        <f>สกลนคร!F89</f>
        <v>436691</v>
      </c>
      <c r="K766" s="159">
        <f>สกลนคร!AJ89</f>
        <v>420511.52</v>
      </c>
      <c r="L766" s="81">
        <f>สกลนคร!AK89</f>
        <v>2212538.41</v>
      </c>
      <c r="M766" s="81">
        <f>สกลนคร!AL89</f>
        <v>2332211.88</v>
      </c>
      <c r="N766" s="75"/>
      <c r="O766" s="75"/>
      <c r="P766" s="75"/>
      <c r="Q766" s="151">
        <f t="shared" si="99"/>
        <v>-119673.46999999974</v>
      </c>
      <c r="R766" s="78">
        <f t="shared" si="100"/>
        <v>793.87815213491217</v>
      </c>
    </row>
    <row r="767" spans="1:18" s="2" customFormat="1" x14ac:dyDescent="0.3">
      <c r="A767" s="76">
        <v>5</v>
      </c>
      <c r="B767" s="75" t="s">
        <v>348</v>
      </c>
      <c r="C767" s="75" t="s">
        <v>1051</v>
      </c>
      <c r="D767" s="75" t="s">
        <v>414</v>
      </c>
      <c r="E767" s="75" t="s">
        <v>1052</v>
      </c>
      <c r="F767" s="75" t="s">
        <v>478</v>
      </c>
      <c r="G767" s="75" t="s">
        <v>1057</v>
      </c>
      <c r="H767" s="80">
        <v>1798</v>
      </c>
      <c r="I767" s="76">
        <v>2</v>
      </c>
      <c r="J767" s="81">
        <f>สกลนคร!F90</f>
        <v>235703.79</v>
      </c>
      <c r="K767" s="159">
        <f>สกลนคร!AJ90</f>
        <v>190850.5</v>
      </c>
      <c r="L767" s="81">
        <f>สกลนคร!AK90</f>
        <v>2293038.56</v>
      </c>
      <c r="M767" s="81">
        <f>สกลนคร!AL90</f>
        <v>2367527.4499999997</v>
      </c>
      <c r="N767" s="75"/>
      <c r="O767" s="75"/>
      <c r="P767" s="75"/>
      <c r="Q767" s="151">
        <f t="shared" si="99"/>
        <v>-74488.889999999665</v>
      </c>
      <c r="R767" s="78">
        <f t="shared" si="100"/>
        <v>1275.327341490545</v>
      </c>
    </row>
    <row r="768" spans="1:18" s="21" customFormat="1" x14ac:dyDescent="0.3">
      <c r="A768" s="139">
        <v>7</v>
      </c>
      <c r="B768" s="140" t="s">
        <v>348</v>
      </c>
      <c r="C768" s="140"/>
      <c r="D768" s="140"/>
      <c r="E768" s="140" t="s">
        <v>374</v>
      </c>
      <c r="F768" s="140"/>
      <c r="G768" s="140" t="s">
        <v>1058</v>
      </c>
      <c r="H768" s="141">
        <f>SUM(H764:H767)</f>
        <v>7980</v>
      </c>
      <c r="I768" s="139"/>
      <c r="J768" s="142">
        <f>SUM(J763:J767)</f>
        <v>1287395.3400000001</v>
      </c>
      <c r="K768" s="160">
        <f>SUM(K763:K767)</f>
        <v>1171211.3799999999</v>
      </c>
      <c r="L768" s="142">
        <f t="shared" ref="L768:M768" si="106">SUM(L763:L767)</f>
        <v>7713349.4900000002</v>
      </c>
      <c r="M768" s="142">
        <f t="shared" si="106"/>
        <v>8782606.0099999998</v>
      </c>
      <c r="N768" s="140">
        <v>4</v>
      </c>
      <c r="O768" s="140">
        <v>4</v>
      </c>
      <c r="P768" s="140">
        <f>N768-O768</f>
        <v>0</v>
      </c>
      <c r="Q768" s="152">
        <f t="shared" si="99"/>
        <v>-1069256.5199999996</v>
      </c>
      <c r="R768" s="150">
        <f>L768/H768</f>
        <v>966.58514912280702</v>
      </c>
    </row>
    <row r="769" spans="1:18" s="2" customFormat="1" x14ac:dyDescent="0.3">
      <c r="A769" s="76">
        <v>1</v>
      </c>
      <c r="B769" s="75" t="s">
        <v>348</v>
      </c>
      <c r="C769" s="75" t="s">
        <v>1059</v>
      </c>
      <c r="D769" s="75" t="s">
        <v>421</v>
      </c>
      <c r="E769" s="75" t="s">
        <v>1060</v>
      </c>
      <c r="F769" s="75" t="s">
        <v>508</v>
      </c>
      <c r="G769" s="75" t="s">
        <v>1061</v>
      </c>
      <c r="H769" s="80"/>
      <c r="I769" s="76"/>
      <c r="J769" s="153"/>
      <c r="K769" s="159"/>
      <c r="L769" s="81"/>
      <c r="M769" s="81"/>
      <c r="N769" s="75"/>
      <c r="O769" s="75"/>
      <c r="P769" s="75"/>
      <c r="Q769" s="151"/>
      <c r="R769" s="78"/>
    </row>
    <row r="770" spans="1:18" s="2" customFormat="1" x14ac:dyDescent="0.3">
      <c r="A770" s="76">
        <v>2</v>
      </c>
      <c r="B770" s="75" t="s">
        <v>348</v>
      </c>
      <c r="C770" s="75" t="s">
        <v>1059</v>
      </c>
      <c r="D770" s="75" t="s">
        <v>421</v>
      </c>
      <c r="E770" s="75" t="s">
        <v>1060</v>
      </c>
      <c r="F770" s="75" t="s">
        <v>478</v>
      </c>
      <c r="G770" s="75" t="s">
        <v>1062</v>
      </c>
      <c r="H770" s="80">
        <v>5840</v>
      </c>
      <c r="I770" s="76">
        <v>4</v>
      </c>
      <c r="J770" s="81">
        <f>สกลนคร!F91</f>
        <v>92183.02</v>
      </c>
      <c r="K770" s="159">
        <f>สกลนคร!AJ91</f>
        <v>219255.13</v>
      </c>
      <c r="L770" s="81">
        <f>สกลนคร!AK91</f>
        <v>3191241.75</v>
      </c>
      <c r="M770" s="81">
        <f>สกลนคร!AL91</f>
        <v>3430246.35</v>
      </c>
      <c r="N770" s="75"/>
      <c r="O770" s="75"/>
      <c r="P770" s="75"/>
      <c r="Q770" s="151">
        <f t="shared" si="99"/>
        <v>-239004.60000000009</v>
      </c>
      <c r="R770" s="78">
        <f t="shared" si="100"/>
        <v>546.4455051369863</v>
      </c>
    </row>
    <row r="771" spans="1:18" s="2" customFormat="1" x14ac:dyDescent="0.3">
      <c r="A771" s="76">
        <v>3</v>
      </c>
      <c r="B771" s="75" t="s">
        <v>348</v>
      </c>
      <c r="C771" s="75" t="s">
        <v>1059</v>
      </c>
      <c r="D771" s="75" t="s">
        <v>421</v>
      </c>
      <c r="E771" s="75" t="s">
        <v>1060</v>
      </c>
      <c r="F771" s="75" t="s">
        <v>478</v>
      </c>
      <c r="G771" s="75" t="s">
        <v>1063</v>
      </c>
      <c r="H771" s="80">
        <v>2523</v>
      </c>
      <c r="I771" s="76">
        <v>2</v>
      </c>
      <c r="J771" s="81">
        <f>สกลนคร!F92</f>
        <v>31893.87</v>
      </c>
      <c r="K771" s="159">
        <f>สกลนคร!AJ92</f>
        <v>100952.06999999999</v>
      </c>
      <c r="L771" s="81">
        <f>สกลนคร!AK92</f>
        <v>1679960.3399999999</v>
      </c>
      <c r="M771" s="81">
        <f>สกลนคร!AL92</f>
        <v>1797570.0499999998</v>
      </c>
      <c r="N771" s="75"/>
      <c r="O771" s="75"/>
      <c r="P771" s="75"/>
      <c r="Q771" s="151">
        <f t="shared" si="99"/>
        <v>-117609.70999999996</v>
      </c>
      <c r="R771" s="78">
        <f t="shared" si="100"/>
        <v>665.8582401902496</v>
      </c>
    </row>
    <row r="772" spans="1:18" s="2" customFormat="1" x14ac:dyDescent="0.3">
      <c r="A772" s="76">
        <v>4</v>
      </c>
      <c r="B772" s="75" t="s">
        <v>348</v>
      </c>
      <c r="C772" s="75" t="s">
        <v>1059</v>
      </c>
      <c r="D772" s="75" t="s">
        <v>421</v>
      </c>
      <c r="E772" s="75" t="s">
        <v>1060</v>
      </c>
      <c r="F772" s="75" t="s">
        <v>478</v>
      </c>
      <c r="G772" s="75" t="s">
        <v>1064</v>
      </c>
      <c r="H772" s="80">
        <v>3532</v>
      </c>
      <c r="I772" s="76">
        <v>3</v>
      </c>
      <c r="J772" s="81">
        <f>สกลนคร!F93</f>
        <v>88922.45</v>
      </c>
      <c r="K772" s="159">
        <f>สกลนคร!AJ93</f>
        <v>175471.16</v>
      </c>
      <c r="L772" s="81">
        <f>สกลนคร!AK93</f>
        <v>2336821.8899999997</v>
      </c>
      <c r="M772" s="81">
        <f>สกลนคร!AL93</f>
        <v>2501593.36</v>
      </c>
      <c r="N772" s="75"/>
      <c r="O772" s="75"/>
      <c r="P772" s="75"/>
      <c r="Q772" s="151">
        <f t="shared" si="99"/>
        <v>-164771.4700000002</v>
      </c>
      <c r="R772" s="78">
        <f t="shared" si="100"/>
        <v>661.61435164212901</v>
      </c>
    </row>
    <row r="773" spans="1:18" s="2" customFormat="1" x14ac:dyDescent="0.3">
      <c r="A773" s="76">
        <v>5</v>
      </c>
      <c r="B773" s="75" t="s">
        <v>348</v>
      </c>
      <c r="C773" s="75" t="s">
        <v>1059</v>
      </c>
      <c r="D773" s="75" t="s">
        <v>421</v>
      </c>
      <c r="E773" s="75" t="s">
        <v>1060</v>
      </c>
      <c r="F773" s="75" t="s">
        <v>478</v>
      </c>
      <c r="G773" s="75" t="s">
        <v>1065</v>
      </c>
      <c r="H773" s="80">
        <v>6043</v>
      </c>
      <c r="I773" s="76">
        <v>5</v>
      </c>
      <c r="J773" s="81">
        <f>สกลนคร!F94</f>
        <v>169189.38</v>
      </c>
      <c r="K773" s="159">
        <f>สกลนคร!AJ94</f>
        <v>276051.64</v>
      </c>
      <c r="L773" s="81">
        <f>สกลนคร!AK94</f>
        <v>2793283.49</v>
      </c>
      <c r="M773" s="81">
        <f>สกลนคร!AL94</f>
        <v>2773174.38</v>
      </c>
      <c r="N773" s="75"/>
      <c r="O773" s="75"/>
      <c r="P773" s="75"/>
      <c r="Q773" s="151">
        <f t="shared" si="99"/>
        <v>20109.110000000335</v>
      </c>
      <c r="R773" s="78">
        <f t="shared" si="100"/>
        <v>462.23456726791335</v>
      </c>
    </row>
    <row r="774" spans="1:18" s="2" customFormat="1" x14ac:dyDescent="0.3">
      <c r="A774" s="76">
        <v>6</v>
      </c>
      <c r="B774" s="75" t="s">
        <v>348</v>
      </c>
      <c r="C774" s="75" t="s">
        <v>1059</v>
      </c>
      <c r="D774" s="75" t="s">
        <v>421</v>
      </c>
      <c r="E774" s="75" t="s">
        <v>1060</v>
      </c>
      <c r="F774" s="75" t="s">
        <v>478</v>
      </c>
      <c r="G774" s="75" t="s">
        <v>1066</v>
      </c>
      <c r="H774" s="80">
        <v>3905</v>
      </c>
      <c r="I774" s="76">
        <v>3</v>
      </c>
      <c r="J774" s="81">
        <f>สกลนคร!F95</f>
        <v>204601.12</v>
      </c>
      <c r="K774" s="159">
        <f>สกลนคร!AJ95</f>
        <v>372651.23</v>
      </c>
      <c r="L774" s="81">
        <f>สกลนคร!AK95</f>
        <v>2121329.31</v>
      </c>
      <c r="M774" s="81">
        <f>สกลนคร!AL95</f>
        <v>2065288.4</v>
      </c>
      <c r="N774" s="75"/>
      <c r="O774" s="75"/>
      <c r="P774" s="75"/>
      <c r="Q774" s="151">
        <f t="shared" si="99"/>
        <v>56040.910000000149</v>
      </c>
      <c r="R774" s="78">
        <f t="shared" si="100"/>
        <v>543.234138284251</v>
      </c>
    </row>
    <row r="775" spans="1:18" s="2" customFormat="1" x14ac:dyDescent="0.3">
      <c r="A775" s="76">
        <v>7</v>
      </c>
      <c r="B775" s="75" t="s">
        <v>348</v>
      </c>
      <c r="C775" s="75" t="s">
        <v>1059</v>
      </c>
      <c r="D775" s="75" t="s">
        <v>421</v>
      </c>
      <c r="E775" s="75" t="s">
        <v>1060</v>
      </c>
      <c r="F775" s="75" t="s">
        <v>478</v>
      </c>
      <c r="G775" s="75" t="s">
        <v>1067</v>
      </c>
      <c r="H775" s="80">
        <v>4288</v>
      </c>
      <c r="I775" s="76">
        <v>3</v>
      </c>
      <c r="J775" s="81">
        <f>สกลนคร!F96</f>
        <v>55587.44</v>
      </c>
      <c r="K775" s="159">
        <f>สกลนคร!AJ96</f>
        <v>105275.83</v>
      </c>
      <c r="L775" s="81">
        <f>สกลนคร!AK96</f>
        <v>2291589.8099999996</v>
      </c>
      <c r="M775" s="81">
        <f>สกลนคร!AL96</f>
        <v>2358727.7999999998</v>
      </c>
      <c r="N775" s="75"/>
      <c r="O775" s="75"/>
      <c r="P775" s="75"/>
      <c r="Q775" s="151">
        <f t="shared" ref="Q775:Q838" si="107">L775-M775</f>
        <v>-67137.990000000224</v>
      </c>
      <c r="R775" s="78">
        <f t="shared" ref="R775:R838" si="108">L775/H775</f>
        <v>534.41926539179099</v>
      </c>
    </row>
    <row r="776" spans="1:18" s="2" customFormat="1" x14ac:dyDescent="0.3">
      <c r="A776" s="76">
        <v>8</v>
      </c>
      <c r="B776" s="75" t="s">
        <v>348</v>
      </c>
      <c r="C776" s="75" t="s">
        <v>1059</v>
      </c>
      <c r="D776" s="75" t="s">
        <v>421</v>
      </c>
      <c r="E776" s="75" t="s">
        <v>1060</v>
      </c>
      <c r="F776" s="75" t="s">
        <v>478</v>
      </c>
      <c r="G776" s="75" t="s">
        <v>1068</v>
      </c>
      <c r="H776" s="80">
        <v>3437</v>
      </c>
      <c r="I776" s="76">
        <v>3</v>
      </c>
      <c r="J776" s="81">
        <f>สกลนคร!F97</f>
        <v>65219.32</v>
      </c>
      <c r="K776" s="159">
        <f>สกลนคร!AJ97</f>
        <v>197796.74000000002</v>
      </c>
      <c r="L776" s="81">
        <f>สกลนคร!AK97</f>
        <v>2400080.96</v>
      </c>
      <c r="M776" s="81">
        <f>สกลนคร!AL97</f>
        <v>2405970.4300000002</v>
      </c>
      <c r="N776" s="75"/>
      <c r="O776" s="75"/>
      <c r="P776" s="75"/>
      <c r="Q776" s="151">
        <f t="shared" si="107"/>
        <v>-5889.4700000002049</v>
      </c>
      <c r="R776" s="78">
        <f t="shared" si="108"/>
        <v>698.30694210066918</v>
      </c>
    </row>
    <row r="777" spans="1:18" s="2" customFormat="1" x14ac:dyDescent="0.3">
      <c r="A777" s="76">
        <v>9</v>
      </c>
      <c r="B777" s="75" t="s">
        <v>348</v>
      </c>
      <c r="C777" s="75" t="s">
        <v>1059</v>
      </c>
      <c r="D777" s="75" t="s">
        <v>421</v>
      </c>
      <c r="E777" s="75" t="s">
        <v>1060</v>
      </c>
      <c r="F777" s="75" t="s">
        <v>478</v>
      </c>
      <c r="G777" s="75" t="s">
        <v>1069</v>
      </c>
      <c r="H777" s="80">
        <v>6940</v>
      </c>
      <c r="I777" s="76">
        <v>5</v>
      </c>
      <c r="J777" s="81">
        <f>สกลนคร!F98</f>
        <v>17126.939999999999</v>
      </c>
      <c r="K777" s="159">
        <f>สกลนคร!AJ98</f>
        <v>206849.31</v>
      </c>
      <c r="L777" s="81">
        <f>สกลนคร!AK98</f>
        <v>2415049.54</v>
      </c>
      <c r="M777" s="81">
        <f>สกลนคร!AL98</f>
        <v>2482068.7100000004</v>
      </c>
      <c r="N777" s="75"/>
      <c r="O777" s="75"/>
      <c r="P777" s="75"/>
      <c r="Q777" s="151">
        <f t="shared" si="107"/>
        <v>-67019.170000000391</v>
      </c>
      <c r="R777" s="78">
        <f t="shared" si="108"/>
        <v>347.98984726224785</v>
      </c>
    </row>
    <row r="778" spans="1:18" s="2" customFormat="1" x14ac:dyDescent="0.3">
      <c r="A778" s="76">
        <v>10</v>
      </c>
      <c r="B778" s="75" t="s">
        <v>348</v>
      </c>
      <c r="C778" s="75" t="s">
        <v>1059</v>
      </c>
      <c r="D778" s="75" t="s">
        <v>421</v>
      </c>
      <c r="E778" s="75" t="s">
        <v>1060</v>
      </c>
      <c r="F778" s="75" t="s">
        <v>478</v>
      </c>
      <c r="G778" s="75" t="s">
        <v>1070</v>
      </c>
      <c r="H778" s="80">
        <v>3709</v>
      </c>
      <c r="I778" s="76">
        <v>3</v>
      </c>
      <c r="J778" s="81">
        <f>สกลนคร!F99</f>
        <v>161086.65</v>
      </c>
      <c r="K778" s="159">
        <f>สกลนคร!AJ99</f>
        <v>221703.67999999999</v>
      </c>
      <c r="L778" s="81">
        <f>สกลนคร!AK99</f>
        <v>1885492.78</v>
      </c>
      <c r="M778" s="81">
        <f>สกลนคร!AL99</f>
        <v>1952203.55</v>
      </c>
      <c r="N778" s="75"/>
      <c r="O778" s="75"/>
      <c r="P778" s="75"/>
      <c r="Q778" s="151">
        <f t="shared" si="107"/>
        <v>-66710.770000000019</v>
      </c>
      <c r="R778" s="78">
        <f t="shared" si="108"/>
        <v>508.35610137503369</v>
      </c>
    </row>
    <row r="779" spans="1:18" s="2" customFormat="1" x14ac:dyDescent="0.3">
      <c r="A779" s="76">
        <v>11</v>
      </c>
      <c r="B779" s="75" t="s">
        <v>348</v>
      </c>
      <c r="C779" s="75" t="s">
        <v>1059</v>
      </c>
      <c r="D779" s="75" t="s">
        <v>421</v>
      </c>
      <c r="E779" s="75" t="s">
        <v>1060</v>
      </c>
      <c r="F779" s="75" t="s">
        <v>478</v>
      </c>
      <c r="G779" s="75" t="s">
        <v>1071</v>
      </c>
      <c r="H779" s="80">
        <v>6836</v>
      </c>
      <c r="I779" s="76">
        <v>5</v>
      </c>
      <c r="J779" s="81">
        <f>สกลนคร!F100</f>
        <v>145211.4</v>
      </c>
      <c r="K779" s="159">
        <f>สกลนคร!AJ100</f>
        <v>273412.07</v>
      </c>
      <c r="L779" s="81">
        <f>สกลนคร!AK100</f>
        <v>3122565.0300000003</v>
      </c>
      <c r="M779" s="81">
        <f>สกลนคร!AL100</f>
        <v>3201081.9800000004</v>
      </c>
      <c r="N779" s="75"/>
      <c r="O779" s="75"/>
      <c r="P779" s="75"/>
      <c r="Q779" s="151">
        <f t="shared" si="107"/>
        <v>-78516.950000000186</v>
      </c>
      <c r="R779" s="78">
        <f t="shared" si="108"/>
        <v>456.78247952018728</v>
      </c>
    </row>
    <row r="780" spans="1:18" s="2" customFormat="1" x14ac:dyDescent="0.3">
      <c r="A780" s="76">
        <v>12</v>
      </c>
      <c r="B780" s="75" t="s">
        <v>348</v>
      </c>
      <c r="C780" s="75" t="s">
        <v>1059</v>
      </c>
      <c r="D780" s="75" t="s">
        <v>421</v>
      </c>
      <c r="E780" s="75" t="s">
        <v>1060</v>
      </c>
      <c r="F780" s="75" t="s">
        <v>478</v>
      </c>
      <c r="G780" s="75" t="s">
        <v>1072</v>
      </c>
      <c r="H780" s="80">
        <v>5080</v>
      </c>
      <c r="I780" s="76">
        <v>4</v>
      </c>
      <c r="J780" s="81">
        <f>สกลนคร!F101</f>
        <v>247611.96</v>
      </c>
      <c r="K780" s="159">
        <f>สกลนคร!AJ101</f>
        <v>492886.95999999996</v>
      </c>
      <c r="L780" s="81">
        <f>สกลนคร!AK101</f>
        <v>3066039.9000000004</v>
      </c>
      <c r="M780" s="81">
        <f>สกลนคร!AL101</f>
        <v>3049580.3400000003</v>
      </c>
      <c r="N780" s="75"/>
      <c r="O780" s="75"/>
      <c r="P780" s="75"/>
      <c r="Q780" s="151">
        <f t="shared" si="107"/>
        <v>16459.560000000056</v>
      </c>
      <c r="R780" s="78">
        <f t="shared" si="108"/>
        <v>603.55116141732287</v>
      </c>
    </row>
    <row r="781" spans="1:18" s="2" customFormat="1" x14ac:dyDescent="0.3">
      <c r="A781" s="76">
        <v>13</v>
      </c>
      <c r="B781" s="75" t="s">
        <v>348</v>
      </c>
      <c r="C781" s="75" t="s">
        <v>1059</v>
      </c>
      <c r="D781" s="75" t="s">
        <v>421</v>
      </c>
      <c r="E781" s="75" t="s">
        <v>1060</v>
      </c>
      <c r="F781" s="75" t="s">
        <v>478</v>
      </c>
      <c r="G781" s="75" t="s">
        <v>1073</v>
      </c>
      <c r="H781" s="80">
        <v>3095</v>
      </c>
      <c r="I781" s="76">
        <v>3</v>
      </c>
      <c r="J781" s="81">
        <f>สกลนคร!F102</f>
        <v>3681.36</v>
      </c>
      <c r="K781" s="159">
        <f>สกลนคร!AJ102</f>
        <v>94163.49</v>
      </c>
      <c r="L781" s="81">
        <f>สกลนคร!AK102</f>
        <v>2343007.41</v>
      </c>
      <c r="M781" s="81">
        <f>สกลนคร!AL102</f>
        <v>2386321.11</v>
      </c>
      <c r="N781" s="75"/>
      <c r="O781" s="75"/>
      <c r="P781" s="75"/>
      <c r="Q781" s="151">
        <f t="shared" si="107"/>
        <v>-43313.699999999721</v>
      </c>
      <c r="R781" s="78">
        <f t="shared" si="108"/>
        <v>757.02985783521819</v>
      </c>
    </row>
    <row r="782" spans="1:18" s="2" customFormat="1" x14ac:dyDescent="0.3">
      <c r="A782" s="76">
        <v>14</v>
      </c>
      <c r="B782" s="75" t="s">
        <v>348</v>
      </c>
      <c r="C782" s="75" t="s">
        <v>1059</v>
      </c>
      <c r="D782" s="75" t="s">
        <v>421</v>
      </c>
      <c r="E782" s="75" t="s">
        <v>1060</v>
      </c>
      <c r="F782" s="75" t="s">
        <v>478</v>
      </c>
      <c r="G782" s="75" t="s">
        <v>1074</v>
      </c>
      <c r="H782" s="80">
        <v>3465</v>
      </c>
      <c r="I782" s="76">
        <v>3</v>
      </c>
      <c r="J782" s="81">
        <f>สกลนคร!F103</f>
        <v>27877.02</v>
      </c>
      <c r="K782" s="159">
        <f>สกลนคร!AJ103</f>
        <v>135373.22</v>
      </c>
      <c r="L782" s="81">
        <f>สกลนคร!AK103</f>
        <v>1771890.34</v>
      </c>
      <c r="M782" s="81">
        <f>สกลนคร!AL103</f>
        <v>1875233.55</v>
      </c>
      <c r="N782" s="75"/>
      <c r="O782" s="75"/>
      <c r="P782" s="75"/>
      <c r="Q782" s="151">
        <f t="shared" si="107"/>
        <v>-103343.20999999996</v>
      </c>
      <c r="R782" s="78">
        <f t="shared" si="108"/>
        <v>511.36806349206353</v>
      </c>
    </row>
    <row r="783" spans="1:18" s="2" customFormat="1" x14ac:dyDescent="0.3">
      <c r="A783" s="76">
        <v>15</v>
      </c>
      <c r="B783" s="75" t="s">
        <v>348</v>
      </c>
      <c r="C783" s="75" t="s">
        <v>1059</v>
      </c>
      <c r="D783" s="75" t="s">
        <v>421</v>
      </c>
      <c r="E783" s="75" t="s">
        <v>1060</v>
      </c>
      <c r="F783" s="75" t="s">
        <v>478</v>
      </c>
      <c r="G783" s="75" t="s">
        <v>1075</v>
      </c>
      <c r="H783" s="80">
        <v>4221</v>
      </c>
      <c r="I783" s="76">
        <v>3</v>
      </c>
      <c r="J783" s="81">
        <f>สกลนคร!F104</f>
        <v>583034.31999999995</v>
      </c>
      <c r="K783" s="159">
        <f>สกลนคร!AJ104</f>
        <v>780519.25</v>
      </c>
      <c r="L783" s="81">
        <f>สกลนคร!AK104</f>
        <v>2458050.6799999997</v>
      </c>
      <c r="M783" s="81">
        <f>สกลนคร!AL104</f>
        <v>2887783.57</v>
      </c>
      <c r="N783" s="75"/>
      <c r="O783" s="75"/>
      <c r="P783" s="75"/>
      <c r="Q783" s="151">
        <f t="shared" si="107"/>
        <v>-429732.89000000013</v>
      </c>
      <c r="R783" s="78">
        <f t="shared" si="108"/>
        <v>582.33846955697697</v>
      </c>
    </row>
    <row r="784" spans="1:18" s="2" customFormat="1" x14ac:dyDescent="0.3">
      <c r="A784" s="76">
        <v>16</v>
      </c>
      <c r="B784" s="75" t="s">
        <v>348</v>
      </c>
      <c r="C784" s="75" t="s">
        <v>1059</v>
      </c>
      <c r="D784" s="75" t="s">
        <v>421</v>
      </c>
      <c r="E784" s="75" t="s">
        <v>1060</v>
      </c>
      <c r="F784" s="75" t="s">
        <v>478</v>
      </c>
      <c r="G784" s="75" t="s">
        <v>1076</v>
      </c>
      <c r="H784" s="80">
        <v>5006</v>
      </c>
      <c r="I784" s="76">
        <v>4</v>
      </c>
      <c r="J784" s="81">
        <f>สกลนคร!F105</f>
        <v>315423.84000000003</v>
      </c>
      <c r="K784" s="159">
        <f>สกลนคร!AJ105</f>
        <v>326465.62</v>
      </c>
      <c r="L784" s="81">
        <f>สกลนคร!AK105</f>
        <v>2349889.59</v>
      </c>
      <c r="M784" s="81">
        <f>สกลนคร!AL105</f>
        <v>2417561.9400000004</v>
      </c>
      <c r="N784" s="75"/>
      <c r="O784" s="75"/>
      <c r="P784" s="75"/>
      <c r="Q784" s="151">
        <f t="shared" si="107"/>
        <v>-67672.350000000559</v>
      </c>
      <c r="R784" s="78">
        <f t="shared" si="108"/>
        <v>469.41462045545342</v>
      </c>
    </row>
    <row r="785" spans="1:18" s="2" customFormat="1" x14ac:dyDescent="0.3">
      <c r="A785" s="76">
        <v>17</v>
      </c>
      <c r="B785" s="75" t="s">
        <v>348</v>
      </c>
      <c r="C785" s="75" t="s">
        <v>1059</v>
      </c>
      <c r="D785" s="75" t="s">
        <v>421</v>
      </c>
      <c r="E785" s="75" t="s">
        <v>1060</v>
      </c>
      <c r="F785" s="75" t="s">
        <v>478</v>
      </c>
      <c r="G785" s="75" t="s">
        <v>1077</v>
      </c>
      <c r="H785" s="80">
        <v>4619</v>
      </c>
      <c r="I785" s="76">
        <v>4</v>
      </c>
      <c r="J785" s="81">
        <f>สกลนคร!F106</f>
        <v>312802.99</v>
      </c>
      <c r="K785" s="159">
        <f>สกลนคร!AJ106</f>
        <v>459877.47</v>
      </c>
      <c r="L785" s="81">
        <f>สกลนคร!AK106</f>
        <v>2096242.68</v>
      </c>
      <c r="M785" s="81">
        <f>สกลนคร!AL106</f>
        <v>1978868.8900000001</v>
      </c>
      <c r="N785" s="75"/>
      <c r="O785" s="75"/>
      <c r="P785" s="75"/>
      <c r="Q785" s="151">
        <f t="shared" si="107"/>
        <v>117373.7899999998</v>
      </c>
      <c r="R785" s="78">
        <f t="shared" si="108"/>
        <v>453.83041350941761</v>
      </c>
    </row>
    <row r="786" spans="1:18" s="2" customFormat="1" x14ac:dyDescent="0.3">
      <c r="A786" s="76">
        <v>18</v>
      </c>
      <c r="B786" s="75" t="s">
        <v>348</v>
      </c>
      <c r="C786" s="75" t="s">
        <v>1059</v>
      </c>
      <c r="D786" s="75" t="s">
        <v>421</v>
      </c>
      <c r="E786" s="75" t="s">
        <v>1060</v>
      </c>
      <c r="F786" s="75" t="s">
        <v>478</v>
      </c>
      <c r="G786" s="75" t="s">
        <v>1078</v>
      </c>
      <c r="H786" s="80">
        <v>2910</v>
      </c>
      <c r="I786" s="76">
        <v>2</v>
      </c>
      <c r="J786" s="81">
        <f>สกลนคร!F107</f>
        <v>264059.55</v>
      </c>
      <c r="K786" s="159">
        <f>สกลนคร!AJ107</f>
        <v>302586.01</v>
      </c>
      <c r="L786" s="81">
        <f>สกลนคร!AK107</f>
        <v>2259191.63</v>
      </c>
      <c r="M786" s="81">
        <f>สกลนคร!AL107</f>
        <v>2367688.13</v>
      </c>
      <c r="N786" s="75"/>
      <c r="O786" s="75"/>
      <c r="P786" s="75"/>
      <c r="Q786" s="151">
        <f t="shared" si="107"/>
        <v>-108496.5</v>
      </c>
      <c r="R786" s="78">
        <f t="shared" si="108"/>
        <v>776.35451202749141</v>
      </c>
    </row>
    <row r="787" spans="1:18" s="2" customFormat="1" x14ac:dyDescent="0.3">
      <c r="A787" s="76">
        <v>19</v>
      </c>
      <c r="B787" s="75" t="s">
        <v>348</v>
      </c>
      <c r="C787" s="75" t="s">
        <v>1059</v>
      </c>
      <c r="D787" s="75" t="s">
        <v>421</v>
      </c>
      <c r="E787" s="75" t="s">
        <v>1060</v>
      </c>
      <c r="F787" s="75" t="s">
        <v>478</v>
      </c>
      <c r="G787" s="75" t="s">
        <v>1079</v>
      </c>
      <c r="H787" s="80">
        <v>3086</v>
      </c>
      <c r="I787" s="76">
        <v>3</v>
      </c>
      <c r="J787" s="81">
        <f>สกลนคร!F108</f>
        <v>113619.74</v>
      </c>
      <c r="K787" s="159">
        <f>สกลนคร!AJ108</f>
        <v>267377.27</v>
      </c>
      <c r="L787" s="81">
        <f>สกลนคร!AK108</f>
        <v>1406910.6099999999</v>
      </c>
      <c r="M787" s="81">
        <f>สกลนคร!AL108</f>
        <v>1466129.7000000002</v>
      </c>
      <c r="N787" s="75"/>
      <c r="O787" s="75"/>
      <c r="P787" s="75"/>
      <c r="Q787" s="151">
        <f t="shared" si="107"/>
        <v>-59219.090000000317</v>
      </c>
      <c r="R787" s="78">
        <f t="shared" si="108"/>
        <v>455.90104018146462</v>
      </c>
    </row>
    <row r="788" spans="1:18" s="21" customFormat="1" x14ac:dyDescent="0.3">
      <c r="A788" s="139">
        <v>8</v>
      </c>
      <c r="B788" s="140" t="s">
        <v>348</v>
      </c>
      <c r="C788" s="140"/>
      <c r="D788" s="140"/>
      <c r="E788" s="140" t="s">
        <v>374</v>
      </c>
      <c r="F788" s="140"/>
      <c r="G788" s="140" t="s">
        <v>1080</v>
      </c>
      <c r="H788" s="141">
        <f>SUM(H770:H787)</f>
        <v>78535</v>
      </c>
      <c r="I788" s="139"/>
      <c r="J788" s="142">
        <f>SUM(J769:J787)</f>
        <v>2899132.37</v>
      </c>
      <c r="K788" s="160">
        <f>SUM(K769:K787)</f>
        <v>5008668.1500000004</v>
      </c>
      <c r="L788" s="142">
        <f t="shared" ref="L788:M788" si="109">SUM(L769:L787)</f>
        <v>41988637.74000001</v>
      </c>
      <c r="M788" s="142">
        <f t="shared" si="109"/>
        <v>43397092.240000002</v>
      </c>
      <c r="N788" s="140">
        <v>18</v>
      </c>
      <c r="O788" s="140">
        <v>18</v>
      </c>
      <c r="P788" s="140">
        <f>N788-O788</f>
        <v>0</v>
      </c>
      <c r="Q788" s="152">
        <f t="shared" si="107"/>
        <v>-1408454.4999999925</v>
      </c>
      <c r="R788" s="150">
        <f>L788/H788</f>
        <v>534.64872655503927</v>
      </c>
    </row>
    <row r="789" spans="1:18" s="2" customFormat="1" x14ac:dyDescent="0.3">
      <c r="A789" s="76">
        <v>1</v>
      </c>
      <c r="B789" s="75" t="s">
        <v>348</v>
      </c>
      <c r="C789" s="75" t="s">
        <v>1081</v>
      </c>
      <c r="D789" s="75" t="s">
        <v>426</v>
      </c>
      <c r="E789" s="75" t="s">
        <v>1082</v>
      </c>
      <c r="F789" s="75" t="s">
        <v>508</v>
      </c>
      <c r="G789" s="75" t="s">
        <v>1083</v>
      </c>
      <c r="H789" s="80"/>
      <c r="I789" s="76"/>
      <c r="J789" s="153"/>
      <c r="K789" s="159"/>
      <c r="L789" s="81"/>
      <c r="M789" s="81"/>
      <c r="N789" s="75"/>
      <c r="O789" s="75"/>
      <c r="P789" s="75"/>
      <c r="Q789" s="151"/>
      <c r="R789" s="78"/>
    </row>
    <row r="790" spans="1:18" s="2" customFormat="1" x14ac:dyDescent="0.3">
      <c r="A790" s="76">
        <v>2</v>
      </c>
      <c r="B790" s="75" t="s">
        <v>348</v>
      </c>
      <c r="C790" s="75" t="s">
        <v>1081</v>
      </c>
      <c r="D790" s="75" t="s">
        <v>426</v>
      </c>
      <c r="E790" s="75" t="s">
        <v>1082</v>
      </c>
      <c r="F790" s="75" t="s">
        <v>478</v>
      </c>
      <c r="G790" s="75" t="s">
        <v>1084</v>
      </c>
      <c r="H790" s="80">
        <v>2784</v>
      </c>
      <c r="I790" s="76">
        <v>2</v>
      </c>
      <c r="J790" s="81">
        <f>สกลนคร!F109</f>
        <v>211488.23</v>
      </c>
      <c r="K790" s="159">
        <f>สกลนคร!AJ109</f>
        <v>238984.08000000002</v>
      </c>
      <c r="L790" s="81">
        <f>สกลนคร!AK109</f>
        <v>2140089.75</v>
      </c>
      <c r="M790" s="81">
        <f>สกลนคร!AL109</f>
        <v>2232145.98</v>
      </c>
      <c r="N790" s="75"/>
      <c r="O790" s="75"/>
      <c r="P790" s="75"/>
      <c r="Q790" s="151">
        <f t="shared" si="107"/>
        <v>-92056.229999999981</v>
      </c>
      <c r="R790" s="78">
        <f t="shared" si="108"/>
        <v>768.71039870689651</v>
      </c>
    </row>
    <row r="791" spans="1:18" s="2" customFormat="1" x14ac:dyDescent="0.3">
      <c r="A791" s="76">
        <v>3</v>
      </c>
      <c r="B791" s="75" t="s">
        <v>348</v>
      </c>
      <c r="C791" s="75" t="s">
        <v>1081</v>
      </c>
      <c r="D791" s="75" t="s">
        <v>426</v>
      </c>
      <c r="E791" s="75" t="s">
        <v>1082</v>
      </c>
      <c r="F791" s="75" t="s">
        <v>478</v>
      </c>
      <c r="G791" s="75" t="s">
        <v>1085</v>
      </c>
      <c r="H791" s="80">
        <v>3919</v>
      </c>
      <c r="I791" s="76">
        <v>3</v>
      </c>
      <c r="J791" s="81">
        <f>สกลนคร!F110</f>
        <v>278594.03999999998</v>
      </c>
      <c r="K791" s="159">
        <f>สกลนคร!AJ110</f>
        <v>299546.22000000003</v>
      </c>
      <c r="L791" s="81">
        <f>สกลนคร!AK110</f>
        <v>2765116.49</v>
      </c>
      <c r="M791" s="81">
        <f>สกลนคร!AL110</f>
        <v>2906387.25</v>
      </c>
      <c r="N791" s="75"/>
      <c r="O791" s="75"/>
      <c r="P791" s="75"/>
      <c r="Q791" s="151">
        <f t="shared" si="107"/>
        <v>-141270.75999999978</v>
      </c>
      <c r="R791" s="78">
        <f t="shared" si="108"/>
        <v>705.56685123756063</v>
      </c>
    </row>
    <row r="792" spans="1:18" s="2" customFormat="1" x14ac:dyDescent="0.3">
      <c r="A792" s="76">
        <v>4</v>
      </c>
      <c r="B792" s="75" t="s">
        <v>348</v>
      </c>
      <c r="C792" s="75" t="s">
        <v>1081</v>
      </c>
      <c r="D792" s="75" t="s">
        <v>426</v>
      </c>
      <c r="E792" s="75" t="s">
        <v>1082</v>
      </c>
      <c r="F792" s="75" t="s">
        <v>478</v>
      </c>
      <c r="G792" s="75" t="s">
        <v>1086</v>
      </c>
      <c r="H792" s="80">
        <v>4437</v>
      </c>
      <c r="I792" s="76">
        <v>3</v>
      </c>
      <c r="J792" s="81">
        <f>สกลนคร!F111</f>
        <v>286779.59000000003</v>
      </c>
      <c r="K792" s="159">
        <f>สกลนคร!AJ111</f>
        <v>321807.24000000005</v>
      </c>
      <c r="L792" s="81">
        <f>สกลนคร!AK111</f>
        <v>3118177.9299999997</v>
      </c>
      <c r="M792" s="81">
        <f>สกลนคร!AL111</f>
        <v>3222823.94</v>
      </c>
      <c r="N792" s="75"/>
      <c r="O792" s="75"/>
      <c r="P792" s="75"/>
      <c r="Q792" s="151">
        <f t="shared" si="107"/>
        <v>-104646.01000000024</v>
      </c>
      <c r="R792" s="78">
        <f t="shared" si="108"/>
        <v>702.76716925850792</v>
      </c>
    </row>
    <row r="793" spans="1:18" s="2" customFormat="1" x14ac:dyDescent="0.3">
      <c r="A793" s="76">
        <v>5</v>
      </c>
      <c r="B793" s="75" t="s">
        <v>348</v>
      </c>
      <c r="C793" s="75" t="s">
        <v>1081</v>
      </c>
      <c r="D793" s="75" t="s">
        <v>426</v>
      </c>
      <c r="E793" s="75" t="s">
        <v>1082</v>
      </c>
      <c r="F793" s="75" t="s">
        <v>478</v>
      </c>
      <c r="G793" s="75" t="s">
        <v>1087</v>
      </c>
      <c r="H793" s="80">
        <v>1951</v>
      </c>
      <c r="I793" s="76">
        <v>2</v>
      </c>
      <c r="J793" s="81">
        <f>สกลนคร!F112</f>
        <v>146720.97</v>
      </c>
      <c r="K793" s="159">
        <f>สกลนคร!AJ112</f>
        <v>200611.52000000002</v>
      </c>
      <c r="L793" s="81">
        <f>สกลนคร!AK112</f>
        <v>2337671.96</v>
      </c>
      <c r="M793" s="81">
        <f>สกลนคร!AL112</f>
        <v>2537626.9699999997</v>
      </c>
      <c r="N793" s="75"/>
      <c r="O793" s="75"/>
      <c r="P793" s="75"/>
      <c r="Q793" s="151">
        <f t="shared" si="107"/>
        <v>-199955.00999999978</v>
      </c>
      <c r="R793" s="78">
        <f t="shared" si="108"/>
        <v>1198.1916760635572</v>
      </c>
    </row>
    <row r="794" spans="1:18" s="2" customFormat="1" x14ac:dyDescent="0.3">
      <c r="A794" s="76">
        <v>6</v>
      </c>
      <c r="B794" s="75" t="s">
        <v>348</v>
      </c>
      <c r="C794" s="75" t="s">
        <v>1081</v>
      </c>
      <c r="D794" s="75" t="s">
        <v>426</v>
      </c>
      <c r="E794" s="75" t="s">
        <v>1082</v>
      </c>
      <c r="F794" s="75" t="s">
        <v>478</v>
      </c>
      <c r="G794" s="75" t="s">
        <v>1088</v>
      </c>
      <c r="H794" s="80">
        <v>4335</v>
      </c>
      <c r="I794" s="76">
        <v>3</v>
      </c>
      <c r="J794" s="81">
        <f>สกลนคร!F113</f>
        <v>112219.43</v>
      </c>
      <c r="K794" s="159">
        <f>สกลนคร!AJ113</f>
        <v>187313.63999999998</v>
      </c>
      <c r="L794" s="81">
        <f>สกลนคร!AK113</f>
        <v>2416027.1</v>
      </c>
      <c r="M794" s="81">
        <f>สกลนคร!AL113</f>
        <v>2700952.18</v>
      </c>
      <c r="N794" s="75"/>
      <c r="O794" s="75"/>
      <c r="P794" s="75"/>
      <c r="Q794" s="151">
        <f t="shared" si="107"/>
        <v>-284925.08000000007</v>
      </c>
      <c r="R794" s="78">
        <f t="shared" si="108"/>
        <v>557.33035755478659</v>
      </c>
    </row>
    <row r="795" spans="1:18" s="2" customFormat="1" x14ac:dyDescent="0.3">
      <c r="A795" s="76">
        <v>7</v>
      </c>
      <c r="B795" s="75" t="s">
        <v>348</v>
      </c>
      <c r="C795" s="75" t="s">
        <v>1081</v>
      </c>
      <c r="D795" s="75" t="s">
        <v>426</v>
      </c>
      <c r="E795" s="75" t="s">
        <v>1082</v>
      </c>
      <c r="F795" s="75" t="s">
        <v>478</v>
      </c>
      <c r="G795" s="75" t="s">
        <v>1089</v>
      </c>
      <c r="H795" s="80">
        <v>2998</v>
      </c>
      <c r="I795" s="76">
        <v>2</v>
      </c>
      <c r="J795" s="81">
        <f>สกลนคร!F114</f>
        <v>249983.04</v>
      </c>
      <c r="K795" s="159">
        <f>สกลนคร!AJ114</f>
        <v>273854.93</v>
      </c>
      <c r="L795" s="81">
        <f>สกลนคร!AK114</f>
        <v>2041861.15</v>
      </c>
      <c r="M795" s="81">
        <f>สกลนคร!AL114</f>
        <v>2277162.7000000002</v>
      </c>
      <c r="N795" s="75"/>
      <c r="O795" s="75"/>
      <c r="P795" s="75"/>
      <c r="Q795" s="151">
        <f t="shared" si="107"/>
        <v>-235301.55000000028</v>
      </c>
      <c r="R795" s="78">
        <f t="shared" si="108"/>
        <v>681.07443295530345</v>
      </c>
    </row>
    <row r="796" spans="1:18" s="21" customFormat="1" x14ac:dyDescent="0.3">
      <c r="A796" s="139">
        <v>9</v>
      </c>
      <c r="B796" s="140" t="s">
        <v>348</v>
      </c>
      <c r="C796" s="140"/>
      <c r="D796" s="140"/>
      <c r="E796" s="140" t="s">
        <v>374</v>
      </c>
      <c r="F796" s="140"/>
      <c r="G796" s="140" t="s">
        <v>1090</v>
      </c>
      <c r="H796" s="141">
        <f>SUM(H790:H795)</f>
        <v>20424</v>
      </c>
      <c r="I796" s="139"/>
      <c r="J796" s="142">
        <f>SUM(J789:J795)</f>
        <v>1285785.3</v>
      </c>
      <c r="K796" s="160">
        <f>SUM(K789:K795)</f>
        <v>1522117.63</v>
      </c>
      <c r="L796" s="142">
        <f t="shared" ref="L796:M796" si="110">SUM(L789:L795)</f>
        <v>14818944.379999999</v>
      </c>
      <c r="M796" s="142">
        <f t="shared" si="110"/>
        <v>15877099.02</v>
      </c>
      <c r="N796" s="140">
        <v>6</v>
      </c>
      <c r="O796" s="140">
        <v>6</v>
      </c>
      <c r="P796" s="140">
        <f>N796-O796</f>
        <v>0</v>
      </c>
      <c r="Q796" s="152">
        <f t="shared" si="107"/>
        <v>-1058154.6400000006</v>
      </c>
      <c r="R796" s="150">
        <f>L796/H796</f>
        <v>725.56523599686636</v>
      </c>
    </row>
    <row r="797" spans="1:18" s="2" customFormat="1" x14ac:dyDescent="0.3">
      <c r="A797" s="76">
        <v>1</v>
      </c>
      <c r="B797" s="75" t="s">
        <v>348</v>
      </c>
      <c r="C797" s="75" t="s">
        <v>1091</v>
      </c>
      <c r="D797" s="75" t="s">
        <v>431</v>
      </c>
      <c r="E797" s="75" t="s">
        <v>1092</v>
      </c>
      <c r="F797" s="75" t="s">
        <v>508</v>
      </c>
      <c r="G797" s="75" t="s">
        <v>1093</v>
      </c>
      <c r="H797" s="80"/>
      <c r="I797" s="76"/>
      <c r="J797" s="153"/>
      <c r="K797" s="159"/>
      <c r="L797" s="81"/>
      <c r="M797" s="81"/>
      <c r="N797" s="75"/>
      <c r="O797" s="75"/>
      <c r="P797" s="75"/>
      <c r="Q797" s="151"/>
      <c r="R797" s="78"/>
    </row>
    <row r="798" spans="1:18" s="2" customFormat="1" x14ac:dyDescent="0.3">
      <c r="A798" s="76">
        <v>2</v>
      </c>
      <c r="B798" s="75" t="s">
        <v>348</v>
      </c>
      <c r="C798" s="75" t="s">
        <v>1091</v>
      </c>
      <c r="D798" s="75" t="s">
        <v>431</v>
      </c>
      <c r="E798" s="75" t="s">
        <v>1092</v>
      </c>
      <c r="F798" s="75" t="s">
        <v>478</v>
      </c>
      <c r="G798" s="75" t="s">
        <v>1094</v>
      </c>
      <c r="H798" s="80">
        <v>4456</v>
      </c>
      <c r="I798" s="76">
        <v>3</v>
      </c>
      <c r="J798" s="81">
        <f>สกลนคร!F115</f>
        <v>271467.07</v>
      </c>
      <c r="K798" s="159">
        <f>สกลนคร!AJ115</f>
        <v>277105.92000000004</v>
      </c>
      <c r="L798" s="81">
        <f>สกลนคร!AK115</f>
        <v>3468165.58</v>
      </c>
      <c r="M798" s="81">
        <f>สกลนคร!AL115</f>
        <v>3668917.77</v>
      </c>
      <c r="N798" s="75"/>
      <c r="O798" s="75"/>
      <c r="P798" s="75"/>
      <c r="Q798" s="151">
        <f t="shared" si="107"/>
        <v>-200752.18999999994</v>
      </c>
      <c r="R798" s="78">
        <f t="shared" si="108"/>
        <v>778.3136400359067</v>
      </c>
    </row>
    <row r="799" spans="1:18" s="2" customFormat="1" x14ac:dyDescent="0.3">
      <c r="A799" s="76">
        <v>3</v>
      </c>
      <c r="B799" s="75" t="s">
        <v>348</v>
      </c>
      <c r="C799" s="75" t="s">
        <v>1091</v>
      </c>
      <c r="D799" s="75" t="s">
        <v>431</v>
      </c>
      <c r="E799" s="75" t="s">
        <v>1092</v>
      </c>
      <c r="F799" s="75" t="s">
        <v>478</v>
      </c>
      <c r="G799" s="75" t="s">
        <v>1531</v>
      </c>
      <c r="H799" s="80">
        <v>5370</v>
      </c>
      <c r="I799" s="76">
        <v>4</v>
      </c>
      <c r="J799" s="81">
        <f>สกลนคร!F116</f>
        <v>465171.01</v>
      </c>
      <c r="K799" s="159">
        <f>สกลนคร!AJ116</f>
        <v>423470.44</v>
      </c>
      <c r="L799" s="81">
        <f>สกลนคร!AK116</f>
        <v>3501915.2</v>
      </c>
      <c r="M799" s="81">
        <f>สกลนคร!AL116</f>
        <v>3856665.39</v>
      </c>
      <c r="N799" s="75"/>
      <c r="O799" s="75"/>
      <c r="P799" s="75"/>
      <c r="Q799" s="151">
        <f t="shared" si="107"/>
        <v>-354750.18999999994</v>
      </c>
      <c r="R799" s="78">
        <f t="shared" si="108"/>
        <v>652.1257355679702</v>
      </c>
    </row>
    <row r="800" spans="1:18" s="2" customFormat="1" x14ac:dyDescent="0.3">
      <c r="A800" s="76">
        <v>4</v>
      </c>
      <c r="B800" s="75" t="s">
        <v>348</v>
      </c>
      <c r="C800" s="75" t="s">
        <v>1091</v>
      </c>
      <c r="D800" s="75" t="s">
        <v>431</v>
      </c>
      <c r="E800" s="75" t="s">
        <v>1092</v>
      </c>
      <c r="F800" s="75" t="s">
        <v>478</v>
      </c>
      <c r="G800" s="75" t="s">
        <v>1096</v>
      </c>
      <c r="H800" s="80">
        <v>5199</v>
      </c>
      <c r="I800" s="76">
        <v>4</v>
      </c>
      <c r="J800" s="81">
        <f>สกลนคร!F117</f>
        <v>673493.92</v>
      </c>
      <c r="K800" s="159">
        <f>สกลนคร!AJ117</f>
        <v>663744.27</v>
      </c>
      <c r="L800" s="81">
        <f>สกลนคร!AK117</f>
        <v>3595143.96</v>
      </c>
      <c r="M800" s="81">
        <f>สกลนคร!AL117</f>
        <v>3865908.06</v>
      </c>
      <c r="N800" s="75"/>
      <c r="O800" s="75"/>
      <c r="P800" s="75"/>
      <c r="Q800" s="151">
        <f t="shared" si="107"/>
        <v>-270764.10000000009</v>
      </c>
      <c r="R800" s="78">
        <f t="shared" si="108"/>
        <v>691.50682054241202</v>
      </c>
    </row>
    <row r="801" spans="1:18" s="2" customFormat="1" x14ac:dyDescent="0.3">
      <c r="A801" s="76">
        <v>5</v>
      </c>
      <c r="B801" s="75" t="s">
        <v>348</v>
      </c>
      <c r="C801" s="75" t="s">
        <v>1091</v>
      </c>
      <c r="D801" s="75" t="s">
        <v>431</v>
      </c>
      <c r="E801" s="75" t="s">
        <v>1092</v>
      </c>
      <c r="F801" s="75" t="s">
        <v>478</v>
      </c>
      <c r="G801" s="75" t="s">
        <v>1097</v>
      </c>
      <c r="H801" s="80">
        <v>3155</v>
      </c>
      <c r="I801" s="76">
        <v>3</v>
      </c>
      <c r="J801" s="81">
        <f>สกลนคร!F118</f>
        <v>594013.26</v>
      </c>
      <c r="K801" s="159">
        <f>สกลนคร!AJ118</f>
        <v>574002.51</v>
      </c>
      <c r="L801" s="81">
        <f>สกลนคร!AK118</f>
        <v>2944072.23</v>
      </c>
      <c r="M801" s="81">
        <f>สกลนคร!AL118</f>
        <v>3111854.3099999996</v>
      </c>
      <c r="N801" s="75"/>
      <c r="O801" s="75"/>
      <c r="P801" s="75"/>
      <c r="Q801" s="151">
        <f t="shared" si="107"/>
        <v>-167782.07999999961</v>
      </c>
      <c r="R801" s="78">
        <f t="shared" si="108"/>
        <v>933.14492234548334</v>
      </c>
    </row>
    <row r="802" spans="1:18" s="2" customFormat="1" x14ac:dyDescent="0.3">
      <c r="A802" s="76">
        <v>6</v>
      </c>
      <c r="B802" s="75" t="s">
        <v>348</v>
      </c>
      <c r="C802" s="75" t="s">
        <v>1091</v>
      </c>
      <c r="D802" s="75" t="s">
        <v>431</v>
      </c>
      <c r="E802" s="75" t="s">
        <v>1092</v>
      </c>
      <c r="F802" s="75" t="s">
        <v>478</v>
      </c>
      <c r="G802" s="75" t="s">
        <v>1098</v>
      </c>
      <c r="H802" s="80">
        <v>5515</v>
      </c>
      <c r="I802" s="76">
        <v>4</v>
      </c>
      <c r="J802" s="81">
        <f>สกลนคร!F119</f>
        <v>688184.36</v>
      </c>
      <c r="K802" s="159">
        <f>สกลนคร!AJ119</f>
        <v>668662.81999999995</v>
      </c>
      <c r="L802" s="81">
        <f>สกลนคร!AK119</f>
        <v>3591379.16</v>
      </c>
      <c r="M802" s="81">
        <f>สกลนคร!AL119</f>
        <v>3784367.08</v>
      </c>
      <c r="N802" s="75"/>
      <c r="O802" s="75"/>
      <c r="P802" s="75"/>
      <c r="Q802" s="151">
        <f t="shared" si="107"/>
        <v>-192987.91999999993</v>
      </c>
      <c r="R802" s="78">
        <f t="shared" si="108"/>
        <v>651.2020235720762</v>
      </c>
    </row>
    <row r="803" spans="1:18" s="2" customFormat="1" x14ac:dyDescent="0.3">
      <c r="A803" s="76">
        <v>7</v>
      </c>
      <c r="B803" s="75" t="s">
        <v>348</v>
      </c>
      <c r="C803" s="75" t="s">
        <v>1091</v>
      </c>
      <c r="D803" s="75" t="s">
        <v>431</v>
      </c>
      <c r="E803" s="75" t="s">
        <v>1092</v>
      </c>
      <c r="F803" s="75" t="s">
        <v>478</v>
      </c>
      <c r="G803" s="75" t="s">
        <v>1099</v>
      </c>
      <c r="H803" s="80">
        <v>4200</v>
      </c>
      <c r="I803" s="76">
        <v>3</v>
      </c>
      <c r="J803" s="81">
        <f>สกลนคร!F120</f>
        <v>952559.49</v>
      </c>
      <c r="K803" s="159">
        <f>สกลนคร!AJ120</f>
        <v>950272.71</v>
      </c>
      <c r="L803" s="81">
        <f>สกลนคร!AK120</f>
        <v>3229604.59</v>
      </c>
      <c r="M803" s="81">
        <f>สกลนคร!AL120</f>
        <v>3345543.25</v>
      </c>
      <c r="N803" s="75"/>
      <c r="O803" s="75"/>
      <c r="P803" s="75"/>
      <c r="Q803" s="151">
        <f t="shared" si="107"/>
        <v>-115938.66000000015</v>
      </c>
      <c r="R803" s="78">
        <f t="shared" si="108"/>
        <v>768.95347380952376</v>
      </c>
    </row>
    <row r="804" spans="1:18" s="2" customFormat="1" x14ac:dyDescent="0.3">
      <c r="A804" s="76">
        <v>8</v>
      </c>
      <c r="B804" s="75" t="s">
        <v>348</v>
      </c>
      <c r="C804" s="75" t="s">
        <v>1091</v>
      </c>
      <c r="D804" s="75" t="s">
        <v>431</v>
      </c>
      <c r="E804" s="75" t="s">
        <v>1092</v>
      </c>
      <c r="F804" s="75" t="s">
        <v>478</v>
      </c>
      <c r="G804" s="75" t="s">
        <v>1100</v>
      </c>
      <c r="H804" s="80">
        <v>7007</v>
      </c>
      <c r="I804" s="76">
        <v>5</v>
      </c>
      <c r="J804" s="81">
        <f>สกลนคร!F121</f>
        <v>311858.78000000003</v>
      </c>
      <c r="K804" s="159">
        <f>สกลนคร!AJ121</f>
        <v>228525.47000000003</v>
      </c>
      <c r="L804" s="81">
        <f>สกลนคร!AK121</f>
        <v>4282714.0600000005</v>
      </c>
      <c r="M804" s="81">
        <f>สกลนคร!AL121</f>
        <v>4657779.49</v>
      </c>
      <c r="N804" s="75"/>
      <c r="O804" s="75"/>
      <c r="P804" s="75"/>
      <c r="Q804" s="151">
        <f t="shared" si="107"/>
        <v>-375065.4299999997</v>
      </c>
      <c r="R804" s="78">
        <f t="shared" si="108"/>
        <v>611.20508919651786</v>
      </c>
    </row>
    <row r="805" spans="1:18" s="2" customFormat="1" x14ac:dyDescent="0.3">
      <c r="A805" s="76">
        <v>9</v>
      </c>
      <c r="B805" s="75" t="s">
        <v>348</v>
      </c>
      <c r="C805" s="75" t="s">
        <v>1091</v>
      </c>
      <c r="D805" s="75" t="s">
        <v>431</v>
      </c>
      <c r="E805" s="75" t="s">
        <v>1092</v>
      </c>
      <c r="F805" s="75" t="s">
        <v>478</v>
      </c>
      <c r="G805" s="75" t="s">
        <v>1101</v>
      </c>
      <c r="H805" s="80">
        <v>4278</v>
      </c>
      <c r="I805" s="76">
        <v>3</v>
      </c>
      <c r="J805" s="81">
        <f>สกลนคร!F122</f>
        <v>563384.84</v>
      </c>
      <c r="K805" s="159">
        <f>สกลนคร!AJ122</f>
        <v>535437.73</v>
      </c>
      <c r="L805" s="81">
        <f>สกลนคร!AK122</f>
        <v>3077061.5700000003</v>
      </c>
      <c r="M805" s="81">
        <f>สกลนคร!AL122</f>
        <v>3326256.38</v>
      </c>
      <c r="N805" s="75"/>
      <c r="O805" s="75"/>
      <c r="P805" s="75"/>
      <c r="Q805" s="151">
        <f t="shared" si="107"/>
        <v>-249194.80999999959</v>
      </c>
      <c r="R805" s="78">
        <f t="shared" si="108"/>
        <v>719.27572931276302</v>
      </c>
    </row>
    <row r="806" spans="1:18" s="2" customFormat="1" x14ac:dyDescent="0.3">
      <c r="A806" s="76">
        <v>10</v>
      </c>
      <c r="B806" s="75" t="s">
        <v>348</v>
      </c>
      <c r="C806" s="75" t="s">
        <v>1091</v>
      </c>
      <c r="D806" s="75" t="s">
        <v>431</v>
      </c>
      <c r="E806" s="75" t="s">
        <v>1092</v>
      </c>
      <c r="F806" s="75" t="s">
        <v>478</v>
      </c>
      <c r="G806" s="75" t="s">
        <v>1102</v>
      </c>
      <c r="H806" s="80">
        <v>3054</v>
      </c>
      <c r="I806" s="76">
        <v>3</v>
      </c>
      <c r="J806" s="81">
        <f>สกลนคร!F123</f>
        <v>430774.27</v>
      </c>
      <c r="K806" s="159">
        <f>สกลนคร!AJ123</f>
        <v>405116.13</v>
      </c>
      <c r="L806" s="81">
        <f>สกลนคร!AK123</f>
        <v>2160917.0100000002</v>
      </c>
      <c r="M806" s="81">
        <f>สกลนคร!AL123</f>
        <v>2387367.75</v>
      </c>
      <c r="N806" s="75"/>
      <c r="O806" s="75"/>
      <c r="P806" s="75"/>
      <c r="Q806" s="151">
        <f t="shared" si="107"/>
        <v>-226450.73999999976</v>
      </c>
      <c r="R806" s="78">
        <f t="shared" si="108"/>
        <v>707.56942043222011</v>
      </c>
    </row>
    <row r="807" spans="1:18" s="2" customFormat="1" x14ac:dyDescent="0.3">
      <c r="A807" s="76">
        <v>11</v>
      </c>
      <c r="B807" s="75" t="s">
        <v>348</v>
      </c>
      <c r="C807" s="75" t="s">
        <v>1091</v>
      </c>
      <c r="D807" s="75" t="s">
        <v>431</v>
      </c>
      <c r="E807" s="75" t="s">
        <v>1092</v>
      </c>
      <c r="F807" s="75" t="s">
        <v>478</v>
      </c>
      <c r="G807" s="75" t="s">
        <v>1567</v>
      </c>
      <c r="H807" s="80">
        <v>3343</v>
      </c>
      <c r="I807" s="76">
        <v>3</v>
      </c>
      <c r="J807" s="81">
        <f>สกลนคร!F124</f>
        <v>462966.17</v>
      </c>
      <c r="K807" s="159">
        <f>สกลนคร!AJ124</f>
        <v>450891.93</v>
      </c>
      <c r="L807" s="81">
        <f>สกลนคร!AK124</f>
        <v>2472558.25</v>
      </c>
      <c r="M807" s="81">
        <f>สกลนคร!AL124</f>
        <v>2666005.46</v>
      </c>
      <c r="N807" s="75"/>
      <c r="O807" s="75"/>
      <c r="P807" s="75"/>
      <c r="Q807" s="151">
        <f t="shared" si="107"/>
        <v>-193447.20999999996</v>
      </c>
      <c r="R807" s="78">
        <f t="shared" si="108"/>
        <v>739.62256954830991</v>
      </c>
    </row>
    <row r="808" spans="1:18" s="21" customFormat="1" x14ac:dyDescent="0.3">
      <c r="A808" s="139">
        <v>10</v>
      </c>
      <c r="B808" s="140" t="s">
        <v>348</v>
      </c>
      <c r="C808" s="140"/>
      <c r="D808" s="140"/>
      <c r="E808" s="140" t="s">
        <v>374</v>
      </c>
      <c r="F808" s="140"/>
      <c r="G808" s="140" t="s">
        <v>1104</v>
      </c>
      <c r="H808" s="142">
        <f>SUM(H797:H807)</f>
        <v>45577</v>
      </c>
      <c r="I808" s="139"/>
      <c r="J808" s="142">
        <f>SUM(J797:J807)</f>
        <v>5413873.1699999999</v>
      </c>
      <c r="K808" s="160">
        <f>SUM(K797:K807)</f>
        <v>5177229.93</v>
      </c>
      <c r="L808" s="142">
        <f t="shared" ref="L808:M808" si="111">SUM(L797:L807)</f>
        <v>32323531.610000003</v>
      </c>
      <c r="M808" s="142">
        <f t="shared" si="111"/>
        <v>34670664.939999998</v>
      </c>
      <c r="N808" s="140">
        <v>10</v>
      </c>
      <c r="O808" s="140">
        <v>10</v>
      </c>
      <c r="P808" s="140">
        <f>N808-O808</f>
        <v>0</v>
      </c>
      <c r="Q808" s="152">
        <f t="shared" si="107"/>
        <v>-2347133.3299999945</v>
      </c>
      <c r="R808" s="150">
        <f>L808/H808</f>
        <v>709.20709151545748</v>
      </c>
    </row>
    <row r="809" spans="1:18" s="2" customFormat="1" x14ac:dyDescent="0.3">
      <c r="A809" s="76">
        <v>1</v>
      </c>
      <c r="B809" s="75" t="s">
        <v>348</v>
      </c>
      <c r="C809" s="75" t="s">
        <v>1105</v>
      </c>
      <c r="D809" s="75" t="s">
        <v>435</v>
      </c>
      <c r="E809" s="75" t="s">
        <v>1106</v>
      </c>
      <c r="F809" s="75" t="s">
        <v>508</v>
      </c>
      <c r="G809" s="75" t="s">
        <v>1107</v>
      </c>
      <c r="H809" s="80"/>
      <c r="I809" s="76"/>
      <c r="J809" s="153"/>
      <c r="K809" s="159"/>
      <c r="L809" s="81"/>
      <c r="M809" s="81"/>
      <c r="N809" s="75"/>
      <c r="O809" s="75"/>
      <c r="P809" s="75"/>
      <c r="Q809" s="151"/>
      <c r="R809" s="78"/>
    </row>
    <row r="810" spans="1:18" s="2" customFormat="1" x14ac:dyDescent="0.3">
      <c r="A810" s="76">
        <v>2</v>
      </c>
      <c r="B810" s="75" t="s">
        <v>348</v>
      </c>
      <c r="C810" s="75" t="s">
        <v>1105</v>
      </c>
      <c r="D810" s="75" t="s">
        <v>435</v>
      </c>
      <c r="E810" s="75" t="s">
        <v>1106</v>
      </c>
      <c r="F810" s="75" t="s">
        <v>478</v>
      </c>
      <c r="G810" s="75" t="s">
        <v>1108</v>
      </c>
      <c r="H810" s="80">
        <v>2276</v>
      </c>
      <c r="I810" s="76">
        <v>2</v>
      </c>
      <c r="J810" s="81">
        <f>สกลนคร!F125</f>
        <v>149382.22</v>
      </c>
      <c r="K810" s="159">
        <f>สกลนคร!AJ125</f>
        <v>181206.91</v>
      </c>
      <c r="L810" s="81">
        <f>สกลนคร!AK125</f>
        <v>2227012.83</v>
      </c>
      <c r="M810" s="81">
        <f>สกลนคร!AL125</f>
        <v>2237096.1</v>
      </c>
      <c r="N810" s="75"/>
      <c r="O810" s="75"/>
      <c r="P810" s="75"/>
      <c r="Q810" s="151">
        <f t="shared" si="107"/>
        <v>-10083.270000000019</v>
      </c>
      <c r="R810" s="78">
        <f t="shared" si="108"/>
        <v>978.47663884007034</v>
      </c>
    </row>
    <row r="811" spans="1:18" s="2" customFormat="1" x14ac:dyDescent="0.3">
      <c r="A811" s="76">
        <v>3</v>
      </c>
      <c r="B811" s="75" t="s">
        <v>348</v>
      </c>
      <c r="C811" s="75" t="s">
        <v>1105</v>
      </c>
      <c r="D811" s="75" t="s">
        <v>435</v>
      </c>
      <c r="E811" s="75" t="s">
        <v>1106</v>
      </c>
      <c r="F811" s="75" t="s">
        <v>478</v>
      </c>
      <c r="G811" s="75" t="s">
        <v>1109</v>
      </c>
      <c r="H811" s="80">
        <v>7056</v>
      </c>
      <c r="I811" s="76">
        <v>5</v>
      </c>
      <c r="J811" s="81">
        <f>สกลนคร!F126</f>
        <v>71889.08</v>
      </c>
      <c r="K811" s="159">
        <f>สกลนคร!AJ126</f>
        <v>158362.37</v>
      </c>
      <c r="L811" s="81">
        <f>สกลนคร!AK126</f>
        <v>4598675.0999999996</v>
      </c>
      <c r="M811" s="81">
        <f>สกลนคร!AL126</f>
        <v>4731285.92</v>
      </c>
      <c r="N811" s="75"/>
      <c r="O811" s="75"/>
      <c r="P811" s="75"/>
      <c r="Q811" s="151">
        <f t="shared" si="107"/>
        <v>-132610.8200000003</v>
      </c>
      <c r="R811" s="78">
        <f t="shared" si="108"/>
        <v>651.73966836734689</v>
      </c>
    </row>
    <row r="812" spans="1:18" s="2" customFormat="1" x14ac:dyDescent="0.3">
      <c r="A812" s="76">
        <v>4</v>
      </c>
      <c r="B812" s="75" t="s">
        <v>348</v>
      </c>
      <c r="C812" s="75" t="s">
        <v>1105</v>
      </c>
      <c r="D812" s="75" t="s">
        <v>435</v>
      </c>
      <c r="E812" s="75" t="s">
        <v>1106</v>
      </c>
      <c r="F812" s="75" t="s">
        <v>478</v>
      </c>
      <c r="G812" s="75" t="s">
        <v>1110</v>
      </c>
      <c r="H812" s="80">
        <v>2303</v>
      </c>
      <c r="I812" s="76">
        <v>2</v>
      </c>
      <c r="J812" s="81">
        <f>สกลนคร!F127</f>
        <v>139454.98000000001</v>
      </c>
      <c r="K812" s="159">
        <f>สกลนคร!AJ127</f>
        <v>91969.060000000012</v>
      </c>
      <c r="L812" s="81">
        <f>สกลนคร!AK127</f>
        <v>1974757.4300000002</v>
      </c>
      <c r="M812" s="81">
        <f>สกลนคร!AL127</f>
        <v>2122072.98</v>
      </c>
      <c r="N812" s="75"/>
      <c r="O812" s="75"/>
      <c r="P812" s="75"/>
      <c r="Q812" s="151">
        <f t="shared" si="107"/>
        <v>-147315.54999999981</v>
      </c>
      <c r="R812" s="78">
        <f t="shared" si="108"/>
        <v>857.47174554928358</v>
      </c>
    </row>
    <row r="813" spans="1:18" s="2" customFormat="1" x14ac:dyDescent="0.3">
      <c r="A813" s="76">
        <v>5</v>
      </c>
      <c r="B813" s="75" t="s">
        <v>348</v>
      </c>
      <c r="C813" s="75" t="s">
        <v>1105</v>
      </c>
      <c r="D813" s="75" t="s">
        <v>435</v>
      </c>
      <c r="E813" s="75" t="s">
        <v>1106</v>
      </c>
      <c r="F813" s="75" t="s">
        <v>478</v>
      </c>
      <c r="G813" s="75" t="s">
        <v>1111</v>
      </c>
      <c r="H813" s="80">
        <v>4554</v>
      </c>
      <c r="I813" s="76">
        <v>4</v>
      </c>
      <c r="J813" s="81">
        <f>สกลนคร!F128</f>
        <v>274706.87</v>
      </c>
      <c r="K813" s="159">
        <f>สกลนคร!AJ128</f>
        <v>339957.92</v>
      </c>
      <c r="L813" s="81">
        <f>สกลนคร!AK128</f>
        <v>3812817.31</v>
      </c>
      <c r="M813" s="81">
        <f>สกลนคร!AL128</f>
        <v>3891007.62</v>
      </c>
      <c r="N813" s="75"/>
      <c r="O813" s="75"/>
      <c r="P813" s="75"/>
      <c r="Q813" s="151">
        <f t="shared" si="107"/>
        <v>-78190.310000000056</v>
      </c>
      <c r="R813" s="78">
        <f t="shared" si="108"/>
        <v>837.24578612209052</v>
      </c>
    </row>
    <row r="814" spans="1:18" s="2" customFormat="1" x14ac:dyDescent="0.3">
      <c r="A814" s="76">
        <v>6</v>
      </c>
      <c r="B814" s="75" t="s">
        <v>348</v>
      </c>
      <c r="C814" s="75" t="s">
        <v>1105</v>
      </c>
      <c r="D814" s="75" t="s">
        <v>435</v>
      </c>
      <c r="E814" s="75" t="s">
        <v>1106</v>
      </c>
      <c r="F814" s="75" t="s">
        <v>478</v>
      </c>
      <c r="G814" s="75" t="s">
        <v>1112</v>
      </c>
      <c r="H814" s="80">
        <v>6488</v>
      </c>
      <c r="I814" s="76">
        <v>5</v>
      </c>
      <c r="J814" s="81">
        <f>สกลนคร!F129</f>
        <v>752000.14</v>
      </c>
      <c r="K814" s="159">
        <f>สกลนคร!AJ129</f>
        <v>742387.12</v>
      </c>
      <c r="L814" s="81">
        <f>สกลนคร!AK129</f>
        <v>4363023.32</v>
      </c>
      <c r="M814" s="81">
        <f>สกลนคร!AL129</f>
        <v>4273964.32</v>
      </c>
      <c r="N814" s="75"/>
      <c r="O814" s="75"/>
      <c r="P814" s="75"/>
      <c r="Q814" s="151">
        <f t="shared" si="107"/>
        <v>89059</v>
      </c>
      <c r="R814" s="78">
        <f t="shared" si="108"/>
        <v>672.47585080147974</v>
      </c>
    </row>
    <row r="815" spans="1:18" s="2" customFormat="1" x14ac:dyDescent="0.3">
      <c r="A815" s="76">
        <v>7</v>
      </c>
      <c r="B815" s="75" t="s">
        <v>348</v>
      </c>
      <c r="C815" s="75" t="s">
        <v>1105</v>
      </c>
      <c r="D815" s="75" t="s">
        <v>435</v>
      </c>
      <c r="E815" s="75" t="s">
        <v>1106</v>
      </c>
      <c r="F815" s="75" t="s">
        <v>478</v>
      </c>
      <c r="G815" s="75" t="s">
        <v>1113</v>
      </c>
      <c r="H815" s="80">
        <v>1686</v>
      </c>
      <c r="I815" s="76">
        <v>2</v>
      </c>
      <c r="J815" s="81">
        <f>สกลนคร!F130</f>
        <v>91470.98</v>
      </c>
      <c r="K815" s="159">
        <f>สกลนคร!AJ130</f>
        <v>86956.56</v>
      </c>
      <c r="L815" s="81">
        <f>สกลนคร!AK130</f>
        <v>2218922.6100000003</v>
      </c>
      <c r="M815" s="81">
        <f>สกลนคร!AL130</f>
        <v>2390108.8000000003</v>
      </c>
      <c r="N815" s="75"/>
      <c r="O815" s="75"/>
      <c r="P815" s="75"/>
      <c r="Q815" s="151">
        <f t="shared" si="107"/>
        <v>-171186.18999999994</v>
      </c>
      <c r="R815" s="78">
        <f t="shared" si="108"/>
        <v>1316.0869572953738</v>
      </c>
    </row>
    <row r="816" spans="1:18" s="2" customFormat="1" x14ac:dyDescent="0.3">
      <c r="A816" s="76">
        <v>8</v>
      </c>
      <c r="B816" s="75" t="s">
        <v>348</v>
      </c>
      <c r="C816" s="75" t="s">
        <v>1105</v>
      </c>
      <c r="D816" s="75" t="s">
        <v>435</v>
      </c>
      <c r="E816" s="75" t="s">
        <v>1106</v>
      </c>
      <c r="F816" s="75" t="s">
        <v>478</v>
      </c>
      <c r="G816" s="75" t="s">
        <v>1114</v>
      </c>
      <c r="H816" s="80">
        <v>1945</v>
      </c>
      <c r="I816" s="76">
        <v>2</v>
      </c>
      <c r="J816" s="81">
        <f>สกลนคร!F131</f>
        <v>185831.58</v>
      </c>
      <c r="K816" s="159">
        <f>สกลนคร!AJ131</f>
        <v>206079.02</v>
      </c>
      <c r="L816" s="81">
        <f>สกลนคร!AK131</f>
        <v>2017675.6</v>
      </c>
      <c r="M816" s="81">
        <f>สกลนคร!AL131</f>
        <v>2273349.16</v>
      </c>
      <c r="N816" s="75"/>
      <c r="O816" s="75"/>
      <c r="P816" s="75"/>
      <c r="Q816" s="151">
        <f t="shared" si="107"/>
        <v>-255673.56000000006</v>
      </c>
      <c r="R816" s="78">
        <f t="shared" si="108"/>
        <v>1037.3653470437018</v>
      </c>
    </row>
    <row r="817" spans="1:18" s="2" customFormat="1" x14ac:dyDescent="0.3">
      <c r="A817" s="76">
        <v>9</v>
      </c>
      <c r="B817" s="75" t="s">
        <v>348</v>
      </c>
      <c r="C817" s="75" t="s">
        <v>1105</v>
      </c>
      <c r="D817" s="75" t="s">
        <v>435</v>
      </c>
      <c r="E817" s="75" t="s">
        <v>1106</v>
      </c>
      <c r="F817" s="75" t="s">
        <v>478</v>
      </c>
      <c r="G817" s="75" t="s">
        <v>1115</v>
      </c>
      <c r="H817" s="80">
        <v>4275</v>
      </c>
      <c r="I817" s="76">
        <v>3</v>
      </c>
      <c r="J817" s="81">
        <f>สกลนคร!F132</f>
        <v>270476.38</v>
      </c>
      <c r="K817" s="159">
        <f>สกลนคร!AJ132</f>
        <v>271919.83</v>
      </c>
      <c r="L817" s="81">
        <f>สกลนคร!AK132</f>
        <v>3380876.96</v>
      </c>
      <c r="M817" s="81">
        <f>สกลนคร!AL132</f>
        <v>3418575.75</v>
      </c>
      <c r="N817" s="75"/>
      <c r="O817" s="75"/>
      <c r="P817" s="75"/>
      <c r="Q817" s="151">
        <f t="shared" si="107"/>
        <v>-37698.790000000037</v>
      </c>
      <c r="R817" s="78">
        <f t="shared" si="108"/>
        <v>790.84841169590641</v>
      </c>
    </row>
    <row r="818" spans="1:18" s="2" customFormat="1" x14ac:dyDescent="0.3">
      <c r="A818" s="76">
        <v>10</v>
      </c>
      <c r="B818" s="75" t="s">
        <v>348</v>
      </c>
      <c r="C818" s="75" t="s">
        <v>1105</v>
      </c>
      <c r="D818" s="75" t="s">
        <v>435</v>
      </c>
      <c r="E818" s="75" t="s">
        <v>1106</v>
      </c>
      <c r="F818" s="75" t="s">
        <v>478</v>
      </c>
      <c r="G818" s="75" t="s">
        <v>1116</v>
      </c>
      <c r="H818" s="80">
        <v>5014</v>
      </c>
      <c r="I818" s="76">
        <v>4</v>
      </c>
      <c r="J818" s="81">
        <f>สกลนคร!F133</f>
        <v>469077.96</v>
      </c>
      <c r="K818" s="159">
        <f>สกลนคร!AJ133</f>
        <v>565769.67000000004</v>
      </c>
      <c r="L818" s="81">
        <f>สกลนคร!AK133</f>
        <v>3598046.24</v>
      </c>
      <c r="M818" s="81">
        <f>สกลนคร!AL133</f>
        <v>3877285.58</v>
      </c>
      <c r="N818" s="75"/>
      <c r="O818" s="75"/>
      <c r="P818" s="75"/>
      <c r="Q818" s="151">
        <f t="shared" si="107"/>
        <v>-279239.33999999985</v>
      </c>
      <c r="R818" s="78">
        <f t="shared" si="108"/>
        <v>717.59996808934989</v>
      </c>
    </row>
    <row r="819" spans="1:18" s="2" customFormat="1" x14ac:dyDescent="0.3">
      <c r="A819" s="76">
        <v>11</v>
      </c>
      <c r="B819" s="75" t="s">
        <v>348</v>
      </c>
      <c r="C819" s="75" t="s">
        <v>1105</v>
      </c>
      <c r="D819" s="75" t="s">
        <v>435</v>
      </c>
      <c r="E819" s="75" t="s">
        <v>1106</v>
      </c>
      <c r="F819" s="75" t="s">
        <v>478</v>
      </c>
      <c r="G819" s="75" t="s">
        <v>1117</v>
      </c>
      <c r="H819" s="80">
        <v>6515</v>
      </c>
      <c r="I819" s="76">
        <v>5</v>
      </c>
      <c r="J819" s="81">
        <f>สกลนคร!F134</f>
        <v>357169.43</v>
      </c>
      <c r="K819" s="159">
        <f>สกลนคร!AJ134</f>
        <v>433803.26</v>
      </c>
      <c r="L819" s="81">
        <f>สกลนคร!AK134</f>
        <v>3638013.45</v>
      </c>
      <c r="M819" s="81">
        <f>สกลนคร!AL134</f>
        <v>3540283.29</v>
      </c>
      <c r="N819" s="75"/>
      <c r="O819" s="75"/>
      <c r="P819" s="75"/>
      <c r="Q819" s="151">
        <f t="shared" si="107"/>
        <v>97730.160000000149</v>
      </c>
      <c r="R819" s="78">
        <f t="shared" si="108"/>
        <v>558.40574827321564</v>
      </c>
    </row>
    <row r="820" spans="1:18" s="2" customFormat="1" x14ac:dyDescent="0.3">
      <c r="A820" s="76">
        <v>12</v>
      </c>
      <c r="B820" s="75" t="s">
        <v>348</v>
      </c>
      <c r="C820" s="75" t="s">
        <v>1105</v>
      </c>
      <c r="D820" s="75" t="s">
        <v>435</v>
      </c>
      <c r="E820" s="75" t="s">
        <v>1106</v>
      </c>
      <c r="F820" s="75" t="s">
        <v>478</v>
      </c>
      <c r="G820" s="75" t="s">
        <v>1118</v>
      </c>
      <c r="H820" s="80">
        <v>807</v>
      </c>
      <c r="I820" s="76">
        <v>1</v>
      </c>
      <c r="J820" s="81">
        <f>สกลนคร!F135</f>
        <v>27918.35</v>
      </c>
      <c r="K820" s="159">
        <f>สกลนคร!AJ135</f>
        <v>1101.7799999999988</v>
      </c>
      <c r="L820" s="81">
        <f>สกลนคร!AK135</f>
        <v>1978007.94</v>
      </c>
      <c r="M820" s="81">
        <f>สกลนคร!AL135</f>
        <v>2195643.88</v>
      </c>
      <c r="N820" s="75"/>
      <c r="O820" s="75"/>
      <c r="P820" s="75"/>
      <c r="Q820" s="151">
        <f t="shared" si="107"/>
        <v>-217635.93999999994</v>
      </c>
      <c r="R820" s="78">
        <f t="shared" si="108"/>
        <v>2451.06312267658</v>
      </c>
    </row>
    <row r="821" spans="1:18" s="21" customFormat="1" x14ac:dyDescent="0.3">
      <c r="A821" s="139">
        <v>11</v>
      </c>
      <c r="B821" s="140" t="s">
        <v>348</v>
      </c>
      <c r="C821" s="140"/>
      <c r="D821" s="140"/>
      <c r="E821" s="140" t="s">
        <v>374</v>
      </c>
      <c r="F821" s="140"/>
      <c r="G821" s="140" t="s">
        <v>1119</v>
      </c>
      <c r="H821" s="142">
        <f>SUM(H809:H820)</f>
        <v>42919</v>
      </c>
      <c r="I821" s="139"/>
      <c r="J821" s="142">
        <f>SUM(J809:J820)</f>
        <v>2789377.97</v>
      </c>
      <c r="K821" s="160">
        <f>SUM(K809:K820)</f>
        <v>3079513.4999999995</v>
      </c>
      <c r="L821" s="142">
        <f t="shared" ref="L821:M821" si="112">SUM(L809:L820)</f>
        <v>33807828.790000007</v>
      </c>
      <c r="M821" s="142">
        <f t="shared" si="112"/>
        <v>34950673.400000006</v>
      </c>
      <c r="N821" s="140">
        <v>11</v>
      </c>
      <c r="O821" s="140">
        <v>11</v>
      </c>
      <c r="P821" s="140">
        <f>N821-O821</f>
        <v>0</v>
      </c>
      <c r="Q821" s="152">
        <f t="shared" si="107"/>
        <v>-1142844.6099999994</v>
      </c>
      <c r="R821" s="150">
        <f>L821/H821</f>
        <v>787.71240685943303</v>
      </c>
    </row>
    <row r="822" spans="1:18" s="2" customFormat="1" x14ac:dyDescent="0.3">
      <c r="A822" s="76">
        <v>1</v>
      </c>
      <c r="B822" s="75" t="s">
        <v>348</v>
      </c>
      <c r="C822" s="75" t="s">
        <v>1120</v>
      </c>
      <c r="D822" s="75" t="s">
        <v>451</v>
      </c>
      <c r="E822" s="75" t="s">
        <v>1121</v>
      </c>
      <c r="F822" s="75" t="s">
        <v>508</v>
      </c>
      <c r="G822" s="75" t="s">
        <v>1122</v>
      </c>
      <c r="H822" s="80"/>
      <c r="I822" s="76"/>
      <c r="J822" s="153"/>
      <c r="K822" s="159"/>
      <c r="L822" s="81"/>
      <c r="M822" s="81"/>
      <c r="N822" s="75"/>
      <c r="O822" s="75"/>
      <c r="P822" s="75"/>
      <c r="Q822" s="151"/>
      <c r="R822" s="78"/>
    </row>
    <row r="823" spans="1:18" s="2" customFormat="1" x14ac:dyDescent="0.3">
      <c r="A823" s="76">
        <v>2</v>
      </c>
      <c r="B823" s="75" t="s">
        <v>348</v>
      </c>
      <c r="C823" s="75" t="s">
        <v>1120</v>
      </c>
      <c r="D823" s="75" t="s">
        <v>451</v>
      </c>
      <c r="E823" s="75" t="s">
        <v>1121</v>
      </c>
      <c r="F823" s="75" t="s">
        <v>478</v>
      </c>
      <c r="G823" s="75" t="s">
        <v>1123</v>
      </c>
      <c r="H823" s="80">
        <v>8422</v>
      </c>
      <c r="I823" s="76">
        <v>5</v>
      </c>
      <c r="J823" s="81">
        <f>สกลนคร!F136</f>
        <v>378027.67</v>
      </c>
      <c r="K823" s="159">
        <f>สกลนคร!AJ136</f>
        <v>455476.77999999997</v>
      </c>
      <c r="L823" s="81">
        <f>สกลนคร!AK136</f>
        <v>5738245.7000000002</v>
      </c>
      <c r="M823" s="81">
        <f>สกลนคร!AL136</f>
        <v>6162051.6099999994</v>
      </c>
      <c r="N823" s="75"/>
      <c r="O823" s="75"/>
      <c r="P823" s="75"/>
      <c r="Q823" s="151">
        <f t="shared" si="107"/>
        <v>-423805.90999999922</v>
      </c>
      <c r="R823" s="78">
        <f t="shared" si="108"/>
        <v>681.34002612206132</v>
      </c>
    </row>
    <row r="824" spans="1:18" s="2" customFormat="1" x14ac:dyDescent="0.3">
      <c r="A824" s="76">
        <v>3</v>
      </c>
      <c r="B824" s="75" t="s">
        <v>348</v>
      </c>
      <c r="C824" s="75" t="s">
        <v>1120</v>
      </c>
      <c r="D824" s="75" t="s">
        <v>451</v>
      </c>
      <c r="E824" s="75" t="s">
        <v>1121</v>
      </c>
      <c r="F824" s="75" t="s">
        <v>478</v>
      </c>
      <c r="G824" s="75" t="s">
        <v>1124</v>
      </c>
      <c r="H824" s="80">
        <v>4910</v>
      </c>
      <c r="I824" s="76">
        <v>4</v>
      </c>
      <c r="J824" s="81">
        <f>สกลนคร!F137</f>
        <v>171212.72</v>
      </c>
      <c r="K824" s="159">
        <f>สกลนคร!AJ137</f>
        <v>320220.58999999997</v>
      </c>
      <c r="L824" s="81">
        <f>สกลนคร!AK137</f>
        <v>4072907.04</v>
      </c>
      <c r="M824" s="81">
        <f>สกลนคร!AL137</f>
        <v>4989312.08</v>
      </c>
      <c r="N824" s="75"/>
      <c r="O824" s="75"/>
      <c r="P824" s="75"/>
      <c r="Q824" s="151">
        <f t="shared" si="107"/>
        <v>-916405.04</v>
      </c>
      <c r="R824" s="78">
        <f t="shared" si="108"/>
        <v>829.51263543788184</v>
      </c>
    </row>
    <row r="825" spans="1:18" s="2" customFormat="1" x14ac:dyDescent="0.3">
      <c r="A825" s="76">
        <v>4</v>
      </c>
      <c r="B825" s="75" t="s">
        <v>348</v>
      </c>
      <c r="C825" s="75" t="s">
        <v>1120</v>
      </c>
      <c r="D825" s="75" t="s">
        <v>451</v>
      </c>
      <c r="E825" s="75" t="s">
        <v>1121</v>
      </c>
      <c r="F825" s="75" t="s">
        <v>478</v>
      </c>
      <c r="G825" s="75" t="s">
        <v>1125</v>
      </c>
      <c r="H825" s="80">
        <v>4412</v>
      </c>
      <c r="I825" s="76">
        <v>3</v>
      </c>
      <c r="J825" s="81">
        <f>สกลนคร!F138</f>
        <v>377073.44</v>
      </c>
      <c r="K825" s="159">
        <f>สกลนคร!AJ138</f>
        <v>574761.05000000005</v>
      </c>
      <c r="L825" s="81">
        <f>สกลนคร!AK138</f>
        <v>3743179.6799999997</v>
      </c>
      <c r="M825" s="81">
        <f>สกลนคร!AL138</f>
        <v>4081289.7399999998</v>
      </c>
      <c r="N825" s="75"/>
      <c r="O825" s="75"/>
      <c r="P825" s="75"/>
      <c r="Q825" s="151">
        <f t="shared" si="107"/>
        <v>-338110.06000000006</v>
      </c>
      <c r="R825" s="78">
        <f t="shared" si="108"/>
        <v>848.40881233000903</v>
      </c>
    </row>
    <row r="826" spans="1:18" s="2" customFormat="1" x14ac:dyDescent="0.3">
      <c r="A826" s="76">
        <v>5</v>
      </c>
      <c r="B826" s="75" t="s">
        <v>348</v>
      </c>
      <c r="C826" s="75" t="s">
        <v>1120</v>
      </c>
      <c r="D826" s="75" t="s">
        <v>451</v>
      </c>
      <c r="E826" s="75" t="s">
        <v>1121</v>
      </c>
      <c r="F826" s="75" t="s">
        <v>478</v>
      </c>
      <c r="G826" s="75" t="s">
        <v>1126</v>
      </c>
      <c r="H826" s="80">
        <v>4626</v>
      </c>
      <c r="I826" s="76">
        <v>4</v>
      </c>
      <c r="J826" s="81">
        <f>สกลนคร!F139</f>
        <v>365211.24</v>
      </c>
      <c r="K826" s="159">
        <f>สกลนคร!AJ139</f>
        <v>476152.73</v>
      </c>
      <c r="L826" s="81">
        <f>สกลนคร!AK139</f>
        <v>2448274.2000000002</v>
      </c>
      <c r="M826" s="81">
        <f>สกลนคร!AL139</f>
        <v>2891770.03</v>
      </c>
      <c r="N826" s="75"/>
      <c r="O826" s="75"/>
      <c r="P826" s="75"/>
      <c r="Q826" s="151">
        <f t="shared" si="107"/>
        <v>-443495.82999999961</v>
      </c>
      <c r="R826" s="78">
        <f t="shared" si="108"/>
        <v>529.24215304798963</v>
      </c>
    </row>
    <row r="827" spans="1:18" s="2" customFormat="1" x14ac:dyDescent="0.3">
      <c r="A827" s="76">
        <v>6</v>
      </c>
      <c r="B827" s="75" t="s">
        <v>348</v>
      </c>
      <c r="C827" s="75" t="s">
        <v>1120</v>
      </c>
      <c r="D827" s="75" t="s">
        <v>451</v>
      </c>
      <c r="E827" s="75" t="s">
        <v>1121</v>
      </c>
      <c r="F827" s="75" t="s">
        <v>478</v>
      </c>
      <c r="G827" s="75" t="s">
        <v>1127</v>
      </c>
      <c r="H827" s="80">
        <v>5170</v>
      </c>
      <c r="I827" s="76">
        <v>4</v>
      </c>
      <c r="J827" s="81">
        <f>สกลนคร!F140</f>
        <v>118299.72</v>
      </c>
      <c r="K827" s="159">
        <f>สกลนคร!AJ140</f>
        <v>414346.44</v>
      </c>
      <c r="L827" s="81">
        <f>สกลนคร!AK140</f>
        <v>3965470.1100000003</v>
      </c>
      <c r="M827" s="81">
        <f>สกลนคร!AL140</f>
        <v>4026269.81</v>
      </c>
      <c r="N827" s="75"/>
      <c r="O827" s="75"/>
      <c r="P827" s="75"/>
      <c r="Q827" s="151">
        <f t="shared" si="107"/>
        <v>-60799.699999999721</v>
      </c>
      <c r="R827" s="78">
        <f t="shared" si="108"/>
        <v>767.01549516441014</v>
      </c>
    </row>
    <row r="828" spans="1:18" s="2" customFormat="1" x14ac:dyDescent="0.3">
      <c r="A828" s="76">
        <v>7</v>
      </c>
      <c r="B828" s="75" t="s">
        <v>348</v>
      </c>
      <c r="C828" s="75" t="s">
        <v>1120</v>
      </c>
      <c r="D828" s="75" t="s">
        <v>451</v>
      </c>
      <c r="E828" s="75" t="s">
        <v>1121</v>
      </c>
      <c r="F828" s="75" t="s">
        <v>478</v>
      </c>
      <c r="G828" s="75" t="s">
        <v>1128</v>
      </c>
      <c r="H828" s="80">
        <v>3453</v>
      </c>
      <c r="I828" s="76">
        <v>3</v>
      </c>
      <c r="J828" s="81">
        <f>สกลนคร!F141</f>
        <v>132446.22</v>
      </c>
      <c r="K828" s="159">
        <f>สกลนคร!AJ141</f>
        <v>210271.16</v>
      </c>
      <c r="L828" s="81">
        <f>สกลนคร!AK141</f>
        <v>3113771.42</v>
      </c>
      <c r="M828" s="81">
        <f>สกลนคร!AL141</f>
        <v>3266739.4099999997</v>
      </c>
      <c r="N828" s="75"/>
      <c r="O828" s="75"/>
      <c r="P828" s="75"/>
      <c r="Q828" s="151">
        <f t="shared" si="107"/>
        <v>-152967.98999999976</v>
      </c>
      <c r="R828" s="78">
        <f t="shared" si="108"/>
        <v>901.75830292499279</v>
      </c>
    </row>
    <row r="829" spans="1:18" s="2" customFormat="1" x14ac:dyDescent="0.3">
      <c r="A829" s="76">
        <v>8</v>
      </c>
      <c r="B829" s="75" t="s">
        <v>348</v>
      </c>
      <c r="C829" s="75" t="s">
        <v>1120</v>
      </c>
      <c r="D829" s="75" t="s">
        <v>451</v>
      </c>
      <c r="E829" s="75" t="s">
        <v>1121</v>
      </c>
      <c r="F829" s="75" t="s">
        <v>478</v>
      </c>
      <c r="G829" s="75" t="s">
        <v>1129</v>
      </c>
      <c r="H829" s="80">
        <v>6990</v>
      </c>
      <c r="I829" s="76">
        <v>5</v>
      </c>
      <c r="J829" s="81">
        <f>สกลนคร!F142</f>
        <v>313447.38</v>
      </c>
      <c r="K829" s="159">
        <f>สกลนคร!AJ142</f>
        <v>292270.49</v>
      </c>
      <c r="L829" s="81">
        <f>สกลนคร!AK142</f>
        <v>3997473.8000000003</v>
      </c>
      <c r="M829" s="81">
        <f>สกลนคร!AL142</f>
        <v>4505706.33</v>
      </c>
      <c r="N829" s="75"/>
      <c r="O829" s="75"/>
      <c r="P829" s="75"/>
      <c r="Q829" s="151">
        <f t="shared" si="107"/>
        <v>-508232.5299999998</v>
      </c>
      <c r="R829" s="78">
        <f t="shared" si="108"/>
        <v>571.88466380543639</v>
      </c>
    </row>
    <row r="830" spans="1:18" s="2" customFormat="1" x14ac:dyDescent="0.3">
      <c r="A830" s="76">
        <v>9</v>
      </c>
      <c r="B830" s="75" t="s">
        <v>348</v>
      </c>
      <c r="C830" s="75" t="s">
        <v>1120</v>
      </c>
      <c r="D830" s="75" t="s">
        <v>451</v>
      </c>
      <c r="E830" s="75" t="s">
        <v>1121</v>
      </c>
      <c r="F830" s="75" t="s">
        <v>478</v>
      </c>
      <c r="G830" s="75" t="s">
        <v>1130</v>
      </c>
      <c r="H830" s="80">
        <v>4098</v>
      </c>
      <c r="I830" s="76">
        <v>3</v>
      </c>
      <c r="J830" s="81">
        <f>สกลนคร!F143</f>
        <v>279878.71000000002</v>
      </c>
      <c r="K830" s="159">
        <f>สกลนคร!AJ143</f>
        <v>343931.81000000006</v>
      </c>
      <c r="L830" s="81">
        <f>สกลนคร!AK143</f>
        <v>3014173.12</v>
      </c>
      <c r="M830" s="81">
        <f>สกลนคร!AL143</f>
        <v>3147640.3600000003</v>
      </c>
      <c r="N830" s="75"/>
      <c r="O830" s="75"/>
      <c r="P830" s="75"/>
      <c r="Q830" s="151">
        <f t="shared" si="107"/>
        <v>-133467.24000000022</v>
      </c>
      <c r="R830" s="78">
        <f t="shared" si="108"/>
        <v>735.52296730112255</v>
      </c>
    </row>
    <row r="831" spans="1:18" s="2" customFormat="1" x14ac:dyDescent="0.3">
      <c r="A831" s="76">
        <v>10</v>
      </c>
      <c r="B831" s="75" t="s">
        <v>348</v>
      </c>
      <c r="C831" s="75" t="s">
        <v>1120</v>
      </c>
      <c r="D831" s="75" t="s">
        <v>451</v>
      </c>
      <c r="E831" s="75" t="s">
        <v>1121</v>
      </c>
      <c r="F831" s="75" t="s">
        <v>478</v>
      </c>
      <c r="G831" s="75" t="s">
        <v>1131</v>
      </c>
      <c r="H831" s="80">
        <v>3182</v>
      </c>
      <c r="I831" s="76">
        <v>3</v>
      </c>
      <c r="J831" s="81">
        <f>สกลนคร!F144</f>
        <v>261471.7</v>
      </c>
      <c r="K831" s="159">
        <f>สกลนคร!AJ144</f>
        <v>280690.02</v>
      </c>
      <c r="L831" s="81">
        <f>สกลนคร!AK144</f>
        <v>3246934.2</v>
      </c>
      <c r="M831" s="81">
        <f>สกลนคร!AL144</f>
        <v>3462894.4899999998</v>
      </c>
      <c r="N831" s="75"/>
      <c r="O831" s="75"/>
      <c r="P831" s="75"/>
      <c r="Q831" s="151">
        <f t="shared" si="107"/>
        <v>-215960.28999999957</v>
      </c>
      <c r="R831" s="78">
        <f t="shared" si="108"/>
        <v>1020.4067253299812</v>
      </c>
    </row>
    <row r="832" spans="1:18" s="2" customFormat="1" x14ac:dyDescent="0.3">
      <c r="A832" s="76">
        <v>11</v>
      </c>
      <c r="B832" s="75" t="s">
        <v>348</v>
      </c>
      <c r="C832" s="75" t="s">
        <v>1120</v>
      </c>
      <c r="D832" s="75" t="s">
        <v>451</v>
      </c>
      <c r="E832" s="75" t="s">
        <v>1121</v>
      </c>
      <c r="F832" s="75" t="s">
        <v>478</v>
      </c>
      <c r="G832" s="75" t="s">
        <v>1132</v>
      </c>
      <c r="H832" s="80">
        <v>5111</v>
      </c>
      <c r="I832" s="76">
        <v>4</v>
      </c>
      <c r="J832" s="81">
        <f>สกลนคร!F145</f>
        <v>42929.47</v>
      </c>
      <c r="K832" s="159">
        <f>สกลนคร!AJ145</f>
        <v>159730.94</v>
      </c>
      <c r="L832" s="81">
        <f>สกลนคร!AK145</f>
        <v>4505641.1099999994</v>
      </c>
      <c r="M832" s="81">
        <f>สกลนคร!AL145</f>
        <v>5140332.2699999996</v>
      </c>
      <c r="N832" s="75"/>
      <c r="O832" s="75"/>
      <c r="P832" s="75"/>
      <c r="Q832" s="151">
        <f t="shared" si="107"/>
        <v>-634691.16000000015</v>
      </c>
      <c r="R832" s="78">
        <f t="shared" si="108"/>
        <v>881.55764234005073</v>
      </c>
    </row>
    <row r="833" spans="1:18" s="2" customFormat="1" x14ac:dyDescent="0.3">
      <c r="A833" s="76">
        <v>12</v>
      </c>
      <c r="B833" s="75" t="s">
        <v>348</v>
      </c>
      <c r="C833" s="75" t="s">
        <v>1120</v>
      </c>
      <c r="D833" s="75" t="s">
        <v>451</v>
      </c>
      <c r="E833" s="75" t="s">
        <v>1121</v>
      </c>
      <c r="F833" s="75" t="s">
        <v>478</v>
      </c>
      <c r="G833" s="75" t="s">
        <v>1133</v>
      </c>
      <c r="H833" s="80">
        <v>4890</v>
      </c>
      <c r="I833" s="76">
        <v>4</v>
      </c>
      <c r="J833" s="81">
        <f>สกลนคร!F146</f>
        <v>114418.13</v>
      </c>
      <c r="K833" s="159">
        <f>สกลนคร!AJ146</f>
        <v>274277.89</v>
      </c>
      <c r="L833" s="81">
        <f>สกลนคร!AK146</f>
        <v>4864052.63</v>
      </c>
      <c r="M833" s="81">
        <f>สกลนคร!AL146</f>
        <v>5103336.4300000006</v>
      </c>
      <c r="N833" s="75"/>
      <c r="O833" s="75"/>
      <c r="P833" s="75"/>
      <c r="Q833" s="151">
        <f t="shared" si="107"/>
        <v>-239283.80000000075</v>
      </c>
      <c r="R833" s="78">
        <f t="shared" si="108"/>
        <v>994.69378936605312</v>
      </c>
    </row>
    <row r="834" spans="1:18" s="2" customFormat="1" x14ac:dyDescent="0.3">
      <c r="A834" s="76">
        <v>13</v>
      </c>
      <c r="B834" s="75" t="s">
        <v>348</v>
      </c>
      <c r="C834" s="75" t="s">
        <v>1120</v>
      </c>
      <c r="D834" s="75" t="s">
        <v>451</v>
      </c>
      <c r="E834" s="75" t="s">
        <v>1121</v>
      </c>
      <c r="F834" s="75" t="s">
        <v>478</v>
      </c>
      <c r="G834" s="75" t="s">
        <v>1134</v>
      </c>
      <c r="H834" s="80">
        <v>7134</v>
      </c>
      <c r="I834" s="76">
        <v>5</v>
      </c>
      <c r="J834" s="81">
        <f>สกลนคร!F147</f>
        <v>236128.22</v>
      </c>
      <c r="K834" s="159">
        <f>สกลนคร!AJ147</f>
        <v>395894.52</v>
      </c>
      <c r="L834" s="81">
        <f>สกลนคร!AK147</f>
        <v>3725116.87</v>
      </c>
      <c r="M834" s="81">
        <f>สกลนคร!AL147</f>
        <v>4089003.79</v>
      </c>
      <c r="N834" s="75"/>
      <c r="O834" s="75"/>
      <c r="P834" s="75"/>
      <c r="Q834" s="151">
        <f t="shared" si="107"/>
        <v>-363886.91999999993</v>
      </c>
      <c r="R834" s="78">
        <f t="shared" si="108"/>
        <v>522.16384496776004</v>
      </c>
    </row>
    <row r="835" spans="1:18" s="2" customFormat="1" x14ac:dyDescent="0.3">
      <c r="A835" s="76">
        <v>14</v>
      </c>
      <c r="B835" s="75" t="s">
        <v>348</v>
      </c>
      <c r="C835" s="75" t="s">
        <v>1120</v>
      </c>
      <c r="D835" s="75" t="s">
        <v>451</v>
      </c>
      <c r="E835" s="75" t="s">
        <v>1121</v>
      </c>
      <c r="F835" s="75" t="s">
        <v>478</v>
      </c>
      <c r="G835" s="75" t="s">
        <v>1135</v>
      </c>
      <c r="H835" s="80">
        <v>5117</v>
      </c>
      <c r="I835" s="76">
        <v>4</v>
      </c>
      <c r="J835" s="81">
        <f>สกลนคร!F148</f>
        <v>264620.88</v>
      </c>
      <c r="K835" s="159">
        <f>สกลนคร!AJ148</f>
        <v>381738.93</v>
      </c>
      <c r="L835" s="81">
        <f>สกลนคร!AK148</f>
        <v>3990753.6700000004</v>
      </c>
      <c r="M835" s="81">
        <f>สกลนคร!AL148</f>
        <v>4323728.41</v>
      </c>
      <c r="N835" s="75"/>
      <c r="O835" s="75"/>
      <c r="P835" s="75"/>
      <c r="Q835" s="151">
        <f t="shared" si="107"/>
        <v>-332974.73999999976</v>
      </c>
      <c r="R835" s="78">
        <f t="shared" si="108"/>
        <v>779.90104944303312</v>
      </c>
    </row>
    <row r="836" spans="1:18" s="2" customFormat="1" x14ac:dyDescent="0.3">
      <c r="A836" s="76">
        <v>15</v>
      </c>
      <c r="B836" s="75" t="s">
        <v>348</v>
      </c>
      <c r="C836" s="75" t="s">
        <v>1120</v>
      </c>
      <c r="D836" s="75" t="s">
        <v>451</v>
      </c>
      <c r="E836" s="75" t="s">
        <v>1121</v>
      </c>
      <c r="F836" s="75" t="s">
        <v>478</v>
      </c>
      <c r="G836" s="75" t="s">
        <v>1136</v>
      </c>
      <c r="H836" s="80">
        <v>2386</v>
      </c>
      <c r="I836" s="76">
        <v>2</v>
      </c>
      <c r="J836" s="81">
        <f>สกลนคร!F149</f>
        <v>86481.31</v>
      </c>
      <c r="K836" s="159">
        <f>สกลนคร!AJ149</f>
        <v>119395.97</v>
      </c>
      <c r="L836" s="81">
        <f>สกลนคร!AK149</f>
        <v>2366519.2199999997</v>
      </c>
      <c r="M836" s="81">
        <f>สกลนคร!AL149</f>
        <v>2557057.84</v>
      </c>
      <c r="N836" s="75"/>
      <c r="O836" s="75"/>
      <c r="P836" s="75"/>
      <c r="Q836" s="151">
        <f t="shared" si="107"/>
        <v>-190538.62000000011</v>
      </c>
      <c r="R836" s="78">
        <f t="shared" si="108"/>
        <v>991.83538139145003</v>
      </c>
    </row>
    <row r="837" spans="1:18" s="2" customFormat="1" x14ac:dyDescent="0.3">
      <c r="A837" s="76">
        <v>16</v>
      </c>
      <c r="B837" s="75" t="s">
        <v>348</v>
      </c>
      <c r="C837" s="75" t="s">
        <v>1120</v>
      </c>
      <c r="D837" s="75" t="s">
        <v>451</v>
      </c>
      <c r="E837" s="75" t="s">
        <v>1121</v>
      </c>
      <c r="F837" s="75" t="s">
        <v>478</v>
      </c>
      <c r="G837" s="75" t="s">
        <v>1137</v>
      </c>
      <c r="H837" s="80">
        <v>1917</v>
      </c>
      <c r="I837" s="76">
        <v>2</v>
      </c>
      <c r="J837" s="81">
        <f>สกลนคร!F150</f>
        <v>183853.91</v>
      </c>
      <c r="K837" s="159">
        <f>สกลนคร!AJ150</f>
        <v>230273.46000000002</v>
      </c>
      <c r="L837" s="81">
        <f>สกลนคร!AK150</f>
        <v>2634641.7199999997</v>
      </c>
      <c r="M837" s="81">
        <f>สกลนคร!AL150</f>
        <v>2846051.82</v>
      </c>
      <c r="N837" s="75"/>
      <c r="O837" s="75"/>
      <c r="P837" s="75"/>
      <c r="Q837" s="151">
        <f t="shared" si="107"/>
        <v>-211410.10000000009</v>
      </c>
      <c r="R837" s="78">
        <f t="shared" si="108"/>
        <v>1374.3566614501824</v>
      </c>
    </row>
    <row r="838" spans="1:18" s="2" customFormat="1" x14ac:dyDescent="0.3">
      <c r="A838" s="76">
        <v>17</v>
      </c>
      <c r="B838" s="75" t="s">
        <v>348</v>
      </c>
      <c r="C838" s="75" t="s">
        <v>1120</v>
      </c>
      <c r="D838" s="75" t="s">
        <v>451</v>
      </c>
      <c r="E838" s="75" t="s">
        <v>1121</v>
      </c>
      <c r="F838" s="75" t="s">
        <v>478</v>
      </c>
      <c r="G838" s="75" t="s">
        <v>1138</v>
      </c>
      <c r="H838" s="80">
        <v>1607</v>
      </c>
      <c r="I838" s="76">
        <v>2</v>
      </c>
      <c r="J838" s="81">
        <f>สกลนคร!F151</f>
        <v>147206.97</v>
      </c>
      <c r="K838" s="159">
        <f>สกลนคร!AJ151</f>
        <v>194492.51</v>
      </c>
      <c r="L838" s="81">
        <f>สกลนคร!AK151</f>
        <v>1431499.63</v>
      </c>
      <c r="M838" s="81">
        <f>สกลนคร!AL151</f>
        <v>1749446.12</v>
      </c>
      <c r="N838" s="75"/>
      <c r="O838" s="75"/>
      <c r="P838" s="75"/>
      <c r="Q838" s="151">
        <f t="shared" si="107"/>
        <v>-317946.49000000022</v>
      </c>
      <c r="R838" s="78">
        <f t="shared" si="108"/>
        <v>890.79006222775354</v>
      </c>
    </row>
    <row r="839" spans="1:18" s="2" customFormat="1" x14ac:dyDescent="0.3">
      <c r="A839" s="76">
        <v>18</v>
      </c>
      <c r="B839" s="75" t="s">
        <v>348</v>
      </c>
      <c r="C839" s="75" t="s">
        <v>1120</v>
      </c>
      <c r="D839" s="75" t="s">
        <v>451</v>
      </c>
      <c r="E839" s="75" t="s">
        <v>1121</v>
      </c>
      <c r="F839" s="75" t="s">
        <v>478</v>
      </c>
      <c r="G839" s="75" t="s">
        <v>1139</v>
      </c>
      <c r="H839" s="80">
        <v>1656</v>
      </c>
      <c r="I839" s="76">
        <v>2</v>
      </c>
      <c r="J839" s="81">
        <f>สกลนคร!F152</f>
        <v>64490.21</v>
      </c>
      <c r="K839" s="159">
        <f>สกลนคร!AJ152</f>
        <v>-32193.010000000009</v>
      </c>
      <c r="L839" s="81">
        <f>สกลนคร!AK152</f>
        <v>2218360.94</v>
      </c>
      <c r="M839" s="81">
        <f>สกลนคร!AL152</f>
        <v>2526064.73</v>
      </c>
      <c r="N839" s="75"/>
      <c r="O839" s="75"/>
      <c r="P839" s="75"/>
      <c r="Q839" s="151">
        <f t="shared" ref="Q839:Q902" si="113">L839-M839</f>
        <v>-307703.79000000004</v>
      </c>
      <c r="R839" s="78">
        <f t="shared" ref="R839:R902" si="114">L839/H839</f>
        <v>1339.5899396135264</v>
      </c>
    </row>
    <row r="840" spans="1:18" s="2" customFormat="1" x14ac:dyDescent="0.3">
      <c r="A840" s="76">
        <v>19</v>
      </c>
      <c r="B840" s="75" t="s">
        <v>348</v>
      </c>
      <c r="C840" s="75" t="s">
        <v>1120</v>
      </c>
      <c r="D840" s="75" t="s">
        <v>451</v>
      </c>
      <c r="E840" s="75" t="s">
        <v>1121</v>
      </c>
      <c r="F840" s="75" t="s">
        <v>478</v>
      </c>
      <c r="G840" s="75" t="s">
        <v>1140</v>
      </c>
      <c r="H840" s="80">
        <v>4118</v>
      </c>
      <c r="I840" s="76">
        <v>3</v>
      </c>
      <c r="J840" s="81">
        <f>สกลนคร!F153</f>
        <v>125193.31</v>
      </c>
      <c r="K840" s="159">
        <f>สกลนคร!AJ153</f>
        <v>245249.35000000003</v>
      </c>
      <c r="L840" s="81">
        <f>สกลนคร!AK153</f>
        <v>3866250</v>
      </c>
      <c r="M840" s="81">
        <f>สกลนคร!AL153</f>
        <v>3985498.95</v>
      </c>
      <c r="N840" s="75"/>
      <c r="O840" s="75"/>
      <c r="P840" s="75"/>
      <c r="Q840" s="151">
        <f t="shared" si="113"/>
        <v>-119248.95000000019</v>
      </c>
      <c r="R840" s="78">
        <f t="shared" si="114"/>
        <v>938.86595434677031</v>
      </c>
    </row>
    <row r="841" spans="1:18" s="2" customFormat="1" x14ac:dyDescent="0.3">
      <c r="A841" s="76">
        <v>20</v>
      </c>
      <c r="B841" s="75" t="s">
        <v>348</v>
      </c>
      <c r="C841" s="75" t="s">
        <v>1120</v>
      </c>
      <c r="D841" s="75" t="s">
        <v>451</v>
      </c>
      <c r="E841" s="75" t="s">
        <v>1121</v>
      </c>
      <c r="F841" s="75" t="s">
        <v>478</v>
      </c>
      <c r="G841" s="75" t="s">
        <v>1141</v>
      </c>
      <c r="H841" s="80">
        <v>5989</v>
      </c>
      <c r="I841" s="76">
        <v>4</v>
      </c>
      <c r="J841" s="81">
        <f>สกลนคร!F154</f>
        <v>487276.46</v>
      </c>
      <c r="K841" s="159">
        <f>สกลนคร!AJ154</f>
        <v>616975.07000000007</v>
      </c>
      <c r="L841" s="81">
        <f>สกลนคร!AK154</f>
        <v>3593287.7199999997</v>
      </c>
      <c r="M841" s="81">
        <f>สกลนคร!AL154</f>
        <v>3728913.01</v>
      </c>
      <c r="N841" s="75"/>
      <c r="O841" s="75"/>
      <c r="P841" s="75"/>
      <c r="Q841" s="151">
        <f t="shared" si="113"/>
        <v>-135625.29000000004</v>
      </c>
      <c r="R841" s="78">
        <f t="shared" si="114"/>
        <v>599.98125229587572</v>
      </c>
    </row>
    <row r="842" spans="1:18" s="2" customFormat="1" x14ac:dyDescent="0.3">
      <c r="A842" s="76">
        <v>21</v>
      </c>
      <c r="B842" s="75" t="s">
        <v>348</v>
      </c>
      <c r="C842" s="75" t="s">
        <v>1120</v>
      </c>
      <c r="D842" s="75" t="s">
        <v>451</v>
      </c>
      <c r="E842" s="75" t="s">
        <v>1121</v>
      </c>
      <c r="F842" s="75" t="s">
        <v>478</v>
      </c>
      <c r="G842" s="75" t="s">
        <v>1142</v>
      </c>
      <c r="H842" s="80">
        <v>3336</v>
      </c>
      <c r="I842" s="76">
        <v>3</v>
      </c>
      <c r="J842" s="81">
        <f>สกลนคร!F155</f>
        <v>580876.55000000005</v>
      </c>
      <c r="K842" s="159">
        <f>สกลนคร!AJ155</f>
        <v>718229.35000000009</v>
      </c>
      <c r="L842" s="81">
        <f>สกลนคร!AK155</f>
        <v>3247691.8899999997</v>
      </c>
      <c r="M842" s="81">
        <f>สกลนคร!AL155</f>
        <v>3615473.8799999994</v>
      </c>
      <c r="N842" s="75"/>
      <c r="O842" s="75"/>
      <c r="P842" s="75"/>
      <c r="Q842" s="151">
        <f t="shared" si="113"/>
        <v>-367781.98999999976</v>
      </c>
      <c r="R842" s="78">
        <f t="shared" si="114"/>
        <v>973.52874400479607</v>
      </c>
    </row>
    <row r="843" spans="1:18" s="21" customFormat="1" x14ac:dyDescent="0.3">
      <c r="A843" s="139">
        <v>12</v>
      </c>
      <c r="B843" s="140" t="s">
        <v>348</v>
      </c>
      <c r="C843" s="140"/>
      <c r="D843" s="140"/>
      <c r="E843" s="140" t="s">
        <v>374</v>
      </c>
      <c r="F843" s="140"/>
      <c r="G843" s="140" t="s">
        <v>1143</v>
      </c>
      <c r="H843" s="142">
        <f>SUM(H822:H842)</f>
        <v>88524</v>
      </c>
      <c r="I843" s="139"/>
      <c r="J843" s="142">
        <f>SUM(J822:J842)</f>
        <v>4730544.2200000007</v>
      </c>
      <c r="K843" s="160">
        <f>SUM(K822:K842)</f>
        <v>6672186.0499999989</v>
      </c>
      <c r="L843" s="142">
        <f t="shared" ref="L843:M843" si="115">SUM(L822:L842)</f>
        <v>69784244.669999987</v>
      </c>
      <c r="M843" s="142">
        <f t="shared" si="115"/>
        <v>76198581.109999985</v>
      </c>
      <c r="N843" s="140">
        <v>20</v>
      </c>
      <c r="O843" s="140">
        <v>20</v>
      </c>
      <c r="P843" s="140">
        <f>N843-O843</f>
        <v>0</v>
      </c>
      <c r="Q843" s="152">
        <f t="shared" si="113"/>
        <v>-6414336.4399999976</v>
      </c>
      <c r="R843" s="150">
        <f>L843/H843</f>
        <v>788.30875999728869</v>
      </c>
    </row>
    <row r="844" spans="1:18" s="2" customFormat="1" x14ac:dyDescent="0.3">
      <c r="A844" s="76">
        <v>1</v>
      </c>
      <c r="B844" s="75" t="s">
        <v>348</v>
      </c>
      <c r="C844" s="75" t="s">
        <v>1144</v>
      </c>
      <c r="D844" s="75" t="s">
        <v>439</v>
      </c>
      <c r="E844" s="75" t="s">
        <v>1145</v>
      </c>
      <c r="F844" s="75" t="s">
        <v>508</v>
      </c>
      <c r="G844" s="75" t="s">
        <v>1146</v>
      </c>
      <c r="H844" s="80"/>
      <c r="I844" s="76"/>
      <c r="J844" s="153"/>
      <c r="K844" s="159"/>
      <c r="L844" s="81"/>
      <c r="M844" s="81"/>
      <c r="N844" s="75"/>
      <c r="O844" s="75"/>
      <c r="P844" s="75"/>
      <c r="Q844" s="151"/>
      <c r="R844" s="78"/>
    </row>
    <row r="845" spans="1:18" s="2" customFormat="1" x14ac:dyDescent="0.3">
      <c r="A845" s="76">
        <v>2</v>
      </c>
      <c r="B845" s="75" t="s">
        <v>348</v>
      </c>
      <c r="C845" s="75" t="s">
        <v>1144</v>
      </c>
      <c r="D845" s="75" t="s">
        <v>439</v>
      </c>
      <c r="E845" s="75" t="s">
        <v>1145</v>
      </c>
      <c r="F845" s="75" t="s">
        <v>478</v>
      </c>
      <c r="G845" s="75" t="s">
        <v>1147</v>
      </c>
      <c r="H845" s="80">
        <v>3911</v>
      </c>
      <c r="I845" s="76">
        <v>3</v>
      </c>
      <c r="J845" s="81">
        <f>สกลนคร!F156</f>
        <v>56127.48</v>
      </c>
      <c r="K845" s="159">
        <f>สกลนคร!AJ156</f>
        <v>93282.020000000019</v>
      </c>
      <c r="L845" s="81">
        <f>สกลนคร!AK156</f>
        <v>3439991.06</v>
      </c>
      <c r="M845" s="81">
        <f>สกลนคร!AL156</f>
        <v>2918391.6799999997</v>
      </c>
      <c r="N845" s="75"/>
      <c r="O845" s="75"/>
      <c r="P845" s="75"/>
      <c r="Q845" s="151">
        <f t="shared" si="113"/>
        <v>521599.38000000035</v>
      </c>
      <c r="R845" s="78">
        <f t="shared" si="114"/>
        <v>879.56815648171823</v>
      </c>
    </row>
    <row r="846" spans="1:18" s="2" customFormat="1" x14ac:dyDescent="0.3">
      <c r="A846" s="76">
        <v>3</v>
      </c>
      <c r="B846" s="75" t="s">
        <v>348</v>
      </c>
      <c r="C846" s="75" t="s">
        <v>1144</v>
      </c>
      <c r="D846" s="75" t="s">
        <v>439</v>
      </c>
      <c r="E846" s="75" t="s">
        <v>1145</v>
      </c>
      <c r="F846" s="75" t="s">
        <v>478</v>
      </c>
      <c r="G846" s="75" t="s">
        <v>1148</v>
      </c>
      <c r="H846" s="80">
        <v>4261</v>
      </c>
      <c r="I846" s="76">
        <v>3</v>
      </c>
      <c r="J846" s="81">
        <f>สกลนคร!F157</f>
        <v>127324.67</v>
      </c>
      <c r="K846" s="159">
        <f>สกลนคร!AJ157</f>
        <v>148708.46</v>
      </c>
      <c r="L846" s="81">
        <f>สกลนคร!AK157</f>
        <v>1373769.33</v>
      </c>
      <c r="M846" s="81">
        <f>สกลนคร!AL157</f>
        <v>1854032.25</v>
      </c>
      <c r="N846" s="75"/>
      <c r="O846" s="75"/>
      <c r="P846" s="75"/>
      <c r="Q846" s="151">
        <f t="shared" si="113"/>
        <v>-480262.91999999993</v>
      </c>
      <c r="R846" s="78">
        <f t="shared" si="114"/>
        <v>322.40538136587656</v>
      </c>
    </row>
    <row r="847" spans="1:18" s="2" customFormat="1" x14ac:dyDescent="0.3">
      <c r="A847" s="76">
        <v>4</v>
      </c>
      <c r="B847" s="75" t="s">
        <v>348</v>
      </c>
      <c r="C847" s="75" t="s">
        <v>1144</v>
      </c>
      <c r="D847" s="75" t="s">
        <v>439</v>
      </c>
      <c r="E847" s="75" t="s">
        <v>1145</v>
      </c>
      <c r="F847" s="75" t="s">
        <v>478</v>
      </c>
      <c r="G847" s="75" t="s">
        <v>1149</v>
      </c>
      <c r="H847" s="80">
        <v>5146</v>
      </c>
      <c r="I847" s="76">
        <v>4</v>
      </c>
      <c r="J847" s="81">
        <f>สกลนคร!F158</f>
        <v>428255.28</v>
      </c>
      <c r="K847" s="159">
        <f>สกลนคร!AJ158</f>
        <v>496555.69000000006</v>
      </c>
      <c r="L847" s="81">
        <f>สกลนคร!AK158</f>
        <v>2809803.5700000003</v>
      </c>
      <c r="M847" s="81">
        <f>สกลนคร!AL158</f>
        <v>2943649.57</v>
      </c>
      <c r="N847" s="75"/>
      <c r="O847" s="75"/>
      <c r="P847" s="75"/>
      <c r="Q847" s="151">
        <f t="shared" si="113"/>
        <v>-133845.99999999953</v>
      </c>
      <c r="R847" s="78">
        <f t="shared" si="114"/>
        <v>546.01701710066072</v>
      </c>
    </row>
    <row r="848" spans="1:18" s="2" customFormat="1" x14ac:dyDescent="0.3">
      <c r="A848" s="76">
        <v>5</v>
      </c>
      <c r="B848" s="75" t="s">
        <v>348</v>
      </c>
      <c r="C848" s="75" t="s">
        <v>1144</v>
      </c>
      <c r="D848" s="75" t="s">
        <v>439</v>
      </c>
      <c r="E848" s="75" t="s">
        <v>1145</v>
      </c>
      <c r="F848" s="75" t="s">
        <v>478</v>
      </c>
      <c r="G848" s="75" t="s">
        <v>1150</v>
      </c>
      <c r="H848" s="80">
        <v>5425</v>
      </c>
      <c r="I848" s="76">
        <v>4</v>
      </c>
      <c r="J848" s="81">
        <f>สกลนคร!F159</f>
        <v>367843.72</v>
      </c>
      <c r="K848" s="159">
        <f>สกลนคร!AJ159</f>
        <v>395935.5</v>
      </c>
      <c r="L848" s="81">
        <f>สกลนคร!AK159</f>
        <v>1835453.9</v>
      </c>
      <c r="M848" s="81">
        <f>สกลนคร!AL159</f>
        <v>2152974.04</v>
      </c>
      <c r="N848" s="75"/>
      <c r="O848" s="75"/>
      <c r="P848" s="75"/>
      <c r="Q848" s="151">
        <f t="shared" si="113"/>
        <v>-317520.14000000013</v>
      </c>
      <c r="R848" s="78">
        <f t="shared" si="114"/>
        <v>338.33251612903223</v>
      </c>
    </row>
    <row r="849" spans="1:18" s="21" customFormat="1" x14ac:dyDescent="0.3">
      <c r="A849" s="139">
        <v>13</v>
      </c>
      <c r="B849" s="140" t="s">
        <v>348</v>
      </c>
      <c r="C849" s="140"/>
      <c r="D849" s="140"/>
      <c r="E849" s="140" t="s">
        <v>374</v>
      </c>
      <c r="F849" s="140"/>
      <c r="G849" s="140" t="s">
        <v>1151</v>
      </c>
      <c r="H849" s="141">
        <f>SUM(H845:H848)</f>
        <v>18743</v>
      </c>
      <c r="I849" s="139"/>
      <c r="J849" s="142">
        <f>SUM(J844:J848)</f>
        <v>979551.15</v>
      </c>
      <c r="K849" s="160">
        <f>SUM(K844:K848)</f>
        <v>1134481.67</v>
      </c>
      <c r="L849" s="142">
        <f t="shared" ref="L849:M849" si="116">SUM(L844:L848)</f>
        <v>9459017.8600000013</v>
      </c>
      <c r="M849" s="142">
        <f t="shared" si="116"/>
        <v>9869047.5399999991</v>
      </c>
      <c r="N849" s="140">
        <v>4</v>
      </c>
      <c r="O849" s="140">
        <v>4</v>
      </c>
      <c r="P849" s="140">
        <f>N849-O849</f>
        <v>0</v>
      </c>
      <c r="Q849" s="152">
        <f t="shared" si="113"/>
        <v>-410029.67999999784</v>
      </c>
      <c r="R849" s="150">
        <f>L849/H849</f>
        <v>504.66936242864011</v>
      </c>
    </row>
    <row r="850" spans="1:18" s="2" customFormat="1" x14ac:dyDescent="0.3">
      <c r="A850" s="76">
        <v>1</v>
      </c>
      <c r="B850" s="75" t="s">
        <v>348</v>
      </c>
      <c r="C850" s="75" t="s">
        <v>1152</v>
      </c>
      <c r="D850" s="75" t="s">
        <v>442</v>
      </c>
      <c r="E850" s="75" t="s">
        <v>1153</v>
      </c>
      <c r="F850" s="75" t="s">
        <v>508</v>
      </c>
      <c r="G850" s="75" t="s">
        <v>1154</v>
      </c>
      <c r="H850" s="80"/>
      <c r="I850" s="76"/>
      <c r="J850" s="153"/>
      <c r="K850" s="159"/>
      <c r="L850" s="81"/>
      <c r="M850" s="81"/>
      <c r="N850" s="75"/>
      <c r="O850" s="75"/>
      <c r="P850" s="75"/>
      <c r="Q850" s="151"/>
      <c r="R850" s="78"/>
    </row>
    <row r="851" spans="1:18" s="2" customFormat="1" x14ac:dyDescent="0.3">
      <c r="A851" s="76">
        <v>2</v>
      </c>
      <c r="B851" s="75" t="s">
        <v>348</v>
      </c>
      <c r="C851" s="75" t="s">
        <v>1152</v>
      </c>
      <c r="D851" s="75" t="s">
        <v>442</v>
      </c>
      <c r="E851" s="75" t="s">
        <v>1153</v>
      </c>
      <c r="F851" s="75" t="s">
        <v>478</v>
      </c>
      <c r="G851" s="75" t="s">
        <v>1532</v>
      </c>
      <c r="H851" s="80">
        <v>2109</v>
      </c>
      <c r="I851" s="76">
        <v>2</v>
      </c>
      <c r="J851" s="81">
        <f>สกลนคร!F160</f>
        <v>283261.34000000003</v>
      </c>
      <c r="K851" s="159">
        <f>สกลนคร!AJ160</f>
        <v>185262.55000000005</v>
      </c>
      <c r="L851" s="81">
        <f>สกลนคร!AK160</f>
        <v>2874462.34</v>
      </c>
      <c r="M851" s="81">
        <f>สกลนคร!AL160</f>
        <v>3230998.91</v>
      </c>
      <c r="N851" s="75"/>
      <c r="O851" s="75"/>
      <c r="P851" s="75"/>
      <c r="Q851" s="151">
        <f t="shared" si="113"/>
        <v>-356536.5700000003</v>
      </c>
      <c r="R851" s="78">
        <f t="shared" si="114"/>
        <v>1362.9503745851114</v>
      </c>
    </row>
    <row r="852" spans="1:18" s="2" customFormat="1" x14ac:dyDescent="0.3">
      <c r="A852" s="76">
        <v>3</v>
      </c>
      <c r="B852" s="75" t="s">
        <v>348</v>
      </c>
      <c r="C852" s="75" t="s">
        <v>1152</v>
      </c>
      <c r="D852" s="75" t="s">
        <v>442</v>
      </c>
      <c r="E852" s="75" t="s">
        <v>1153</v>
      </c>
      <c r="F852" s="75" t="s">
        <v>478</v>
      </c>
      <c r="G852" s="75" t="s">
        <v>1156</v>
      </c>
      <c r="H852" s="80">
        <v>3887</v>
      </c>
      <c r="I852" s="76">
        <v>3</v>
      </c>
      <c r="J852" s="81">
        <f>สกลนคร!F161</f>
        <v>226408.14</v>
      </c>
      <c r="K852" s="159">
        <f>สกลนคร!AJ161</f>
        <v>252272.08000000002</v>
      </c>
      <c r="L852" s="81">
        <f>สกลนคร!AK161</f>
        <v>3408060.84</v>
      </c>
      <c r="M852" s="81">
        <f>สกลนคร!AL161</f>
        <v>3610614.33</v>
      </c>
      <c r="N852" s="75"/>
      <c r="O852" s="75"/>
      <c r="P852" s="75"/>
      <c r="Q852" s="151">
        <f t="shared" si="113"/>
        <v>-202553.49000000022</v>
      </c>
      <c r="R852" s="78">
        <f t="shared" si="114"/>
        <v>876.78436840751215</v>
      </c>
    </row>
    <row r="853" spans="1:18" s="2" customFormat="1" x14ac:dyDescent="0.3">
      <c r="A853" s="76">
        <v>4</v>
      </c>
      <c r="B853" s="75" t="s">
        <v>348</v>
      </c>
      <c r="C853" s="75" t="s">
        <v>1152</v>
      </c>
      <c r="D853" s="75" t="s">
        <v>442</v>
      </c>
      <c r="E853" s="75" t="s">
        <v>1153</v>
      </c>
      <c r="F853" s="75" t="s">
        <v>478</v>
      </c>
      <c r="G853" s="75" t="s">
        <v>1157</v>
      </c>
      <c r="H853" s="80">
        <v>4069</v>
      </c>
      <c r="I853" s="76">
        <v>3</v>
      </c>
      <c r="J853" s="81">
        <f>สกลนคร!F162</f>
        <v>135751.31</v>
      </c>
      <c r="K853" s="159">
        <f>สกลนคร!AJ162</f>
        <v>158854.32999999999</v>
      </c>
      <c r="L853" s="81">
        <f>สกลนคร!AK162</f>
        <v>2770224.07</v>
      </c>
      <c r="M853" s="81">
        <f>สกลนคร!AL162</f>
        <v>2927682.94</v>
      </c>
      <c r="N853" s="75"/>
      <c r="O853" s="75"/>
      <c r="P853" s="75"/>
      <c r="Q853" s="151">
        <f t="shared" si="113"/>
        <v>-157458.87000000011</v>
      </c>
      <c r="R853" s="78">
        <f t="shared" si="114"/>
        <v>680.81201032194633</v>
      </c>
    </row>
    <row r="854" spans="1:18" s="2" customFormat="1" x14ac:dyDescent="0.3">
      <c r="A854" s="76">
        <v>5</v>
      </c>
      <c r="B854" s="75" t="s">
        <v>348</v>
      </c>
      <c r="C854" s="75" t="s">
        <v>1152</v>
      </c>
      <c r="D854" s="75" t="s">
        <v>442</v>
      </c>
      <c r="E854" s="75" t="s">
        <v>1153</v>
      </c>
      <c r="F854" s="75" t="s">
        <v>478</v>
      </c>
      <c r="G854" s="75" t="s">
        <v>1158</v>
      </c>
      <c r="H854" s="80">
        <v>5548</v>
      </c>
      <c r="I854" s="76">
        <v>4</v>
      </c>
      <c r="J854" s="81">
        <f>สกลนคร!F163</f>
        <v>449914.84</v>
      </c>
      <c r="K854" s="159">
        <f>สกลนคร!AJ163</f>
        <v>475376.81000000006</v>
      </c>
      <c r="L854" s="81">
        <f>สกลนคร!AK163</f>
        <v>3748515.18</v>
      </c>
      <c r="M854" s="81">
        <f>สกลนคร!AL163</f>
        <v>4270525.38</v>
      </c>
      <c r="N854" s="75"/>
      <c r="O854" s="75"/>
      <c r="P854" s="75"/>
      <c r="Q854" s="151">
        <f t="shared" si="113"/>
        <v>-522010.19999999972</v>
      </c>
      <c r="R854" s="78">
        <f t="shared" si="114"/>
        <v>675.65161860129774</v>
      </c>
    </row>
    <row r="855" spans="1:18" s="21" customFormat="1" x14ac:dyDescent="0.3">
      <c r="A855" s="139">
        <v>14</v>
      </c>
      <c r="B855" s="140" t="s">
        <v>348</v>
      </c>
      <c r="C855" s="140"/>
      <c r="D855" s="140"/>
      <c r="E855" s="140" t="s">
        <v>374</v>
      </c>
      <c r="F855" s="140"/>
      <c r="G855" s="140" t="s">
        <v>1159</v>
      </c>
      <c r="H855" s="141">
        <f>SUM(H851:H854)</f>
        <v>15613</v>
      </c>
      <c r="I855" s="139"/>
      <c r="J855" s="142">
        <f>SUM(J850:J854)</f>
        <v>1095335.6300000001</v>
      </c>
      <c r="K855" s="160">
        <f>SUM(K850:K854)</f>
        <v>1071765.77</v>
      </c>
      <c r="L855" s="142">
        <f t="shared" ref="L855:M855" si="117">SUM(L850:L854)</f>
        <v>12801262.43</v>
      </c>
      <c r="M855" s="142">
        <f t="shared" si="117"/>
        <v>14039821.559999999</v>
      </c>
      <c r="N855" s="140">
        <v>4</v>
      </c>
      <c r="O855" s="140">
        <v>4</v>
      </c>
      <c r="P855" s="140">
        <f>N855-O855</f>
        <v>0</v>
      </c>
      <c r="Q855" s="152">
        <f t="shared" si="113"/>
        <v>-1238559.129999999</v>
      </c>
      <c r="R855" s="150">
        <f>L855/H855</f>
        <v>819.91048677384231</v>
      </c>
    </row>
    <row r="856" spans="1:18" s="2" customFormat="1" x14ac:dyDescent="0.3">
      <c r="A856" s="76">
        <v>1</v>
      </c>
      <c r="B856" s="75" t="s">
        <v>348</v>
      </c>
      <c r="C856" s="75" t="s">
        <v>1160</v>
      </c>
      <c r="D856" s="75" t="s">
        <v>445</v>
      </c>
      <c r="E856" s="75" t="s">
        <v>1161</v>
      </c>
      <c r="F856" s="75" t="s">
        <v>508</v>
      </c>
      <c r="G856" s="75" t="s">
        <v>1162</v>
      </c>
      <c r="H856" s="80"/>
      <c r="I856" s="76"/>
      <c r="J856" s="153"/>
      <c r="K856" s="159"/>
      <c r="L856" s="81"/>
      <c r="M856" s="81"/>
      <c r="N856" s="75"/>
      <c r="O856" s="75"/>
      <c r="P856" s="75"/>
      <c r="Q856" s="151"/>
      <c r="R856" s="78"/>
    </row>
    <row r="857" spans="1:18" s="2" customFormat="1" x14ac:dyDescent="0.3">
      <c r="A857" s="76">
        <v>2</v>
      </c>
      <c r="B857" s="75" t="s">
        <v>348</v>
      </c>
      <c r="C857" s="75" t="s">
        <v>1160</v>
      </c>
      <c r="D857" s="75" t="s">
        <v>445</v>
      </c>
      <c r="E857" s="75" t="s">
        <v>1161</v>
      </c>
      <c r="F857" s="75" t="s">
        <v>478</v>
      </c>
      <c r="G857" s="75" t="s">
        <v>1163</v>
      </c>
      <c r="H857" s="80">
        <v>2504</v>
      </c>
      <c r="I857" s="76">
        <v>2</v>
      </c>
      <c r="J857" s="81">
        <f>สกลนคร!F164</f>
        <v>951021.25</v>
      </c>
      <c r="K857" s="159">
        <f>สกลนคร!AJ164</f>
        <v>954583.55</v>
      </c>
      <c r="L857" s="81">
        <f>สกลนคร!AK164</f>
        <v>2668369.0699999998</v>
      </c>
      <c r="M857" s="81">
        <f>สกลนคร!AL164</f>
        <v>2729736.66</v>
      </c>
      <c r="N857" s="75"/>
      <c r="O857" s="75"/>
      <c r="P857" s="75"/>
      <c r="Q857" s="151">
        <f t="shared" si="113"/>
        <v>-61367.590000000317</v>
      </c>
      <c r="R857" s="78">
        <f t="shared" si="114"/>
        <v>1065.6425998402556</v>
      </c>
    </row>
    <row r="858" spans="1:18" s="2" customFormat="1" x14ac:dyDescent="0.3">
      <c r="A858" s="76">
        <v>3</v>
      </c>
      <c r="B858" s="75" t="s">
        <v>348</v>
      </c>
      <c r="C858" s="75" t="s">
        <v>1160</v>
      </c>
      <c r="D858" s="75" t="s">
        <v>445</v>
      </c>
      <c r="E858" s="75" t="s">
        <v>1161</v>
      </c>
      <c r="F858" s="75" t="s">
        <v>478</v>
      </c>
      <c r="G858" s="75" t="s">
        <v>1164</v>
      </c>
      <c r="H858" s="80">
        <v>3824</v>
      </c>
      <c r="I858" s="76">
        <v>3</v>
      </c>
      <c r="J858" s="81">
        <f>สกลนคร!F165</f>
        <v>1078336.29</v>
      </c>
      <c r="K858" s="159">
        <f>สกลนคร!AJ165</f>
        <v>965852.42</v>
      </c>
      <c r="L858" s="81">
        <f>สกลนคร!AK165</f>
        <v>2917473.6</v>
      </c>
      <c r="M858" s="81">
        <f>สกลนคร!AL165</f>
        <v>2675679.89</v>
      </c>
      <c r="N858" s="75"/>
      <c r="O858" s="75"/>
      <c r="P858" s="75"/>
      <c r="Q858" s="151">
        <f t="shared" si="113"/>
        <v>241793.70999999996</v>
      </c>
      <c r="R858" s="78">
        <f t="shared" si="114"/>
        <v>762.93765690376574</v>
      </c>
    </row>
    <row r="859" spans="1:18" s="2" customFormat="1" x14ac:dyDescent="0.3">
      <c r="A859" s="76">
        <v>4</v>
      </c>
      <c r="B859" s="75" t="s">
        <v>348</v>
      </c>
      <c r="C859" s="75" t="s">
        <v>1160</v>
      </c>
      <c r="D859" s="75" t="s">
        <v>445</v>
      </c>
      <c r="E859" s="75" t="s">
        <v>1161</v>
      </c>
      <c r="F859" s="75" t="s">
        <v>478</v>
      </c>
      <c r="G859" s="75" t="s">
        <v>1165</v>
      </c>
      <c r="H859" s="80">
        <v>5306</v>
      </c>
      <c r="I859" s="76">
        <v>4</v>
      </c>
      <c r="J859" s="81">
        <f>สกลนคร!F166</f>
        <v>253652.43</v>
      </c>
      <c r="K859" s="159">
        <f>สกลนคร!AJ166</f>
        <v>295039</v>
      </c>
      <c r="L859" s="81">
        <f>สกลนคร!AK166</f>
        <v>3306832.98</v>
      </c>
      <c r="M859" s="81">
        <f>สกลนคร!AL166</f>
        <v>2919456.8600000003</v>
      </c>
      <c r="N859" s="75"/>
      <c r="O859" s="75"/>
      <c r="P859" s="75"/>
      <c r="Q859" s="151">
        <f t="shared" si="113"/>
        <v>387376.11999999965</v>
      </c>
      <c r="R859" s="78">
        <f t="shared" si="114"/>
        <v>623.22521296645311</v>
      </c>
    </row>
    <row r="860" spans="1:18" s="2" customFormat="1" x14ac:dyDescent="0.3">
      <c r="A860" s="76">
        <v>5</v>
      </c>
      <c r="B860" s="75" t="s">
        <v>348</v>
      </c>
      <c r="C860" s="75" t="s">
        <v>1160</v>
      </c>
      <c r="D860" s="75" t="s">
        <v>445</v>
      </c>
      <c r="E860" s="75" t="s">
        <v>1161</v>
      </c>
      <c r="F860" s="75" t="s">
        <v>478</v>
      </c>
      <c r="G860" s="75" t="s">
        <v>1166</v>
      </c>
      <c r="H860" s="80">
        <v>2803</v>
      </c>
      <c r="I860" s="76">
        <v>2</v>
      </c>
      <c r="J860" s="81">
        <f>สกลนคร!F167</f>
        <v>495689.74</v>
      </c>
      <c r="K860" s="159">
        <f>สกลนคร!AJ167</f>
        <v>519960.39999999997</v>
      </c>
      <c r="L860" s="81">
        <f>สกลนคร!AK167</f>
        <v>3663663.38</v>
      </c>
      <c r="M860" s="81">
        <f>สกลนคร!AL167</f>
        <v>3745470.6500000004</v>
      </c>
      <c r="N860" s="75"/>
      <c r="O860" s="75"/>
      <c r="P860" s="75"/>
      <c r="Q860" s="151">
        <f t="shared" si="113"/>
        <v>-81807.270000000484</v>
      </c>
      <c r="R860" s="78">
        <f t="shared" si="114"/>
        <v>1307.0507955761684</v>
      </c>
    </row>
    <row r="861" spans="1:18" s="2" customFormat="1" x14ac:dyDescent="0.3">
      <c r="A861" s="76">
        <v>6</v>
      </c>
      <c r="B861" s="75" t="s">
        <v>348</v>
      </c>
      <c r="C861" s="75" t="s">
        <v>1160</v>
      </c>
      <c r="D861" s="75" t="s">
        <v>445</v>
      </c>
      <c r="E861" s="75" t="s">
        <v>1161</v>
      </c>
      <c r="F861" s="75" t="s">
        <v>478</v>
      </c>
      <c r="G861" s="75" t="s">
        <v>1167</v>
      </c>
      <c r="H861" s="80">
        <v>3882</v>
      </c>
      <c r="I861" s="76">
        <v>3</v>
      </c>
      <c r="J861" s="81">
        <f>สกลนคร!F168</f>
        <v>352815.55</v>
      </c>
      <c r="K861" s="159">
        <f>สกลนคร!AJ168</f>
        <v>398488.82999999996</v>
      </c>
      <c r="L861" s="81">
        <f>สกลนคร!AK168</f>
        <v>4430448.93</v>
      </c>
      <c r="M861" s="81">
        <f>สกลนคร!AL168</f>
        <v>4155035.85</v>
      </c>
      <c r="N861" s="75"/>
      <c r="O861" s="75"/>
      <c r="P861" s="75"/>
      <c r="Q861" s="151">
        <f t="shared" si="113"/>
        <v>275413.07999999961</v>
      </c>
      <c r="R861" s="78">
        <f t="shared" si="114"/>
        <v>1141.2799922720246</v>
      </c>
    </row>
    <row r="862" spans="1:18" s="21" customFormat="1" x14ac:dyDescent="0.3">
      <c r="A862" s="139">
        <v>15</v>
      </c>
      <c r="B862" s="140" t="s">
        <v>348</v>
      </c>
      <c r="C862" s="140"/>
      <c r="D862" s="140"/>
      <c r="E862" s="140" t="s">
        <v>374</v>
      </c>
      <c r="F862" s="140"/>
      <c r="G862" s="140" t="s">
        <v>1168</v>
      </c>
      <c r="H862" s="141">
        <f>SUM(H857:H861)</f>
        <v>18319</v>
      </c>
      <c r="I862" s="139"/>
      <c r="J862" s="142">
        <f>SUM(J856:J861)</f>
        <v>3131515.26</v>
      </c>
      <c r="K862" s="160">
        <f>SUM(K856:K861)</f>
        <v>3133924.2</v>
      </c>
      <c r="L862" s="142">
        <f t="shared" ref="L862:M862" si="118">SUM(L856:L861)</f>
        <v>16986787.960000001</v>
      </c>
      <c r="M862" s="142">
        <f t="shared" si="118"/>
        <v>16225379.910000002</v>
      </c>
      <c r="N862" s="140">
        <v>5</v>
      </c>
      <c r="O862" s="140">
        <v>5</v>
      </c>
      <c r="P862" s="140">
        <f>N862-O862</f>
        <v>0</v>
      </c>
      <c r="Q862" s="152">
        <f t="shared" si="113"/>
        <v>761408.04999999888</v>
      </c>
      <c r="R862" s="150">
        <f>L862/H862</f>
        <v>927.27703258911515</v>
      </c>
    </row>
    <row r="863" spans="1:18" s="2" customFormat="1" x14ac:dyDescent="0.3">
      <c r="A863" s="76">
        <v>1</v>
      </c>
      <c r="B863" s="75" t="s">
        <v>348</v>
      </c>
      <c r="C863" s="75" t="s">
        <v>1169</v>
      </c>
      <c r="D863" s="75" t="s">
        <v>447</v>
      </c>
      <c r="E863" s="75" t="s">
        <v>1170</v>
      </c>
      <c r="F863" s="75" t="s">
        <v>508</v>
      </c>
      <c r="G863" s="75" t="s">
        <v>1171</v>
      </c>
      <c r="H863" s="80"/>
      <c r="I863" s="76"/>
      <c r="J863" s="153"/>
      <c r="K863" s="159"/>
      <c r="L863" s="81"/>
      <c r="M863" s="81"/>
      <c r="N863" s="75"/>
      <c r="O863" s="75"/>
      <c r="P863" s="75"/>
      <c r="Q863" s="151"/>
      <c r="R863" s="78"/>
    </row>
    <row r="864" spans="1:18" s="2" customFormat="1" x14ac:dyDescent="0.3">
      <c r="A864" s="76">
        <v>2</v>
      </c>
      <c r="B864" s="75" t="s">
        <v>348</v>
      </c>
      <c r="C864" s="75" t="s">
        <v>1169</v>
      </c>
      <c r="D864" s="75" t="s">
        <v>447</v>
      </c>
      <c r="E864" s="75" t="s">
        <v>1170</v>
      </c>
      <c r="F864" s="75" t="s">
        <v>478</v>
      </c>
      <c r="G864" s="75" t="s">
        <v>1172</v>
      </c>
      <c r="H864" s="80">
        <v>1005</v>
      </c>
      <c r="I864" s="76">
        <v>1</v>
      </c>
      <c r="J864" s="81">
        <f>สกลนคร!F169</f>
        <v>498318</v>
      </c>
      <c r="K864" s="159">
        <f>สกลนคร!AJ169</f>
        <v>541368.64</v>
      </c>
      <c r="L864" s="81">
        <f>สกลนคร!AK169</f>
        <v>1855302.8</v>
      </c>
      <c r="M864" s="81">
        <f>สกลนคร!AL169</f>
        <v>1745438.11</v>
      </c>
      <c r="N864" s="75"/>
      <c r="O864" s="75"/>
      <c r="P864" s="75"/>
      <c r="Q864" s="151">
        <f t="shared" si="113"/>
        <v>109864.68999999994</v>
      </c>
      <c r="R864" s="78">
        <f t="shared" si="114"/>
        <v>1846.0724378109453</v>
      </c>
    </row>
    <row r="865" spans="1:18" s="2" customFormat="1" x14ac:dyDescent="0.3">
      <c r="A865" s="76">
        <v>3</v>
      </c>
      <c r="B865" s="75" t="s">
        <v>348</v>
      </c>
      <c r="C865" s="75" t="s">
        <v>1169</v>
      </c>
      <c r="D865" s="75" t="s">
        <v>447</v>
      </c>
      <c r="E865" s="75" t="s">
        <v>1170</v>
      </c>
      <c r="F865" s="75" t="s">
        <v>478</v>
      </c>
      <c r="G865" s="75" t="s">
        <v>1173</v>
      </c>
      <c r="H865" s="80">
        <v>5692</v>
      </c>
      <c r="I865" s="76">
        <v>4</v>
      </c>
      <c r="J865" s="81">
        <f>สกลนคร!F170</f>
        <v>277739.57</v>
      </c>
      <c r="K865" s="159">
        <f>สกลนคร!AJ170</f>
        <v>191675.46000000002</v>
      </c>
      <c r="L865" s="81">
        <f>สกลนคร!AK170</f>
        <v>3347868.61</v>
      </c>
      <c r="M865" s="81">
        <f>สกลนคร!AL170</f>
        <v>3953913.87</v>
      </c>
      <c r="N865" s="75"/>
      <c r="O865" s="75"/>
      <c r="P865" s="75"/>
      <c r="Q865" s="151">
        <f t="shared" si="113"/>
        <v>-606045.26000000024</v>
      </c>
      <c r="R865" s="78">
        <f t="shared" si="114"/>
        <v>588.17087315530569</v>
      </c>
    </row>
    <row r="866" spans="1:18" s="2" customFormat="1" x14ac:dyDescent="0.3">
      <c r="A866" s="76">
        <v>4</v>
      </c>
      <c r="B866" s="75" t="s">
        <v>348</v>
      </c>
      <c r="C866" s="75" t="s">
        <v>1169</v>
      </c>
      <c r="D866" s="75" t="s">
        <v>447</v>
      </c>
      <c r="E866" s="75" t="s">
        <v>1170</v>
      </c>
      <c r="F866" s="75" t="s">
        <v>478</v>
      </c>
      <c r="G866" s="75" t="s">
        <v>1174</v>
      </c>
      <c r="H866" s="80">
        <v>3347</v>
      </c>
      <c r="I866" s="76">
        <v>3</v>
      </c>
      <c r="J866" s="81">
        <f>สกลนคร!F171</f>
        <v>321180.84999999998</v>
      </c>
      <c r="K866" s="159">
        <f>สกลนคร!AJ171</f>
        <v>368481.56</v>
      </c>
      <c r="L866" s="81">
        <f>สกลนคร!AK171</f>
        <v>2902343.7199999997</v>
      </c>
      <c r="M866" s="81">
        <f>สกลนคร!AL171</f>
        <v>3182262.31</v>
      </c>
      <c r="N866" s="75"/>
      <c r="O866" s="75"/>
      <c r="P866" s="75"/>
      <c r="Q866" s="151">
        <f t="shared" si="113"/>
        <v>-279918.59000000032</v>
      </c>
      <c r="R866" s="78">
        <f t="shared" si="114"/>
        <v>867.14780997908565</v>
      </c>
    </row>
    <row r="867" spans="1:18" s="2" customFormat="1" x14ac:dyDescent="0.3">
      <c r="A867" s="76">
        <v>5</v>
      </c>
      <c r="B867" s="75" t="s">
        <v>348</v>
      </c>
      <c r="C867" s="75" t="s">
        <v>1169</v>
      </c>
      <c r="D867" s="75" t="s">
        <v>447</v>
      </c>
      <c r="E867" s="75" t="s">
        <v>1170</v>
      </c>
      <c r="F867" s="75" t="s">
        <v>478</v>
      </c>
      <c r="G867" s="75" t="s">
        <v>1175</v>
      </c>
      <c r="H867" s="80">
        <v>5180</v>
      </c>
      <c r="I867" s="76">
        <v>4</v>
      </c>
      <c r="J867" s="81">
        <f>สกลนคร!F172</f>
        <v>430036.16</v>
      </c>
      <c r="K867" s="159">
        <f>สกลนคร!AJ172</f>
        <v>282071.25</v>
      </c>
      <c r="L867" s="81">
        <f>สกลนคร!AK172</f>
        <v>3425292.8200000003</v>
      </c>
      <c r="M867" s="81">
        <f>สกลนคร!AL172</f>
        <v>3611583.1900000004</v>
      </c>
      <c r="N867" s="75"/>
      <c r="O867" s="75"/>
      <c r="P867" s="75"/>
      <c r="Q867" s="151">
        <f t="shared" si="113"/>
        <v>-186290.37000000011</v>
      </c>
      <c r="R867" s="78">
        <f t="shared" si="114"/>
        <v>661.25344015444023</v>
      </c>
    </row>
    <row r="868" spans="1:18" s="2" customFormat="1" x14ac:dyDescent="0.3">
      <c r="A868" s="76">
        <v>6</v>
      </c>
      <c r="B868" s="75" t="s">
        <v>348</v>
      </c>
      <c r="C868" s="75" t="s">
        <v>1169</v>
      </c>
      <c r="D868" s="75" t="s">
        <v>447</v>
      </c>
      <c r="E868" s="75" t="s">
        <v>1170</v>
      </c>
      <c r="F868" s="75" t="s">
        <v>478</v>
      </c>
      <c r="G868" s="75" t="s">
        <v>1176</v>
      </c>
      <c r="H868" s="80">
        <v>3465</v>
      </c>
      <c r="I868" s="76">
        <v>3</v>
      </c>
      <c r="J868" s="81">
        <f>สกลนคร!F173</f>
        <v>814985.51</v>
      </c>
      <c r="K868" s="159">
        <f>สกลนคร!AJ173</f>
        <v>822424.79</v>
      </c>
      <c r="L868" s="81">
        <f>สกลนคร!AK173</f>
        <v>3570503.0700000003</v>
      </c>
      <c r="M868" s="81">
        <f>สกลนคร!AL173</f>
        <v>3530338.71</v>
      </c>
      <c r="N868" s="75"/>
      <c r="O868" s="75"/>
      <c r="P868" s="75"/>
      <c r="Q868" s="151">
        <f t="shared" si="113"/>
        <v>40164.360000000335</v>
      </c>
      <c r="R868" s="78">
        <f t="shared" si="114"/>
        <v>1030.4482164502165</v>
      </c>
    </row>
    <row r="869" spans="1:18" s="2" customFormat="1" x14ac:dyDescent="0.3">
      <c r="A869" s="76">
        <v>7</v>
      </c>
      <c r="B869" s="75" t="s">
        <v>348</v>
      </c>
      <c r="C869" s="75" t="s">
        <v>1169</v>
      </c>
      <c r="D869" s="75" t="s">
        <v>447</v>
      </c>
      <c r="E869" s="75" t="s">
        <v>1170</v>
      </c>
      <c r="F869" s="75" t="s">
        <v>478</v>
      </c>
      <c r="G869" s="75" t="s">
        <v>1177</v>
      </c>
      <c r="H869" s="80">
        <v>6386</v>
      </c>
      <c r="I869" s="76">
        <v>5</v>
      </c>
      <c r="J869" s="81">
        <f>สกลนคร!F174</f>
        <v>92210.59</v>
      </c>
      <c r="K869" s="159">
        <f>สกลนคร!AJ174</f>
        <v>112687.88</v>
      </c>
      <c r="L869" s="81">
        <f>สกลนคร!AK174</f>
        <v>3236778.13</v>
      </c>
      <c r="M869" s="81">
        <f>สกลนคร!AL174</f>
        <v>3852208.51</v>
      </c>
      <c r="N869" s="75"/>
      <c r="O869" s="75"/>
      <c r="P869" s="75"/>
      <c r="Q869" s="151">
        <f t="shared" si="113"/>
        <v>-615430.37999999989</v>
      </c>
      <c r="R869" s="78">
        <f t="shared" si="114"/>
        <v>506.85532884434701</v>
      </c>
    </row>
    <row r="870" spans="1:18" s="21" customFormat="1" x14ac:dyDescent="0.3">
      <c r="A870" s="139">
        <v>16</v>
      </c>
      <c r="B870" s="140" t="s">
        <v>348</v>
      </c>
      <c r="C870" s="140"/>
      <c r="D870" s="140"/>
      <c r="E870" s="140" t="s">
        <v>374</v>
      </c>
      <c r="F870" s="140"/>
      <c r="G870" s="140" t="s">
        <v>1178</v>
      </c>
      <c r="H870" s="141">
        <f>SUM(H864:H869)</f>
        <v>25075</v>
      </c>
      <c r="I870" s="139"/>
      <c r="J870" s="142">
        <f>SUM(J863:J869)</f>
        <v>2434470.6799999997</v>
      </c>
      <c r="K870" s="160">
        <f>SUM(K863:K869)</f>
        <v>2318709.58</v>
      </c>
      <c r="L870" s="142">
        <f t="shared" ref="L870:M870" si="119">SUM(L863:L869)</f>
        <v>18338089.149999999</v>
      </c>
      <c r="M870" s="142">
        <f t="shared" si="119"/>
        <v>19875744.700000003</v>
      </c>
      <c r="N870" s="140">
        <v>6</v>
      </c>
      <c r="O870" s="140">
        <v>6</v>
      </c>
      <c r="P870" s="140">
        <f>N870-O870</f>
        <v>0</v>
      </c>
      <c r="Q870" s="152">
        <f t="shared" si="113"/>
        <v>-1537655.5500000045</v>
      </c>
      <c r="R870" s="150">
        <f>L870/H870</f>
        <v>731.32957726819541</v>
      </c>
    </row>
    <row r="871" spans="1:18" s="2" customFormat="1" x14ac:dyDescent="0.3">
      <c r="A871" s="76">
        <v>1</v>
      </c>
      <c r="B871" s="75" t="s">
        <v>348</v>
      </c>
      <c r="C871" s="75" t="s">
        <v>1179</v>
      </c>
      <c r="D871" s="75" t="s">
        <v>449</v>
      </c>
      <c r="E871" s="75" t="s">
        <v>1180</v>
      </c>
      <c r="F871" s="75" t="s">
        <v>508</v>
      </c>
      <c r="G871" s="75" t="s">
        <v>1181</v>
      </c>
      <c r="H871" s="80"/>
      <c r="I871" s="76"/>
      <c r="J871" s="153"/>
      <c r="K871" s="159"/>
      <c r="L871" s="81"/>
      <c r="M871" s="81"/>
      <c r="N871" s="75"/>
      <c r="O871" s="75"/>
      <c r="P871" s="75"/>
      <c r="Q871" s="151"/>
      <c r="R871" s="78"/>
    </row>
    <row r="872" spans="1:18" s="2" customFormat="1" x14ac:dyDescent="0.3">
      <c r="A872" s="76">
        <v>2</v>
      </c>
      <c r="B872" s="75" t="s">
        <v>348</v>
      </c>
      <c r="C872" s="75" t="s">
        <v>1179</v>
      </c>
      <c r="D872" s="75" t="s">
        <v>449</v>
      </c>
      <c r="E872" s="75" t="s">
        <v>1180</v>
      </c>
      <c r="F872" s="75" t="s">
        <v>478</v>
      </c>
      <c r="G872" s="75" t="s">
        <v>1571</v>
      </c>
      <c r="H872" s="80">
        <v>4895</v>
      </c>
      <c r="I872" s="76">
        <v>4</v>
      </c>
      <c r="J872" s="81">
        <f>สกลนคร!F175</f>
        <v>613865.43999999994</v>
      </c>
      <c r="K872" s="159">
        <f>สกลนคร!AJ175</f>
        <v>592035.5</v>
      </c>
      <c r="L872" s="81">
        <f>สกลนคร!AK175</f>
        <v>3496390.38</v>
      </c>
      <c r="M872" s="81">
        <f>สกลนคร!AL175</f>
        <v>3813727.5700000003</v>
      </c>
      <c r="N872" s="75"/>
      <c r="O872" s="75"/>
      <c r="P872" s="75"/>
      <c r="Q872" s="151">
        <f t="shared" si="113"/>
        <v>-317337.19000000041</v>
      </c>
      <c r="R872" s="78">
        <f t="shared" si="114"/>
        <v>714.27791215526042</v>
      </c>
    </row>
    <row r="873" spans="1:18" s="2" customFormat="1" x14ac:dyDescent="0.3">
      <c r="A873" s="76">
        <v>3</v>
      </c>
      <c r="B873" s="75" t="s">
        <v>348</v>
      </c>
      <c r="C873" s="75" t="s">
        <v>1179</v>
      </c>
      <c r="D873" s="75" t="s">
        <v>449</v>
      </c>
      <c r="E873" s="75" t="s">
        <v>1180</v>
      </c>
      <c r="F873" s="75" t="s">
        <v>478</v>
      </c>
      <c r="G873" s="75" t="s">
        <v>1568</v>
      </c>
      <c r="H873" s="80">
        <v>3499</v>
      </c>
      <c r="I873" s="76">
        <v>3</v>
      </c>
      <c r="J873" s="81">
        <f>สกลนคร!F176</f>
        <v>607266.84</v>
      </c>
      <c r="K873" s="159">
        <f>สกลนคร!AJ176</f>
        <v>599200.32999999996</v>
      </c>
      <c r="L873" s="81">
        <f>สกลนคร!AK176</f>
        <v>3601831.4099999997</v>
      </c>
      <c r="M873" s="81">
        <f>สกลนคร!AL176</f>
        <v>3592578.4</v>
      </c>
      <c r="N873" s="75"/>
      <c r="O873" s="75"/>
      <c r="P873" s="75"/>
      <c r="Q873" s="151">
        <f t="shared" si="113"/>
        <v>9253.0099999997765</v>
      </c>
      <c r="R873" s="78">
        <f t="shared" si="114"/>
        <v>1029.3887996570447</v>
      </c>
    </row>
    <row r="874" spans="1:18" s="2" customFormat="1" x14ac:dyDescent="0.3">
      <c r="A874" s="76">
        <v>4</v>
      </c>
      <c r="B874" s="75" t="s">
        <v>348</v>
      </c>
      <c r="C874" s="75" t="s">
        <v>1179</v>
      </c>
      <c r="D874" s="75" t="s">
        <v>449</v>
      </c>
      <c r="E874" s="75" t="s">
        <v>1180</v>
      </c>
      <c r="F874" s="75" t="s">
        <v>478</v>
      </c>
      <c r="G874" s="75" t="s">
        <v>1184</v>
      </c>
      <c r="H874" s="80">
        <v>2136</v>
      </c>
      <c r="I874" s="76">
        <v>2</v>
      </c>
      <c r="J874" s="81">
        <f>สกลนคร!F177</f>
        <v>468424.44</v>
      </c>
      <c r="K874" s="159">
        <f>สกลนคร!AJ177</f>
        <v>453978.57</v>
      </c>
      <c r="L874" s="81">
        <f>สกลนคร!AK177</f>
        <v>2529151.6900000004</v>
      </c>
      <c r="M874" s="81">
        <f>สกลนคร!AL177</f>
        <v>2575956.34</v>
      </c>
      <c r="N874" s="75"/>
      <c r="O874" s="75"/>
      <c r="P874" s="75"/>
      <c r="Q874" s="151">
        <f t="shared" si="113"/>
        <v>-46804.649999999441</v>
      </c>
      <c r="R874" s="78">
        <f t="shared" si="114"/>
        <v>1184.0597799625471</v>
      </c>
    </row>
    <row r="875" spans="1:18" s="2" customFormat="1" x14ac:dyDescent="0.3">
      <c r="A875" s="76">
        <v>5</v>
      </c>
      <c r="B875" s="75" t="s">
        <v>348</v>
      </c>
      <c r="C875" s="75" t="s">
        <v>1179</v>
      </c>
      <c r="D875" s="75" t="s">
        <v>449</v>
      </c>
      <c r="E875" s="75" t="s">
        <v>1180</v>
      </c>
      <c r="F875" s="75" t="s">
        <v>478</v>
      </c>
      <c r="G875" s="75" t="s">
        <v>1569</v>
      </c>
      <c r="H875" s="80">
        <v>5049</v>
      </c>
      <c r="I875" s="76">
        <v>4</v>
      </c>
      <c r="J875" s="81">
        <f>สกลนคร!F178</f>
        <v>629748.43000000005</v>
      </c>
      <c r="K875" s="159">
        <f>สกลนคร!AJ178</f>
        <v>622539.87</v>
      </c>
      <c r="L875" s="81">
        <f>สกลนคร!AK178</f>
        <v>3214257.95</v>
      </c>
      <c r="M875" s="81">
        <f>สกลนคร!AL178</f>
        <v>3219139.56</v>
      </c>
      <c r="N875" s="75"/>
      <c r="O875" s="75"/>
      <c r="P875" s="75"/>
      <c r="Q875" s="151">
        <f t="shared" si="113"/>
        <v>-4881.6099999998696</v>
      </c>
      <c r="R875" s="78">
        <f t="shared" si="114"/>
        <v>636.6127847098436</v>
      </c>
    </row>
    <row r="876" spans="1:18" s="2" customFormat="1" x14ac:dyDescent="0.3">
      <c r="A876" s="76">
        <v>6</v>
      </c>
      <c r="B876" s="75" t="s">
        <v>348</v>
      </c>
      <c r="C876" s="75" t="s">
        <v>1179</v>
      </c>
      <c r="D876" s="75" t="s">
        <v>449</v>
      </c>
      <c r="E876" s="75" t="s">
        <v>1180</v>
      </c>
      <c r="F876" s="75" t="s">
        <v>478</v>
      </c>
      <c r="G876" s="75" t="s">
        <v>1186</v>
      </c>
      <c r="H876" s="80">
        <v>2299</v>
      </c>
      <c r="I876" s="76">
        <v>2</v>
      </c>
      <c r="J876" s="81">
        <f>สกลนคร!F179</f>
        <v>810178.54</v>
      </c>
      <c r="K876" s="159">
        <f>สกลนคร!AJ179</f>
        <v>795626.44000000006</v>
      </c>
      <c r="L876" s="81">
        <f>สกลนคร!AK179</f>
        <v>2553273.37</v>
      </c>
      <c r="M876" s="81">
        <f>สกลนคร!AL179</f>
        <v>2331938.63</v>
      </c>
      <c r="N876" s="75"/>
      <c r="O876" s="75"/>
      <c r="P876" s="75"/>
      <c r="Q876" s="151">
        <f t="shared" si="113"/>
        <v>221334.74000000022</v>
      </c>
      <c r="R876" s="78">
        <f t="shared" si="114"/>
        <v>1110.6017268377557</v>
      </c>
    </row>
    <row r="877" spans="1:18" s="2" customFormat="1" x14ac:dyDescent="0.3">
      <c r="A877" s="76">
        <v>7</v>
      </c>
      <c r="B877" s="75" t="s">
        <v>348</v>
      </c>
      <c r="C877" s="75" t="s">
        <v>1179</v>
      </c>
      <c r="D877" s="75" t="s">
        <v>449</v>
      </c>
      <c r="E877" s="75" t="s">
        <v>1180</v>
      </c>
      <c r="F877" s="75" t="s">
        <v>478</v>
      </c>
      <c r="G877" s="75" t="s">
        <v>1187</v>
      </c>
      <c r="H877" s="80">
        <v>3201</v>
      </c>
      <c r="I877" s="76">
        <v>3</v>
      </c>
      <c r="J877" s="81">
        <f>สกลนคร!F180</f>
        <v>379022.16</v>
      </c>
      <c r="K877" s="159">
        <f>สกลนคร!AJ180</f>
        <v>376692.74999999994</v>
      </c>
      <c r="L877" s="81">
        <f>สกลนคร!AK180</f>
        <v>2349964.16</v>
      </c>
      <c r="M877" s="81">
        <f>สกลนคร!AL180</f>
        <v>2285534.2400000002</v>
      </c>
      <c r="N877" s="75"/>
      <c r="O877" s="75"/>
      <c r="P877" s="75"/>
      <c r="Q877" s="151">
        <f t="shared" si="113"/>
        <v>64429.919999999925</v>
      </c>
      <c r="R877" s="78">
        <f t="shared" si="114"/>
        <v>734.13438300531084</v>
      </c>
    </row>
    <row r="878" spans="1:18" s="2" customFormat="1" x14ac:dyDescent="0.3">
      <c r="A878" s="76">
        <v>8</v>
      </c>
      <c r="B878" s="75" t="s">
        <v>348</v>
      </c>
      <c r="C878" s="75" t="s">
        <v>1179</v>
      </c>
      <c r="D878" s="75" t="s">
        <v>449</v>
      </c>
      <c r="E878" s="75" t="s">
        <v>1180</v>
      </c>
      <c r="F878" s="75" t="s">
        <v>478</v>
      </c>
      <c r="G878" s="75" t="s">
        <v>1570</v>
      </c>
      <c r="H878" s="80">
        <v>3710</v>
      </c>
      <c r="I878" s="76">
        <v>3</v>
      </c>
      <c r="J878" s="81">
        <f>สกลนคร!F181</f>
        <v>637809.35</v>
      </c>
      <c r="K878" s="159">
        <f>สกลนคร!AJ181</f>
        <v>623969.12</v>
      </c>
      <c r="L878" s="81">
        <f>สกลนคร!AK181</f>
        <v>3005044.25</v>
      </c>
      <c r="M878" s="81">
        <f>สกลนคร!AL181</f>
        <v>2913309.72</v>
      </c>
      <c r="N878" s="75"/>
      <c r="O878" s="75"/>
      <c r="P878" s="75"/>
      <c r="Q878" s="151">
        <f t="shared" si="113"/>
        <v>91734.529999999795</v>
      </c>
      <c r="R878" s="78">
        <f t="shared" si="114"/>
        <v>809.98497304582213</v>
      </c>
    </row>
    <row r="879" spans="1:18" s="21" customFormat="1" x14ac:dyDescent="0.3">
      <c r="A879" s="139">
        <v>17</v>
      </c>
      <c r="B879" s="140" t="s">
        <v>348</v>
      </c>
      <c r="C879" s="140"/>
      <c r="D879" s="140"/>
      <c r="E879" s="140" t="s">
        <v>374</v>
      </c>
      <c r="F879" s="140"/>
      <c r="G879" s="140" t="s">
        <v>1189</v>
      </c>
      <c r="H879" s="141">
        <f>SUM(H872:H878)</f>
        <v>24789</v>
      </c>
      <c r="I879" s="139"/>
      <c r="J879" s="142">
        <f>SUM(J871:J878)</f>
        <v>4146315.2</v>
      </c>
      <c r="K879" s="160">
        <f>SUM(K871:K878)</f>
        <v>4064042.58</v>
      </c>
      <c r="L879" s="142">
        <f t="shared" ref="L879:M879" si="120">SUM(L871:L878)</f>
        <v>20749913.210000001</v>
      </c>
      <c r="M879" s="142">
        <f t="shared" si="120"/>
        <v>20732184.460000001</v>
      </c>
      <c r="N879" s="140">
        <v>7</v>
      </c>
      <c r="O879" s="140">
        <v>7</v>
      </c>
      <c r="P879" s="140">
        <f>N879-O879</f>
        <v>0</v>
      </c>
      <c r="Q879" s="152">
        <f t="shared" si="113"/>
        <v>17728.75</v>
      </c>
      <c r="R879" s="150">
        <f>L879/H879</f>
        <v>837.0613259913672</v>
      </c>
    </row>
    <row r="880" spans="1:18" s="2" customFormat="1" x14ac:dyDescent="0.3">
      <c r="A880" s="76">
        <v>1</v>
      </c>
      <c r="B880" s="75" t="s">
        <v>348</v>
      </c>
      <c r="C880" s="75" t="s">
        <v>1190</v>
      </c>
      <c r="D880" s="75" t="s">
        <v>1191</v>
      </c>
      <c r="E880" s="75" t="s">
        <v>1192</v>
      </c>
      <c r="F880" s="75" t="s">
        <v>508</v>
      </c>
      <c r="G880" s="75" t="s">
        <v>1193</v>
      </c>
      <c r="H880" s="80"/>
      <c r="I880" s="76"/>
      <c r="J880" s="153"/>
      <c r="K880" s="159"/>
      <c r="L880" s="81"/>
      <c r="M880" s="81"/>
      <c r="N880" s="75"/>
      <c r="O880" s="75"/>
      <c r="P880" s="75"/>
      <c r="Q880" s="151"/>
      <c r="R880" s="78"/>
    </row>
    <row r="881" spans="1:19" s="2" customFormat="1" x14ac:dyDescent="0.3">
      <c r="A881" s="76">
        <v>2</v>
      </c>
      <c r="B881" s="75" t="s">
        <v>348</v>
      </c>
      <c r="C881" s="75" t="s">
        <v>1190</v>
      </c>
      <c r="D881" s="75" t="s">
        <v>1191</v>
      </c>
      <c r="E881" s="75" t="s">
        <v>1192</v>
      </c>
      <c r="F881" s="75" t="s">
        <v>478</v>
      </c>
      <c r="G881" s="75" t="s">
        <v>1533</v>
      </c>
      <c r="H881" s="80">
        <v>3132</v>
      </c>
      <c r="I881" s="76">
        <v>3</v>
      </c>
      <c r="J881" s="81">
        <f>สกลนคร!F182</f>
        <v>304408.21999999997</v>
      </c>
      <c r="K881" s="159">
        <f>สกลนคร!AJ182</f>
        <v>363832.26999999996</v>
      </c>
      <c r="L881" s="81">
        <f>สกลนคร!AK182</f>
        <v>1749086.38</v>
      </c>
      <c r="M881" s="81">
        <f>สกลนคร!AL182</f>
        <v>1989766</v>
      </c>
      <c r="N881" s="75"/>
      <c r="O881" s="75"/>
      <c r="P881" s="75"/>
      <c r="Q881" s="151">
        <f t="shared" si="113"/>
        <v>-240679.62000000011</v>
      </c>
      <c r="R881" s="78">
        <f t="shared" si="114"/>
        <v>558.4566985951468</v>
      </c>
    </row>
    <row r="882" spans="1:19" s="2" customFormat="1" x14ac:dyDescent="0.3">
      <c r="A882" s="76">
        <v>3</v>
      </c>
      <c r="B882" s="75" t="s">
        <v>348</v>
      </c>
      <c r="C882" s="75" t="s">
        <v>1190</v>
      </c>
      <c r="D882" s="75" t="s">
        <v>1191</v>
      </c>
      <c r="E882" s="75" t="s">
        <v>1192</v>
      </c>
      <c r="F882" s="75" t="s">
        <v>478</v>
      </c>
      <c r="G882" s="75" t="s">
        <v>1534</v>
      </c>
      <c r="H882" s="80">
        <v>2840</v>
      </c>
      <c r="I882" s="76">
        <v>2</v>
      </c>
      <c r="J882" s="81">
        <f>สกลนคร!F183</f>
        <v>66181.179999999993</v>
      </c>
      <c r="K882" s="159">
        <f>สกลนคร!AJ183</f>
        <v>35244.179999999993</v>
      </c>
      <c r="L882" s="81">
        <f>สกลนคร!AK183</f>
        <v>2759675.17</v>
      </c>
      <c r="M882" s="81">
        <f>สกลนคร!AL183</f>
        <v>3090693.62</v>
      </c>
      <c r="N882" s="75"/>
      <c r="O882" s="75"/>
      <c r="P882" s="75"/>
      <c r="Q882" s="151">
        <f t="shared" si="113"/>
        <v>-331018.45000000019</v>
      </c>
      <c r="R882" s="78">
        <f t="shared" si="114"/>
        <v>971.71660915492953</v>
      </c>
    </row>
    <row r="883" spans="1:19" s="2" customFormat="1" x14ac:dyDescent="0.3">
      <c r="A883" s="76">
        <v>4</v>
      </c>
      <c r="B883" s="75" t="s">
        <v>348</v>
      </c>
      <c r="C883" s="75" t="s">
        <v>1190</v>
      </c>
      <c r="D883" s="75" t="s">
        <v>1191</v>
      </c>
      <c r="E883" s="75" t="s">
        <v>1192</v>
      </c>
      <c r="F883" s="75" t="s">
        <v>478</v>
      </c>
      <c r="G883" s="75" t="s">
        <v>1535</v>
      </c>
      <c r="H883" s="80">
        <v>2282</v>
      </c>
      <c r="I883" s="76">
        <v>2</v>
      </c>
      <c r="J883" s="81">
        <f>สกลนคร!F184</f>
        <v>432384.19</v>
      </c>
      <c r="K883" s="159">
        <f>สกลนคร!AJ184</f>
        <v>435900.42</v>
      </c>
      <c r="L883" s="81">
        <f>สกลนคร!AK184</f>
        <v>2219289.59</v>
      </c>
      <c r="M883" s="81">
        <f>สกลนคร!AL184</f>
        <v>2413724.02</v>
      </c>
      <c r="N883" s="75"/>
      <c r="O883" s="75"/>
      <c r="P883" s="75"/>
      <c r="Q883" s="151">
        <f t="shared" si="113"/>
        <v>-194434.43000000017</v>
      </c>
      <c r="R883" s="78">
        <f t="shared" si="114"/>
        <v>972.51953987730053</v>
      </c>
    </row>
    <row r="884" spans="1:19" s="2" customFormat="1" x14ac:dyDescent="0.3">
      <c r="A884" s="76">
        <v>5</v>
      </c>
      <c r="B884" s="75" t="s">
        <v>348</v>
      </c>
      <c r="C884" s="75" t="s">
        <v>1190</v>
      </c>
      <c r="D884" s="75" t="s">
        <v>1191</v>
      </c>
      <c r="E884" s="75" t="s">
        <v>1192</v>
      </c>
      <c r="F884" s="75" t="s">
        <v>478</v>
      </c>
      <c r="G884" s="75" t="s">
        <v>1536</v>
      </c>
      <c r="H884" s="80">
        <v>2038</v>
      </c>
      <c r="I884" s="76">
        <v>2</v>
      </c>
      <c r="J884" s="81">
        <f>สกลนคร!F185</f>
        <v>250842.45</v>
      </c>
      <c r="K884" s="159">
        <f>สกลนคร!AJ185</f>
        <v>247607.17000000004</v>
      </c>
      <c r="L884" s="81">
        <f>สกลนคร!AK185</f>
        <v>2065118.8399999999</v>
      </c>
      <c r="M884" s="81">
        <f>สกลนคร!AL185</f>
        <v>2088810.35</v>
      </c>
      <c r="N884" s="75"/>
      <c r="O884" s="75"/>
      <c r="P884" s="75"/>
      <c r="Q884" s="151">
        <f t="shared" si="113"/>
        <v>-23691.510000000242</v>
      </c>
      <c r="R884" s="78">
        <f t="shared" si="114"/>
        <v>1013.3065947006869</v>
      </c>
    </row>
    <row r="885" spans="1:19" s="2" customFormat="1" x14ac:dyDescent="0.3">
      <c r="A885" s="76">
        <v>6</v>
      </c>
      <c r="B885" s="75" t="s">
        <v>348</v>
      </c>
      <c r="C885" s="75" t="s">
        <v>1190</v>
      </c>
      <c r="D885" s="75" t="s">
        <v>1191</v>
      </c>
      <c r="E885" s="75" t="s">
        <v>1192</v>
      </c>
      <c r="F885" s="75" t="s">
        <v>478</v>
      </c>
      <c r="G885" s="75" t="s">
        <v>1537</v>
      </c>
      <c r="H885" s="80">
        <v>3640</v>
      </c>
      <c r="I885" s="76">
        <v>3</v>
      </c>
      <c r="J885" s="81">
        <f>สกลนคร!F186</f>
        <v>249036.85</v>
      </c>
      <c r="K885" s="159">
        <f>สกลนคร!AJ186</f>
        <v>317029.21000000002</v>
      </c>
      <c r="L885" s="81">
        <f>สกลนคร!AK186</f>
        <v>2953832.05</v>
      </c>
      <c r="M885" s="81">
        <f>สกลนคร!AL186</f>
        <v>3223170.29</v>
      </c>
      <c r="N885" s="75"/>
      <c r="O885" s="75"/>
      <c r="P885" s="75"/>
      <c r="Q885" s="151">
        <f t="shared" si="113"/>
        <v>-269338.24000000022</v>
      </c>
      <c r="R885" s="78">
        <f t="shared" si="114"/>
        <v>811.49232142857136</v>
      </c>
    </row>
    <row r="886" spans="1:19" s="2" customFormat="1" x14ac:dyDescent="0.3">
      <c r="A886" s="76">
        <v>7</v>
      </c>
      <c r="B886" s="75" t="s">
        <v>348</v>
      </c>
      <c r="C886" s="75" t="s">
        <v>1190</v>
      </c>
      <c r="D886" s="75" t="s">
        <v>1191</v>
      </c>
      <c r="E886" s="75" t="s">
        <v>1192</v>
      </c>
      <c r="F886" s="75" t="s">
        <v>478</v>
      </c>
      <c r="G886" s="75" t="s">
        <v>1538</v>
      </c>
      <c r="H886" s="80">
        <v>6860</v>
      </c>
      <c r="I886" s="76">
        <v>5</v>
      </c>
      <c r="J886" s="81">
        <f>สกลนคร!F187</f>
        <v>335319.73</v>
      </c>
      <c r="K886" s="159">
        <f>สกลนคร!AJ187</f>
        <v>479495.99</v>
      </c>
      <c r="L886" s="81">
        <f>สกลนคร!AK187</f>
        <v>4447069.1400000006</v>
      </c>
      <c r="M886" s="81">
        <f>สกลนคร!AL187</f>
        <v>4517334.8899999997</v>
      </c>
      <c r="N886" s="75"/>
      <c r="O886" s="75"/>
      <c r="P886" s="75"/>
      <c r="Q886" s="151">
        <f t="shared" si="113"/>
        <v>-70265.749999999069</v>
      </c>
      <c r="R886" s="78">
        <f t="shared" si="114"/>
        <v>648.26080758017497</v>
      </c>
    </row>
    <row r="887" spans="1:19" s="2" customFormat="1" x14ac:dyDescent="0.3">
      <c r="A887" s="76">
        <v>8</v>
      </c>
      <c r="B887" s="75" t="s">
        <v>348</v>
      </c>
      <c r="C887" s="75" t="s">
        <v>1190</v>
      </c>
      <c r="D887" s="75" t="s">
        <v>1191</v>
      </c>
      <c r="E887" s="75" t="s">
        <v>1192</v>
      </c>
      <c r="F887" s="75" t="s">
        <v>478</v>
      </c>
      <c r="G887" s="75" t="s">
        <v>1539</v>
      </c>
      <c r="H887" s="80">
        <v>1007</v>
      </c>
      <c r="I887" s="76">
        <v>1</v>
      </c>
      <c r="J887" s="81">
        <f>สกลนคร!F188</f>
        <v>110821.61</v>
      </c>
      <c r="K887" s="159">
        <f>สกลนคร!AJ188</f>
        <v>166231.63</v>
      </c>
      <c r="L887" s="81">
        <f>สกลนคร!AK188</f>
        <v>1552934.63</v>
      </c>
      <c r="M887" s="81">
        <f>สกลนคร!AL188</f>
        <v>1763061.65</v>
      </c>
      <c r="N887" s="75"/>
      <c r="O887" s="75"/>
      <c r="P887" s="75"/>
      <c r="Q887" s="151">
        <f t="shared" si="113"/>
        <v>-210127.02000000002</v>
      </c>
      <c r="R887" s="78">
        <f t="shared" si="114"/>
        <v>1542.1396524329691</v>
      </c>
    </row>
    <row r="888" spans="1:19" s="2" customFormat="1" x14ac:dyDescent="0.3">
      <c r="A888" s="76">
        <v>9</v>
      </c>
      <c r="B888" s="75" t="s">
        <v>348</v>
      </c>
      <c r="C888" s="75" t="s">
        <v>1190</v>
      </c>
      <c r="D888" s="75" t="s">
        <v>1191</v>
      </c>
      <c r="E888" s="75" t="s">
        <v>1192</v>
      </c>
      <c r="F888" s="75" t="s">
        <v>478</v>
      </c>
      <c r="G888" s="75" t="s">
        <v>1540</v>
      </c>
      <c r="H888" s="80">
        <v>3193</v>
      </c>
      <c r="I888" s="76">
        <v>3</v>
      </c>
      <c r="J888" s="81">
        <f>สกลนคร!F189</f>
        <v>261054.73</v>
      </c>
      <c r="K888" s="159">
        <f>สกลนคร!AJ189</f>
        <v>204079.47000000003</v>
      </c>
      <c r="L888" s="81">
        <f>สกลนคร!AK189</f>
        <v>2620732.2199999997</v>
      </c>
      <c r="M888" s="81">
        <f>สกลนคร!AL189</f>
        <v>2910498.21</v>
      </c>
      <c r="N888" s="75"/>
      <c r="O888" s="75"/>
      <c r="P888" s="75"/>
      <c r="Q888" s="151">
        <f t="shared" si="113"/>
        <v>-289765.99000000022</v>
      </c>
      <c r="R888" s="78">
        <f t="shared" si="114"/>
        <v>820.77426244910737</v>
      </c>
    </row>
    <row r="889" spans="1:19" s="21" customFormat="1" x14ac:dyDescent="0.3">
      <c r="A889" s="139">
        <v>18</v>
      </c>
      <c r="B889" s="140" t="s">
        <v>348</v>
      </c>
      <c r="C889" s="140"/>
      <c r="D889" s="140"/>
      <c r="E889" s="140" t="s">
        <v>374</v>
      </c>
      <c r="F889" s="140"/>
      <c r="G889" s="140" t="s">
        <v>1202</v>
      </c>
      <c r="H889" s="141">
        <f>SUM(H881:H888)</f>
        <v>24992</v>
      </c>
      <c r="I889" s="139"/>
      <c r="J889" s="142">
        <f>SUM(J880:J888)</f>
        <v>2010048.9600000002</v>
      </c>
      <c r="K889" s="160">
        <f>SUM(K880:K888)</f>
        <v>2249420.3400000003</v>
      </c>
      <c r="L889" s="142">
        <f t="shared" ref="L889:M889" si="121">SUM(L880:L888)</f>
        <v>20367738.02</v>
      </c>
      <c r="M889" s="142">
        <f t="shared" si="121"/>
        <v>21997059.030000001</v>
      </c>
      <c r="N889" s="140">
        <v>8</v>
      </c>
      <c r="O889" s="140">
        <v>8</v>
      </c>
      <c r="P889" s="140">
        <f>N889-O889</f>
        <v>0</v>
      </c>
      <c r="Q889" s="152">
        <f t="shared" si="113"/>
        <v>-1629321.0100000016</v>
      </c>
      <c r="R889" s="150">
        <f t="shared" si="114"/>
        <v>814.9703112996159</v>
      </c>
    </row>
    <row r="890" spans="1:19" s="21" customFormat="1" ht="19.5" thickBot="1" x14ac:dyDescent="0.35">
      <c r="A890" s="28"/>
      <c r="B890" s="82" t="s">
        <v>348</v>
      </c>
      <c r="C890" s="82" t="s">
        <v>348</v>
      </c>
      <c r="D890" s="82" t="s">
        <v>348</v>
      </c>
      <c r="E890" s="82" t="s">
        <v>348</v>
      </c>
      <c r="F890" s="82"/>
      <c r="G890" s="82" t="s">
        <v>1203</v>
      </c>
      <c r="H890" s="219">
        <f>H711+H719+H726+H742+H751+H762+H768+H788+H796+H808+H821+H843+H849+H855+H862+H870+H879+H889</f>
        <v>676203</v>
      </c>
      <c r="I890" s="28"/>
      <c r="J890" s="154">
        <f>J711+J719+J726+J742+J751+J762+J768+J788+J796+J808+J821+J843+J849+J855+J862+J870+J879+J889</f>
        <v>50187858.5</v>
      </c>
      <c r="K890" s="161">
        <f>K711+K719+K726+K742+K751+K762+K768+K788+K796+K808+K821+K843+K849+K855+K862+K870+K879+K889</f>
        <v>59094320.750000007</v>
      </c>
      <c r="L890" s="154">
        <f t="shared" ref="L890:M890" si="122">L711+L719+L726+L742+L751+L762+L768+L788+L796+L808+L821+L843+L849+L855+L862+L870+L879+L889</f>
        <v>503488280.24999994</v>
      </c>
      <c r="M890" s="154">
        <f t="shared" si="122"/>
        <v>528141338.61000001</v>
      </c>
      <c r="N890" s="82">
        <f>N711+N719+N726+N742+N751+N762+N768+N788+N796+N808+N821+N843+N849+N855+N862+N870+N879+N889</f>
        <v>168</v>
      </c>
      <c r="O890" s="82">
        <f>O711+O719+O726+O742+O751+O762+O768+O788+O796+O808+O821+O843+O849+O855+O862+O870+O879+O889</f>
        <v>168</v>
      </c>
      <c r="P890" s="82">
        <f>N890-O890</f>
        <v>0</v>
      </c>
      <c r="Q890" s="152">
        <f t="shared" si="113"/>
        <v>-24653058.360000074</v>
      </c>
      <c r="R890" s="150">
        <f t="shared" si="114"/>
        <v>744.58155354235328</v>
      </c>
      <c r="S890" s="21">
        <v>3</v>
      </c>
    </row>
    <row r="891" spans="1:19" s="2" customFormat="1" ht="20.25" thickTop="1" thickBot="1" x14ac:dyDescent="0.35">
      <c r="A891" s="177"/>
      <c r="B891" s="178"/>
      <c r="C891" s="178"/>
      <c r="D891" s="178"/>
      <c r="E891" s="345" t="s">
        <v>1204</v>
      </c>
      <c r="F891" s="346"/>
      <c r="G891" s="347"/>
      <c r="H891" s="179"/>
      <c r="I891" s="177"/>
      <c r="J891" s="171">
        <f>J890/O890</f>
        <v>298737.25297619047</v>
      </c>
      <c r="K891" s="172">
        <f>K890/O890</f>
        <v>351751.90922619053</v>
      </c>
      <c r="L891" s="171">
        <f>L890/O890</f>
        <v>2996954.0491071427</v>
      </c>
      <c r="M891" s="171">
        <f>M890/O890</f>
        <v>3143698.4441071427</v>
      </c>
      <c r="N891" s="180"/>
      <c r="O891" s="180"/>
      <c r="P891" s="180"/>
      <c r="Q891" s="151">
        <f t="shared" si="113"/>
        <v>-146744.39500000002</v>
      </c>
      <c r="R891" s="78"/>
    </row>
    <row r="892" spans="1:19" s="2" customFormat="1" ht="19.5" thickTop="1" x14ac:dyDescent="0.3">
      <c r="A892" s="83">
        <v>1</v>
      </c>
      <c r="B892" s="84" t="s">
        <v>345</v>
      </c>
      <c r="C892" s="84" t="s">
        <v>1205</v>
      </c>
      <c r="D892" s="84" t="s">
        <v>1206</v>
      </c>
      <c r="E892" s="84" t="s">
        <v>1207</v>
      </c>
      <c r="F892" s="84" t="s">
        <v>475</v>
      </c>
      <c r="G892" s="84" t="s">
        <v>1208</v>
      </c>
      <c r="H892" s="85"/>
      <c r="I892" s="83"/>
      <c r="J892" s="155"/>
      <c r="K892" s="162"/>
      <c r="L892" s="86"/>
      <c r="M892" s="86"/>
      <c r="N892" s="84"/>
      <c r="O892" s="84"/>
      <c r="P892" s="84"/>
      <c r="Q892" s="151"/>
      <c r="R892" s="78"/>
    </row>
    <row r="893" spans="1:19" s="2" customFormat="1" x14ac:dyDescent="0.3">
      <c r="A893" s="76">
        <v>2</v>
      </c>
      <c r="B893" s="75" t="s">
        <v>345</v>
      </c>
      <c r="C893" s="75" t="s">
        <v>1205</v>
      </c>
      <c r="D893" s="75" t="s">
        <v>1206</v>
      </c>
      <c r="E893" s="75" t="s">
        <v>1207</v>
      </c>
      <c r="F893" s="75" t="s">
        <v>478</v>
      </c>
      <c r="G893" s="75" t="s">
        <v>1209</v>
      </c>
      <c r="H893" s="80">
        <v>3730</v>
      </c>
      <c r="I893" s="76">
        <v>3</v>
      </c>
      <c r="J893" s="153">
        <f>นครพนม!F4</f>
        <v>101182.81</v>
      </c>
      <c r="K893" s="159">
        <f>นครพนม!AL4</f>
        <v>78311.489999999991</v>
      </c>
      <c r="L893" s="81">
        <f>นครพนม!AM4</f>
        <v>1222035.5</v>
      </c>
      <c r="M893" s="81">
        <f>นครพนม!AN4</f>
        <v>1677454.12</v>
      </c>
      <c r="N893" s="75"/>
      <c r="O893" s="75"/>
      <c r="P893" s="75"/>
      <c r="Q893" s="151">
        <f t="shared" si="113"/>
        <v>-455418.62000000011</v>
      </c>
      <c r="R893" s="78">
        <f t="shared" si="114"/>
        <v>327.62345844504023</v>
      </c>
    </row>
    <row r="894" spans="1:19" s="2" customFormat="1" x14ac:dyDescent="0.3">
      <c r="A894" s="76">
        <v>3</v>
      </c>
      <c r="B894" s="75" t="s">
        <v>345</v>
      </c>
      <c r="C894" s="75" t="s">
        <v>1205</v>
      </c>
      <c r="D894" s="75" t="s">
        <v>1206</v>
      </c>
      <c r="E894" s="75" t="s">
        <v>1207</v>
      </c>
      <c r="F894" s="75" t="s">
        <v>478</v>
      </c>
      <c r="G894" s="75" t="s">
        <v>1210</v>
      </c>
      <c r="H894" s="80">
        <v>5221</v>
      </c>
      <c r="I894" s="76">
        <v>4</v>
      </c>
      <c r="J894" s="153">
        <f>นครพนม!F5</f>
        <v>23635.69</v>
      </c>
      <c r="K894" s="159">
        <f>นครพนม!AL5</f>
        <v>38288.46</v>
      </c>
      <c r="L894" s="81">
        <f>นครพนม!AM5</f>
        <v>2214672.9500000002</v>
      </c>
      <c r="M894" s="81">
        <f>นครพนม!AN5</f>
        <v>2606493.9</v>
      </c>
      <c r="N894" s="75"/>
      <c r="O894" s="75"/>
      <c r="P894" s="75"/>
      <c r="Q894" s="151">
        <f t="shared" si="113"/>
        <v>-391820.94999999972</v>
      </c>
      <c r="R894" s="78">
        <f t="shared" si="114"/>
        <v>424.18558705228889</v>
      </c>
    </row>
    <row r="895" spans="1:19" s="2" customFormat="1" x14ac:dyDescent="0.3">
      <c r="A895" s="76">
        <v>4</v>
      </c>
      <c r="B895" s="75" t="s">
        <v>345</v>
      </c>
      <c r="C895" s="75" t="s">
        <v>1205</v>
      </c>
      <c r="D895" s="75" t="s">
        <v>1206</v>
      </c>
      <c r="E895" s="75" t="s">
        <v>1207</v>
      </c>
      <c r="F895" s="75" t="s">
        <v>478</v>
      </c>
      <c r="G895" s="75" t="s">
        <v>1211</v>
      </c>
      <c r="H895" s="80">
        <v>4708</v>
      </c>
      <c r="I895" s="76">
        <v>4</v>
      </c>
      <c r="J895" s="153">
        <f>นครพนม!F6</f>
        <v>606157.76</v>
      </c>
      <c r="K895" s="159">
        <f>นครพนม!AL6</f>
        <v>748281.66</v>
      </c>
      <c r="L895" s="81">
        <f>นครพนม!AM6</f>
        <v>2696823.12</v>
      </c>
      <c r="M895" s="81">
        <f>นครพนม!AN6</f>
        <v>2718077.87</v>
      </c>
      <c r="N895" s="75"/>
      <c r="O895" s="75"/>
      <c r="P895" s="75"/>
      <c r="Q895" s="151">
        <f t="shared" si="113"/>
        <v>-21254.75</v>
      </c>
      <c r="R895" s="78">
        <f t="shared" si="114"/>
        <v>572.81714528462192</v>
      </c>
    </row>
    <row r="896" spans="1:19" s="2" customFormat="1" x14ac:dyDescent="0.3">
      <c r="A896" s="76">
        <v>5</v>
      </c>
      <c r="B896" s="75" t="s">
        <v>345</v>
      </c>
      <c r="C896" s="75" t="s">
        <v>1205</v>
      </c>
      <c r="D896" s="75" t="s">
        <v>1206</v>
      </c>
      <c r="E896" s="75" t="s">
        <v>1207</v>
      </c>
      <c r="F896" s="75" t="s">
        <v>478</v>
      </c>
      <c r="G896" s="75" t="s">
        <v>1212</v>
      </c>
      <c r="H896" s="80">
        <v>4405</v>
      </c>
      <c r="I896" s="76">
        <v>3</v>
      </c>
      <c r="J896" s="153">
        <f>นครพนม!F7</f>
        <v>52184.13</v>
      </c>
      <c r="K896" s="159">
        <f>นครพนม!AL7</f>
        <v>57972.889999999985</v>
      </c>
      <c r="L896" s="81">
        <f>นครพนม!AM7</f>
        <v>1752972.44</v>
      </c>
      <c r="M896" s="81">
        <f>นครพนม!AN7</f>
        <v>2613146.44</v>
      </c>
      <c r="N896" s="75"/>
      <c r="O896" s="75"/>
      <c r="P896" s="75"/>
      <c r="Q896" s="151">
        <f t="shared" si="113"/>
        <v>-860174</v>
      </c>
      <c r="R896" s="78">
        <f t="shared" si="114"/>
        <v>397.9506106696935</v>
      </c>
    </row>
    <row r="897" spans="1:18" s="2" customFormat="1" x14ac:dyDescent="0.3">
      <c r="A897" s="76">
        <v>6</v>
      </c>
      <c r="B897" s="75" t="s">
        <v>345</v>
      </c>
      <c r="C897" s="75" t="s">
        <v>1205</v>
      </c>
      <c r="D897" s="75" t="s">
        <v>1206</v>
      </c>
      <c r="E897" s="75" t="s">
        <v>1207</v>
      </c>
      <c r="F897" s="75" t="s">
        <v>478</v>
      </c>
      <c r="G897" s="75" t="s">
        <v>1213</v>
      </c>
      <c r="H897" s="80">
        <v>4348</v>
      </c>
      <c r="I897" s="76">
        <v>3</v>
      </c>
      <c r="J897" s="153">
        <f>นครพนม!F8</f>
        <v>442254.49</v>
      </c>
      <c r="K897" s="159">
        <f>นครพนม!AL8</f>
        <v>498686.04</v>
      </c>
      <c r="L897" s="81">
        <f>นครพนม!AM8</f>
        <v>1916739.81</v>
      </c>
      <c r="M897" s="81">
        <f>นครพนม!AN8</f>
        <v>2221888.9899999998</v>
      </c>
      <c r="N897" s="75"/>
      <c r="O897" s="75"/>
      <c r="P897" s="75"/>
      <c r="Q897" s="151">
        <f t="shared" si="113"/>
        <v>-305149.1799999997</v>
      </c>
      <c r="R897" s="78">
        <f t="shared" si="114"/>
        <v>440.83252299908003</v>
      </c>
    </row>
    <row r="898" spans="1:18" s="2" customFormat="1" x14ac:dyDescent="0.3">
      <c r="A898" s="76">
        <v>7</v>
      </c>
      <c r="B898" s="75" t="s">
        <v>345</v>
      </c>
      <c r="C898" s="75" t="s">
        <v>1205</v>
      </c>
      <c r="D898" s="75" t="s">
        <v>1206</v>
      </c>
      <c r="E898" s="75" t="s">
        <v>1207</v>
      </c>
      <c r="F898" s="75" t="s">
        <v>478</v>
      </c>
      <c r="G898" s="75" t="s">
        <v>1214</v>
      </c>
      <c r="H898" s="80">
        <v>3589</v>
      </c>
      <c r="I898" s="76">
        <v>3</v>
      </c>
      <c r="J898" s="153">
        <f>นครพนม!F9</f>
        <v>302656.40999999997</v>
      </c>
      <c r="K898" s="159">
        <f>นครพนม!AL9</f>
        <v>376107.02999999997</v>
      </c>
      <c r="L898" s="81">
        <f>นครพนม!AM9</f>
        <v>1623120.63</v>
      </c>
      <c r="M898" s="81">
        <f>นครพนม!AN9</f>
        <v>1879503.15</v>
      </c>
      <c r="N898" s="75"/>
      <c r="O898" s="75"/>
      <c r="P898" s="75"/>
      <c r="Q898" s="151">
        <f t="shared" si="113"/>
        <v>-256382.52000000002</v>
      </c>
      <c r="R898" s="78">
        <f t="shared" si="114"/>
        <v>452.24871273335185</v>
      </c>
    </row>
    <row r="899" spans="1:18" s="2" customFormat="1" x14ac:dyDescent="0.3">
      <c r="A899" s="76">
        <v>8</v>
      </c>
      <c r="B899" s="75" t="s">
        <v>345</v>
      </c>
      <c r="C899" s="75" t="s">
        <v>1205</v>
      </c>
      <c r="D899" s="75" t="s">
        <v>1206</v>
      </c>
      <c r="E899" s="75" t="s">
        <v>1207</v>
      </c>
      <c r="F899" s="75" t="s">
        <v>478</v>
      </c>
      <c r="G899" s="75" t="s">
        <v>1215</v>
      </c>
      <c r="H899" s="80">
        <v>2636</v>
      </c>
      <c r="I899" s="76">
        <v>2</v>
      </c>
      <c r="J899" s="153">
        <f>นครพนม!F10</f>
        <v>52395.11</v>
      </c>
      <c r="K899" s="159">
        <f>นครพนม!AL10</f>
        <v>69197.16</v>
      </c>
      <c r="L899" s="81">
        <f>นครพนม!AM10</f>
        <v>1852388.1600000001</v>
      </c>
      <c r="M899" s="81">
        <f>นครพนม!AN10</f>
        <v>2297542.7200000002</v>
      </c>
      <c r="N899" s="75"/>
      <c r="O899" s="75"/>
      <c r="P899" s="75"/>
      <c r="Q899" s="151">
        <f t="shared" si="113"/>
        <v>-445154.56000000006</v>
      </c>
      <c r="R899" s="78">
        <f t="shared" si="114"/>
        <v>702.72691957511381</v>
      </c>
    </row>
    <row r="900" spans="1:18" s="2" customFormat="1" x14ac:dyDescent="0.3">
      <c r="A900" s="76">
        <v>9</v>
      </c>
      <c r="B900" s="75" t="s">
        <v>345</v>
      </c>
      <c r="C900" s="75" t="s">
        <v>1205</v>
      </c>
      <c r="D900" s="75" t="s">
        <v>1206</v>
      </c>
      <c r="E900" s="75" t="s">
        <v>1207</v>
      </c>
      <c r="F900" s="75" t="s">
        <v>478</v>
      </c>
      <c r="G900" s="75" t="s">
        <v>1216</v>
      </c>
      <c r="H900" s="80">
        <v>2321</v>
      </c>
      <c r="I900" s="76">
        <v>2</v>
      </c>
      <c r="J900" s="153">
        <f>นครพนม!F11</f>
        <v>172678.34</v>
      </c>
      <c r="K900" s="159">
        <f>นครพนม!AL11</f>
        <v>285853.42000000004</v>
      </c>
      <c r="L900" s="81">
        <f>นครพนม!AM11</f>
        <v>2059670.8900000001</v>
      </c>
      <c r="M900" s="81">
        <f>นครพนม!AN11</f>
        <v>1755989.94</v>
      </c>
      <c r="N900" s="75"/>
      <c r="O900" s="75"/>
      <c r="P900" s="75"/>
      <c r="Q900" s="151">
        <f t="shared" si="113"/>
        <v>303680.95000000019</v>
      </c>
      <c r="R900" s="78">
        <f t="shared" si="114"/>
        <v>887.40667384747962</v>
      </c>
    </row>
    <row r="901" spans="1:18" s="2" customFormat="1" x14ac:dyDescent="0.3">
      <c r="A901" s="76">
        <v>10</v>
      </c>
      <c r="B901" s="75" t="s">
        <v>345</v>
      </c>
      <c r="C901" s="75" t="s">
        <v>1205</v>
      </c>
      <c r="D901" s="75" t="s">
        <v>1206</v>
      </c>
      <c r="E901" s="75" t="s">
        <v>1207</v>
      </c>
      <c r="F901" s="75" t="s">
        <v>478</v>
      </c>
      <c r="G901" s="75" t="s">
        <v>1217</v>
      </c>
      <c r="H901" s="80">
        <v>2128</v>
      </c>
      <c r="I901" s="76">
        <v>2</v>
      </c>
      <c r="J901" s="153">
        <f>นครพนม!F12</f>
        <v>330629.08</v>
      </c>
      <c r="K901" s="159">
        <f>นครพนม!AL12</f>
        <v>379155.88</v>
      </c>
      <c r="L901" s="81">
        <f>นครพนม!AM12</f>
        <v>4877006.7</v>
      </c>
      <c r="M901" s="81">
        <f>นครพนม!AN12</f>
        <v>4218726.3</v>
      </c>
      <c r="N901" s="75"/>
      <c r="O901" s="75"/>
      <c r="P901" s="75"/>
      <c r="Q901" s="151">
        <f t="shared" si="113"/>
        <v>658280.40000000037</v>
      </c>
      <c r="R901" s="78">
        <f t="shared" si="114"/>
        <v>2291.8264567669175</v>
      </c>
    </row>
    <row r="902" spans="1:18" s="2" customFormat="1" x14ac:dyDescent="0.3">
      <c r="A902" s="76">
        <v>11</v>
      </c>
      <c r="B902" s="75" t="s">
        <v>345</v>
      </c>
      <c r="C902" s="75" t="s">
        <v>1205</v>
      </c>
      <c r="D902" s="75" t="s">
        <v>1206</v>
      </c>
      <c r="E902" s="75" t="s">
        <v>1207</v>
      </c>
      <c r="F902" s="75" t="s">
        <v>478</v>
      </c>
      <c r="G902" s="75" t="s">
        <v>1218</v>
      </c>
      <c r="H902" s="80">
        <v>2356</v>
      </c>
      <c r="I902" s="76">
        <v>2</v>
      </c>
      <c r="J902" s="153">
        <f>นครพนม!F13</f>
        <v>2542.98</v>
      </c>
      <c r="K902" s="159">
        <f>นครพนม!AL13</f>
        <v>-25367.279999999992</v>
      </c>
      <c r="L902" s="81">
        <f>นครพนม!AM13</f>
        <v>1818961.6400000001</v>
      </c>
      <c r="M902" s="81">
        <f>นครพนม!AN13</f>
        <v>2150454.91</v>
      </c>
      <c r="N902" s="75"/>
      <c r="O902" s="75"/>
      <c r="P902" s="75"/>
      <c r="Q902" s="151">
        <f t="shared" si="113"/>
        <v>-331493.27</v>
      </c>
      <c r="R902" s="78">
        <f t="shared" si="114"/>
        <v>772.05502546689308</v>
      </c>
    </row>
    <row r="903" spans="1:18" s="2" customFormat="1" x14ac:dyDescent="0.3">
      <c r="A903" s="76">
        <v>12</v>
      </c>
      <c r="B903" s="75" t="s">
        <v>345</v>
      </c>
      <c r="C903" s="75" t="s">
        <v>1205</v>
      </c>
      <c r="D903" s="75" t="s">
        <v>1206</v>
      </c>
      <c r="E903" s="75" t="s">
        <v>1207</v>
      </c>
      <c r="F903" s="75" t="s">
        <v>478</v>
      </c>
      <c r="G903" s="75" t="s">
        <v>1219</v>
      </c>
      <c r="H903" s="80">
        <v>2750</v>
      </c>
      <c r="I903" s="76">
        <v>2</v>
      </c>
      <c r="J903" s="153">
        <f>นครพนม!F14</f>
        <v>129069.01</v>
      </c>
      <c r="K903" s="159">
        <f>นครพนม!AL14</f>
        <v>232326.52000000002</v>
      </c>
      <c r="L903" s="81">
        <f>นครพนม!AM14</f>
        <v>2103427.81</v>
      </c>
      <c r="M903" s="81">
        <f>นครพนม!AN14</f>
        <v>2051156.21</v>
      </c>
      <c r="N903" s="75"/>
      <c r="O903" s="75"/>
      <c r="P903" s="75"/>
      <c r="Q903" s="151">
        <f t="shared" ref="Q903:Q966" si="123">L903-M903</f>
        <v>52271.600000000093</v>
      </c>
      <c r="R903" s="78">
        <f t="shared" ref="R903:R966" si="124">L903/H903</f>
        <v>764.88283999999999</v>
      </c>
    </row>
    <row r="904" spans="1:18" s="2" customFormat="1" x14ac:dyDescent="0.3">
      <c r="A904" s="76">
        <v>13</v>
      </c>
      <c r="B904" s="75" t="s">
        <v>345</v>
      </c>
      <c r="C904" s="75" t="s">
        <v>1205</v>
      </c>
      <c r="D904" s="75" t="s">
        <v>1206</v>
      </c>
      <c r="E904" s="75" t="s">
        <v>1207</v>
      </c>
      <c r="F904" s="75" t="s">
        <v>478</v>
      </c>
      <c r="G904" s="75" t="s">
        <v>1220</v>
      </c>
      <c r="H904" s="80">
        <v>3490</v>
      </c>
      <c r="I904" s="76">
        <v>3</v>
      </c>
      <c r="J904" s="153">
        <f>นครพนม!F15</f>
        <v>9260.48</v>
      </c>
      <c r="K904" s="159">
        <f>นครพนม!AL15</f>
        <v>134613.57</v>
      </c>
      <c r="L904" s="81">
        <f>นครพนม!AM15</f>
        <v>2631705.2599999998</v>
      </c>
      <c r="M904" s="81">
        <f>นครพนม!AN15</f>
        <v>3006705.79</v>
      </c>
      <c r="N904" s="75"/>
      <c r="O904" s="75"/>
      <c r="P904" s="75"/>
      <c r="Q904" s="151">
        <f t="shared" si="123"/>
        <v>-375000.53000000026</v>
      </c>
      <c r="R904" s="78">
        <f t="shared" si="124"/>
        <v>754.0702750716332</v>
      </c>
    </row>
    <row r="905" spans="1:18" s="2" customFormat="1" x14ac:dyDescent="0.3">
      <c r="A905" s="76">
        <v>14</v>
      </c>
      <c r="B905" s="75" t="s">
        <v>345</v>
      </c>
      <c r="C905" s="75" t="s">
        <v>1205</v>
      </c>
      <c r="D905" s="75" t="s">
        <v>1206</v>
      </c>
      <c r="E905" s="75" t="s">
        <v>1207</v>
      </c>
      <c r="F905" s="75" t="s">
        <v>478</v>
      </c>
      <c r="G905" s="75" t="s">
        <v>1221</v>
      </c>
      <c r="H905" s="80">
        <v>2589</v>
      </c>
      <c r="I905" s="76">
        <v>2</v>
      </c>
      <c r="J905" s="153">
        <f>นครพนม!F16</f>
        <v>46321.82</v>
      </c>
      <c r="K905" s="159">
        <f>นครพนม!AL16</f>
        <v>90425.04</v>
      </c>
      <c r="L905" s="81">
        <f>นครพนม!AM16</f>
        <v>1675247.98</v>
      </c>
      <c r="M905" s="81">
        <f>นครพนม!AN16</f>
        <v>1807816.81</v>
      </c>
      <c r="N905" s="75"/>
      <c r="O905" s="75"/>
      <c r="P905" s="75"/>
      <c r="Q905" s="151">
        <f t="shared" si="123"/>
        <v>-132568.83000000007</v>
      </c>
      <c r="R905" s="78">
        <f t="shared" si="124"/>
        <v>647.06372344534566</v>
      </c>
    </row>
    <row r="906" spans="1:18" s="2" customFormat="1" x14ac:dyDescent="0.3">
      <c r="A906" s="76">
        <v>15</v>
      </c>
      <c r="B906" s="75" t="s">
        <v>345</v>
      </c>
      <c r="C906" s="75" t="s">
        <v>1205</v>
      </c>
      <c r="D906" s="75" t="s">
        <v>1206</v>
      </c>
      <c r="E906" s="75" t="s">
        <v>1207</v>
      </c>
      <c r="F906" s="75" t="s">
        <v>478</v>
      </c>
      <c r="G906" s="75" t="s">
        <v>1222</v>
      </c>
      <c r="H906" s="80">
        <v>1475</v>
      </c>
      <c r="I906" s="76">
        <v>1</v>
      </c>
      <c r="J906" s="153">
        <f>นครพนม!F17</f>
        <v>1231327.8400000001</v>
      </c>
      <c r="K906" s="159">
        <f>นครพนม!AL17</f>
        <v>1725383.6799999999</v>
      </c>
      <c r="L906" s="81">
        <f>นครพนม!AM17</f>
        <v>1977637.1</v>
      </c>
      <c r="M906" s="81">
        <f>นครพนม!AN17</f>
        <v>1652975.41</v>
      </c>
      <c r="N906" s="75"/>
      <c r="O906" s="75"/>
      <c r="P906" s="75"/>
      <c r="Q906" s="151">
        <f t="shared" si="123"/>
        <v>324661.69000000018</v>
      </c>
      <c r="R906" s="78">
        <f t="shared" si="124"/>
        <v>1340.7709152542373</v>
      </c>
    </row>
    <row r="907" spans="1:18" s="2" customFormat="1" x14ac:dyDescent="0.3">
      <c r="A907" s="76">
        <v>16</v>
      </c>
      <c r="B907" s="75" t="s">
        <v>345</v>
      </c>
      <c r="C907" s="75" t="s">
        <v>1205</v>
      </c>
      <c r="D907" s="75" t="s">
        <v>1206</v>
      </c>
      <c r="E907" s="75" t="s">
        <v>1207</v>
      </c>
      <c r="F907" s="75" t="s">
        <v>478</v>
      </c>
      <c r="G907" s="75" t="s">
        <v>1223</v>
      </c>
      <c r="H907" s="80">
        <v>2248</v>
      </c>
      <c r="I907" s="76">
        <v>2</v>
      </c>
      <c r="J907" s="153">
        <f>นครพนม!F18</f>
        <v>536537.62</v>
      </c>
      <c r="K907" s="159">
        <f>นครพนม!AL18</f>
        <v>1123986.1000000001</v>
      </c>
      <c r="L907" s="81">
        <f>นครพนม!AM18</f>
        <v>2874110.71</v>
      </c>
      <c r="M907" s="81">
        <f>นครพนม!AN18</f>
        <v>2331132.29</v>
      </c>
      <c r="N907" s="75"/>
      <c r="O907" s="75"/>
      <c r="P907" s="75"/>
      <c r="Q907" s="151">
        <f t="shared" si="123"/>
        <v>542978.41999999993</v>
      </c>
      <c r="R907" s="78">
        <f t="shared" si="124"/>
        <v>1278.5189991103202</v>
      </c>
    </row>
    <row r="908" spans="1:18" s="2" customFormat="1" x14ac:dyDescent="0.3">
      <c r="A908" s="76">
        <v>17</v>
      </c>
      <c r="B908" s="75" t="s">
        <v>345</v>
      </c>
      <c r="C908" s="75" t="s">
        <v>1205</v>
      </c>
      <c r="D908" s="75" t="s">
        <v>1206</v>
      </c>
      <c r="E908" s="75" t="s">
        <v>1207</v>
      </c>
      <c r="F908" s="75" t="s">
        <v>478</v>
      </c>
      <c r="G908" s="75" t="s">
        <v>1224</v>
      </c>
      <c r="H908" s="80">
        <v>3985</v>
      </c>
      <c r="I908" s="76">
        <v>3</v>
      </c>
      <c r="J908" s="153">
        <f>นครพนม!F19</f>
        <v>301520.28000000003</v>
      </c>
      <c r="K908" s="159">
        <f>นครพนม!AL19</f>
        <v>96409.600000000035</v>
      </c>
      <c r="L908" s="81">
        <f>นครพนม!AM19</f>
        <v>1458993.4</v>
      </c>
      <c r="M908" s="81">
        <f>นครพนม!AN19</f>
        <v>1948145.08</v>
      </c>
      <c r="N908" s="75"/>
      <c r="O908" s="75"/>
      <c r="P908" s="75"/>
      <c r="Q908" s="151">
        <f t="shared" si="123"/>
        <v>-489151.68000000017</v>
      </c>
      <c r="R908" s="78">
        <f t="shared" si="124"/>
        <v>366.12130489335004</v>
      </c>
    </row>
    <row r="909" spans="1:18" s="2" customFormat="1" x14ac:dyDescent="0.3">
      <c r="A909" s="76">
        <v>18</v>
      </c>
      <c r="B909" s="75" t="s">
        <v>345</v>
      </c>
      <c r="C909" s="75" t="s">
        <v>1205</v>
      </c>
      <c r="D909" s="75" t="s">
        <v>1206</v>
      </c>
      <c r="E909" s="75" t="s">
        <v>1207</v>
      </c>
      <c r="F909" s="75" t="s">
        <v>478</v>
      </c>
      <c r="G909" s="75" t="s">
        <v>1225</v>
      </c>
      <c r="H909" s="80">
        <v>2900</v>
      </c>
      <c r="I909" s="76">
        <v>2</v>
      </c>
      <c r="J909" s="153">
        <f>นครพนม!F20</f>
        <v>437529.05</v>
      </c>
      <c r="K909" s="159">
        <f>นครพนม!AL20</f>
        <v>535151.26</v>
      </c>
      <c r="L909" s="81">
        <f>นครพนม!AM20</f>
        <v>1602044.42</v>
      </c>
      <c r="M909" s="81">
        <f>นครพนม!AN20</f>
        <v>1694657.09</v>
      </c>
      <c r="N909" s="75"/>
      <c r="O909" s="75"/>
      <c r="P909" s="75"/>
      <c r="Q909" s="151">
        <f t="shared" si="123"/>
        <v>-92612.670000000158</v>
      </c>
      <c r="R909" s="78">
        <f t="shared" si="124"/>
        <v>552.42911034482756</v>
      </c>
    </row>
    <row r="910" spans="1:18" s="2" customFormat="1" x14ac:dyDescent="0.3">
      <c r="A910" s="76">
        <v>19</v>
      </c>
      <c r="B910" s="75" t="s">
        <v>345</v>
      </c>
      <c r="C910" s="75" t="s">
        <v>1205</v>
      </c>
      <c r="D910" s="75" t="s">
        <v>1206</v>
      </c>
      <c r="E910" s="75" t="s">
        <v>1207</v>
      </c>
      <c r="F910" s="75" t="s">
        <v>478</v>
      </c>
      <c r="G910" s="75" t="s">
        <v>1226</v>
      </c>
      <c r="H910" s="80">
        <v>4136</v>
      </c>
      <c r="I910" s="76">
        <v>3</v>
      </c>
      <c r="J910" s="153">
        <f>นครพนม!F21</f>
        <v>192569.16</v>
      </c>
      <c r="K910" s="159">
        <f>นครพนม!AL21</f>
        <v>415872.45999999996</v>
      </c>
      <c r="L910" s="81">
        <f>นครพนม!AM21</f>
        <v>3262467.58</v>
      </c>
      <c r="M910" s="81">
        <f>นครพนม!AN21</f>
        <v>3284228.1799999997</v>
      </c>
      <c r="N910" s="75"/>
      <c r="O910" s="75"/>
      <c r="P910" s="75"/>
      <c r="Q910" s="151">
        <f t="shared" si="123"/>
        <v>-21760.599999999627</v>
      </c>
      <c r="R910" s="78">
        <f t="shared" si="124"/>
        <v>788.79777079303676</v>
      </c>
    </row>
    <row r="911" spans="1:18" s="2" customFormat="1" x14ac:dyDescent="0.3">
      <c r="A911" s="76">
        <v>20</v>
      </c>
      <c r="B911" s="75" t="s">
        <v>345</v>
      </c>
      <c r="C911" s="75" t="s">
        <v>1205</v>
      </c>
      <c r="D911" s="75" t="s">
        <v>1206</v>
      </c>
      <c r="E911" s="75" t="s">
        <v>1207</v>
      </c>
      <c r="F911" s="75" t="s">
        <v>478</v>
      </c>
      <c r="G911" s="75" t="s">
        <v>1227</v>
      </c>
      <c r="H911" s="80">
        <v>3628</v>
      </c>
      <c r="I911" s="76">
        <v>3</v>
      </c>
      <c r="J911" s="153">
        <f>นครพนม!F22</f>
        <v>185766.66</v>
      </c>
      <c r="K911" s="159">
        <f>นครพนม!AL22</f>
        <v>272459.62999999995</v>
      </c>
      <c r="L911" s="81">
        <f>นครพนม!AM22</f>
        <v>1966939.04</v>
      </c>
      <c r="M911" s="81">
        <f>นครพนม!AN22</f>
        <v>2289271.41</v>
      </c>
      <c r="N911" s="75"/>
      <c r="O911" s="75"/>
      <c r="P911" s="75"/>
      <c r="Q911" s="151">
        <f t="shared" si="123"/>
        <v>-322332.37000000011</v>
      </c>
      <c r="R911" s="78">
        <f t="shared" si="124"/>
        <v>542.15519294377066</v>
      </c>
    </row>
    <row r="912" spans="1:18" s="2" customFormat="1" x14ac:dyDescent="0.3">
      <c r="A912" s="76">
        <v>21</v>
      </c>
      <c r="B912" s="75" t="s">
        <v>345</v>
      </c>
      <c r="C912" s="75" t="s">
        <v>1205</v>
      </c>
      <c r="D912" s="75" t="s">
        <v>1206</v>
      </c>
      <c r="E912" s="75" t="s">
        <v>1207</v>
      </c>
      <c r="F912" s="75" t="s">
        <v>478</v>
      </c>
      <c r="G912" s="75" t="s">
        <v>1228</v>
      </c>
      <c r="H912" s="80">
        <v>2180</v>
      </c>
      <c r="I912" s="76">
        <v>2</v>
      </c>
      <c r="J912" s="153">
        <f>นครพนม!F23</f>
        <v>769783.06</v>
      </c>
      <c r="K912" s="159">
        <f>นครพนม!AL23</f>
        <v>694981.53</v>
      </c>
      <c r="L912" s="81">
        <f>นครพนม!AM23</f>
        <v>1120111</v>
      </c>
      <c r="M912" s="81">
        <f>นครพนม!AN23</f>
        <v>1656340.5</v>
      </c>
      <c r="N912" s="75"/>
      <c r="O912" s="75"/>
      <c r="P912" s="75"/>
      <c r="Q912" s="151">
        <f t="shared" si="123"/>
        <v>-536229.5</v>
      </c>
      <c r="R912" s="78">
        <f t="shared" si="124"/>
        <v>513.81238532110092</v>
      </c>
    </row>
    <row r="913" spans="1:18" s="2" customFormat="1" x14ac:dyDescent="0.3">
      <c r="A913" s="76">
        <v>22</v>
      </c>
      <c r="B913" s="75" t="s">
        <v>345</v>
      </c>
      <c r="C913" s="75" t="s">
        <v>1205</v>
      </c>
      <c r="D913" s="75" t="s">
        <v>1206</v>
      </c>
      <c r="E913" s="75" t="s">
        <v>1207</v>
      </c>
      <c r="F913" s="75" t="s">
        <v>478</v>
      </c>
      <c r="G913" s="75" t="s">
        <v>1229</v>
      </c>
      <c r="H913" s="80">
        <v>2720</v>
      </c>
      <c r="I913" s="76">
        <v>2</v>
      </c>
      <c r="J913" s="153">
        <f>นครพนม!F24</f>
        <v>564036.96</v>
      </c>
      <c r="K913" s="159">
        <f>นครพนม!AL24</f>
        <v>615772.81999999995</v>
      </c>
      <c r="L913" s="81">
        <f>นครพนม!AM24</f>
        <v>1938307.4100000001</v>
      </c>
      <c r="M913" s="81">
        <f>นครพนม!AN24</f>
        <v>1697488.9500000002</v>
      </c>
      <c r="N913" s="75"/>
      <c r="O913" s="75"/>
      <c r="P913" s="75"/>
      <c r="Q913" s="151">
        <f t="shared" si="123"/>
        <v>240818.45999999996</v>
      </c>
      <c r="R913" s="78">
        <f t="shared" si="124"/>
        <v>712.61301838235295</v>
      </c>
    </row>
    <row r="914" spans="1:18" s="2" customFormat="1" x14ac:dyDescent="0.3">
      <c r="A914" s="76">
        <v>23</v>
      </c>
      <c r="B914" s="75" t="s">
        <v>345</v>
      </c>
      <c r="C914" s="75" t="s">
        <v>1205</v>
      </c>
      <c r="D914" s="75" t="s">
        <v>1206</v>
      </c>
      <c r="E914" s="75" t="s">
        <v>1207</v>
      </c>
      <c r="F914" s="75" t="s">
        <v>478</v>
      </c>
      <c r="G914" s="75" t="s">
        <v>1230</v>
      </c>
      <c r="H914" s="80">
        <v>6257</v>
      </c>
      <c r="I914" s="76">
        <v>5</v>
      </c>
      <c r="J914" s="153">
        <f>นครพนม!F25</f>
        <v>219667.33</v>
      </c>
      <c r="K914" s="159">
        <f>นครพนม!AL25</f>
        <v>328779.77999999997</v>
      </c>
      <c r="L914" s="81">
        <f>นครพนม!AM25</f>
        <v>2037715.85</v>
      </c>
      <c r="M914" s="81">
        <f>นครพนม!AN25</f>
        <v>2577088.6199999996</v>
      </c>
      <c r="N914" s="75"/>
      <c r="O914" s="75"/>
      <c r="P914" s="75"/>
      <c r="Q914" s="151">
        <f t="shared" si="123"/>
        <v>-539372.76999999955</v>
      </c>
      <c r="R914" s="78">
        <f t="shared" si="124"/>
        <v>325.6697858398594</v>
      </c>
    </row>
    <row r="915" spans="1:18" s="2" customFormat="1" x14ac:dyDescent="0.3">
      <c r="A915" s="76">
        <v>24</v>
      </c>
      <c r="B915" s="75" t="s">
        <v>345</v>
      </c>
      <c r="C915" s="75" t="s">
        <v>1205</v>
      </c>
      <c r="D915" s="75" t="s">
        <v>1206</v>
      </c>
      <c r="E915" s="75" t="s">
        <v>1207</v>
      </c>
      <c r="F915" s="75" t="s">
        <v>478</v>
      </c>
      <c r="G915" s="75" t="s">
        <v>1231</v>
      </c>
      <c r="H915" s="80">
        <v>5202</v>
      </c>
      <c r="I915" s="76">
        <v>4</v>
      </c>
      <c r="J915" s="153">
        <f>นครพนม!F26</f>
        <v>496150.47</v>
      </c>
      <c r="K915" s="159">
        <f>นครพนม!AL26</f>
        <v>325323.25999999995</v>
      </c>
      <c r="L915" s="81">
        <f>นครพนม!AM26</f>
        <v>2278485.44</v>
      </c>
      <c r="M915" s="81">
        <f>นครพนม!AN26</f>
        <v>2465362.34</v>
      </c>
      <c r="N915" s="75"/>
      <c r="O915" s="75"/>
      <c r="P915" s="75"/>
      <c r="Q915" s="151">
        <f t="shared" si="123"/>
        <v>-186876.89999999991</v>
      </c>
      <c r="R915" s="78">
        <f t="shared" si="124"/>
        <v>438.00181468665897</v>
      </c>
    </row>
    <row r="916" spans="1:18" s="2" customFormat="1" x14ac:dyDescent="0.3">
      <c r="A916" s="76">
        <v>25</v>
      </c>
      <c r="B916" s="75" t="s">
        <v>345</v>
      </c>
      <c r="C916" s="75" t="s">
        <v>1205</v>
      </c>
      <c r="D916" s="75" t="s">
        <v>1206</v>
      </c>
      <c r="E916" s="75" t="s">
        <v>1207</v>
      </c>
      <c r="F916" s="75" t="s">
        <v>478</v>
      </c>
      <c r="G916" s="75" t="s">
        <v>1232</v>
      </c>
      <c r="H916" s="80">
        <v>2753</v>
      </c>
      <c r="I916" s="76">
        <v>2</v>
      </c>
      <c r="J916" s="153">
        <f>นครพนม!F27</f>
        <v>390067.98</v>
      </c>
      <c r="K916" s="159">
        <f>นครพนม!AL27</f>
        <v>241542.41999999998</v>
      </c>
      <c r="L916" s="81">
        <f>นครพนม!AM27</f>
        <v>1634835.77</v>
      </c>
      <c r="M916" s="81">
        <f>นครพนม!AN27</f>
        <v>2015822</v>
      </c>
      <c r="N916" s="75"/>
      <c r="O916" s="75"/>
      <c r="P916" s="75"/>
      <c r="Q916" s="151">
        <f t="shared" si="123"/>
        <v>-380986.23</v>
      </c>
      <c r="R916" s="78">
        <f t="shared" si="124"/>
        <v>593.83791136941522</v>
      </c>
    </row>
    <row r="917" spans="1:18" s="2" customFormat="1" x14ac:dyDescent="0.3">
      <c r="A917" s="76">
        <v>26</v>
      </c>
      <c r="B917" s="75" t="s">
        <v>345</v>
      </c>
      <c r="C917" s="75" t="s">
        <v>1205</v>
      </c>
      <c r="D917" s="75" t="s">
        <v>1206</v>
      </c>
      <c r="E917" s="75" t="s">
        <v>1207</v>
      </c>
      <c r="F917" s="75" t="s">
        <v>478</v>
      </c>
      <c r="G917" s="75" t="s">
        <v>1233</v>
      </c>
      <c r="H917" s="80">
        <v>2931</v>
      </c>
      <c r="I917" s="76">
        <v>2</v>
      </c>
      <c r="J917" s="153">
        <f>นครพนม!F28</f>
        <v>193382.56</v>
      </c>
      <c r="K917" s="159">
        <f>นครพนม!AL28</f>
        <v>199979.16</v>
      </c>
      <c r="L917" s="81">
        <f>นครพนม!AM28</f>
        <v>1224888.9500000002</v>
      </c>
      <c r="M917" s="81">
        <f>นครพนม!AN28</f>
        <v>1410958.71</v>
      </c>
      <c r="N917" s="75"/>
      <c r="O917" s="75"/>
      <c r="P917" s="75"/>
      <c r="Q917" s="151">
        <f t="shared" si="123"/>
        <v>-186069.75999999978</v>
      </c>
      <c r="R917" s="78">
        <f t="shared" si="124"/>
        <v>417.90820539065174</v>
      </c>
    </row>
    <row r="918" spans="1:18" s="21" customFormat="1" x14ac:dyDescent="0.3">
      <c r="A918" s="139">
        <v>1</v>
      </c>
      <c r="B918" s="140" t="s">
        <v>345</v>
      </c>
      <c r="C918" s="140"/>
      <c r="D918" s="140"/>
      <c r="E918" s="140" t="s">
        <v>374</v>
      </c>
      <c r="F918" s="140"/>
      <c r="G918" s="140" t="s">
        <v>1234</v>
      </c>
      <c r="H918" s="142">
        <f>SUM(H892:H917)</f>
        <v>84686</v>
      </c>
      <c r="I918" s="139"/>
      <c r="J918" s="142">
        <f>SUM(J892:J917)</f>
        <v>7789307.080000001</v>
      </c>
      <c r="K918" s="160">
        <f>SUM(K892:K917)</f>
        <v>9539493.5799999982</v>
      </c>
      <c r="L918" s="142">
        <f t="shared" ref="L918:M918" si="125">SUM(L893:L917)</f>
        <v>51821309.560000002</v>
      </c>
      <c r="M918" s="142">
        <f t="shared" si="125"/>
        <v>56028427.729999997</v>
      </c>
      <c r="N918" s="140">
        <v>25</v>
      </c>
      <c r="O918" s="140">
        <v>25</v>
      </c>
      <c r="P918" s="140">
        <f>N918-O918</f>
        <v>0</v>
      </c>
      <c r="Q918" s="152">
        <f t="shared" si="123"/>
        <v>-4207118.1699999943</v>
      </c>
      <c r="R918" s="150">
        <f>L918/H918</f>
        <v>611.92298089412657</v>
      </c>
    </row>
    <row r="919" spans="1:18" s="2" customFormat="1" x14ac:dyDescent="0.3">
      <c r="A919" s="76">
        <v>1</v>
      </c>
      <c r="B919" s="75" t="s">
        <v>345</v>
      </c>
      <c r="C919" s="75" t="s">
        <v>1235</v>
      </c>
      <c r="D919" s="75" t="s">
        <v>376</v>
      </c>
      <c r="E919" s="75" t="s">
        <v>1236</v>
      </c>
      <c r="F919" s="75" t="s">
        <v>508</v>
      </c>
      <c r="G919" s="75" t="s">
        <v>1237</v>
      </c>
      <c r="H919" s="80"/>
      <c r="I919" s="76"/>
      <c r="J919" s="153"/>
      <c r="K919" s="159"/>
      <c r="L919" s="81"/>
      <c r="M919" s="81"/>
      <c r="N919" s="75"/>
      <c r="O919" s="75"/>
      <c r="P919" s="75"/>
      <c r="Q919" s="151"/>
      <c r="R919" s="78"/>
    </row>
    <row r="920" spans="1:18" s="2" customFormat="1" x14ac:dyDescent="0.3">
      <c r="A920" s="76">
        <v>2</v>
      </c>
      <c r="B920" s="75" t="s">
        <v>345</v>
      </c>
      <c r="C920" s="75" t="s">
        <v>1235</v>
      </c>
      <c r="D920" s="75" t="s">
        <v>376</v>
      </c>
      <c r="E920" s="75" t="s">
        <v>1236</v>
      </c>
      <c r="F920" s="75" t="s">
        <v>478</v>
      </c>
      <c r="G920" s="75" t="s">
        <v>1238</v>
      </c>
      <c r="H920" s="80">
        <v>4011</v>
      </c>
      <c r="I920" s="76">
        <v>3</v>
      </c>
      <c r="J920" s="153">
        <f>นครพนม!F29</f>
        <v>21192.93</v>
      </c>
      <c r="K920" s="159">
        <f>นครพนม!AL29</f>
        <v>63414.91</v>
      </c>
      <c r="L920" s="81">
        <f>นครพนม!AM29</f>
        <v>2713912.16</v>
      </c>
      <c r="M920" s="81">
        <f>นครพนม!AN29</f>
        <v>2787724.2</v>
      </c>
      <c r="N920" s="75"/>
      <c r="O920" s="75"/>
      <c r="P920" s="75"/>
      <c r="Q920" s="151">
        <f t="shared" si="123"/>
        <v>-73812.040000000037</v>
      </c>
      <c r="R920" s="78">
        <f t="shared" si="124"/>
        <v>676.61734230865125</v>
      </c>
    </row>
    <row r="921" spans="1:18" s="2" customFormat="1" x14ac:dyDescent="0.3">
      <c r="A921" s="76">
        <v>3</v>
      </c>
      <c r="B921" s="75" t="s">
        <v>345</v>
      </c>
      <c r="C921" s="75" t="s">
        <v>1235</v>
      </c>
      <c r="D921" s="75" t="s">
        <v>376</v>
      </c>
      <c r="E921" s="75" t="s">
        <v>1236</v>
      </c>
      <c r="F921" s="75" t="s">
        <v>478</v>
      </c>
      <c r="G921" s="75" t="s">
        <v>1239</v>
      </c>
      <c r="H921" s="80">
        <v>5215</v>
      </c>
      <c r="I921" s="76">
        <v>4</v>
      </c>
      <c r="J921" s="153">
        <f>นครพนม!F30</f>
        <v>770034.77</v>
      </c>
      <c r="K921" s="159">
        <f>นครพนม!AL30</f>
        <v>416240.69000000006</v>
      </c>
      <c r="L921" s="81">
        <f>นครพนม!AM30</f>
        <v>3101924.7300000004</v>
      </c>
      <c r="M921" s="81">
        <f>นครพนม!AN30</f>
        <v>3171849.41</v>
      </c>
      <c r="N921" s="75"/>
      <c r="O921" s="75"/>
      <c r="P921" s="75"/>
      <c r="Q921" s="151">
        <f t="shared" si="123"/>
        <v>-69924.679999999702</v>
      </c>
      <c r="R921" s="78">
        <f t="shared" si="124"/>
        <v>594.80819367209983</v>
      </c>
    </row>
    <row r="922" spans="1:18" s="2" customFormat="1" x14ac:dyDescent="0.3">
      <c r="A922" s="76">
        <v>4</v>
      </c>
      <c r="B922" s="75" t="s">
        <v>345</v>
      </c>
      <c r="C922" s="75" t="s">
        <v>1235</v>
      </c>
      <c r="D922" s="75" t="s">
        <v>376</v>
      </c>
      <c r="E922" s="75" t="s">
        <v>1236</v>
      </c>
      <c r="F922" s="75" t="s">
        <v>478</v>
      </c>
      <c r="G922" s="75" t="s">
        <v>1240</v>
      </c>
      <c r="H922" s="80">
        <v>2879</v>
      </c>
      <c r="I922" s="76">
        <v>2</v>
      </c>
      <c r="J922" s="153">
        <f>นครพนม!F31</f>
        <v>242471.25</v>
      </c>
      <c r="K922" s="159">
        <f>นครพนม!AL31</f>
        <v>270445.25</v>
      </c>
      <c r="L922" s="81">
        <f>นครพนม!AM31</f>
        <v>1789299.9500000002</v>
      </c>
      <c r="M922" s="81">
        <f>นครพนม!AN31</f>
        <v>1952344.7999999998</v>
      </c>
      <c r="N922" s="75"/>
      <c r="O922" s="75"/>
      <c r="P922" s="75"/>
      <c r="Q922" s="151">
        <f t="shared" si="123"/>
        <v>-163044.84999999963</v>
      </c>
      <c r="R922" s="78">
        <f t="shared" si="124"/>
        <v>621.50050364709978</v>
      </c>
    </row>
    <row r="923" spans="1:18" s="2" customFormat="1" x14ac:dyDescent="0.3">
      <c r="A923" s="76">
        <v>5</v>
      </c>
      <c r="B923" s="75" t="s">
        <v>345</v>
      </c>
      <c r="C923" s="75" t="s">
        <v>1235</v>
      </c>
      <c r="D923" s="75" t="s">
        <v>376</v>
      </c>
      <c r="E923" s="75" t="s">
        <v>1236</v>
      </c>
      <c r="F923" s="75" t="s">
        <v>478</v>
      </c>
      <c r="G923" s="75" t="s">
        <v>1241</v>
      </c>
      <c r="H923" s="80">
        <v>3429</v>
      </c>
      <c r="I923" s="76">
        <v>3</v>
      </c>
      <c r="J923" s="153">
        <f>นครพนม!F32</f>
        <v>119932.42</v>
      </c>
      <c r="K923" s="159">
        <f>นครพนม!AL32</f>
        <v>277426.90000000002</v>
      </c>
      <c r="L923" s="81">
        <f>นครพนม!AM32</f>
        <v>844021.37</v>
      </c>
      <c r="M923" s="81">
        <f>นครพนม!AN32</f>
        <v>1025663.1699999999</v>
      </c>
      <c r="N923" s="75"/>
      <c r="O923" s="75"/>
      <c r="P923" s="75"/>
      <c r="Q923" s="151">
        <f t="shared" si="123"/>
        <v>-181641.79999999993</v>
      </c>
      <c r="R923" s="78">
        <f t="shared" si="124"/>
        <v>246.14213181685622</v>
      </c>
    </row>
    <row r="924" spans="1:18" s="2" customFormat="1" x14ac:dyDescent="0.3">
      <c r="A924" s="76">
        <v>6</v>
      </c>
      <c r="B924" s="75" t="s">
        <v>345</v>
      </c>
      <c r="C924" s="75" t="s">
        <v>1235</v>
      </c>
      <c r="D924" s="75" t="s">
        <v>376</v>
      </c>
      <c r="E924" s="75" t="s">
        <v>1236</v>
      </c>
      <c r="F924" s="75" t="s">
        <v>478</v>
      </c>
      <c r="G924" s="75" t="s">
        <v>1242</v>
      </c>
      <c r="H924" s="80">
        <v>4031</v>
      </c>
      <c r="I924" s="76">
        <v>3</v>
      </c>
      <c r="J924" s="153">
        <f>นครพนม!F33</f>
        <v>219417.23</v>
      </c>
      <c r="K924" s="159">
        <f>นครพนม!AL33</f>
        <v>263455.39</v>
      </c>
      <c r="L924" s="81">
        <f>นครพนม!AM33</f>
        <v>2216442.69</v>
      </c>
      <c r="M924" s="81">
        <f>นครพนม!AN33</f>
        <v>2323745.8000000003</v>
      </c>
      <c r="N924" s="75"/>
      <c r="O924" s="75"/>
      <c r="P924" s="75"/>
      <c r="Q924" s="151">
        <f t="shared" si="123"/>
        <v>-107303.11000000034</v>
      </c>
      <c r="R924" s="78">
        <f t="shared" si="124"/>
        <v>549.84934011411553</v>
      </c>
    </row>
    <row r="925" spans="1:18" s="2" customFormat="1" x14ac:dyDescent="0.3">
      <c r="A925" s="76">
        <v>7</v>
      </c>
      <c r="B925" s="75" t="s">
        <v>345</v>
      </c>
      <c r="C925" s="75" t="s">
        <v>1235</v>
      </c>
      <c r="D925" s="75" t="s">
        <v>376</v>
      </c>
      <c r="E925" s="75" t="s">
        <v>1236</v>
      </c>
      <c r="F925" s="75" t="s">
        <v>478</v>
      </c>
      <c r="G925" s="75" t="s">
        <v>1243</v>
      </c>
      <c r="H925" s="80">
        <v>4404</v>
      </c>
      <c r="I925" s="76">
        <v>3</v>
      </c>
      <c r="J925" s="153">
        <f>นครพนม!F34</f>
        <v>73769.100000000006</v>
      </c>
      <c r="K925" s="159">
        <f>นครพนม!AL34</f>
        <v>200228.91</v>
      </c>
      <c r="L925" s="81">
        <f>นครพนม!AM34</f>
        <v>2378372.9699999997</v>
      </c>
      <c r="M925" s="81">
        <f>นครพนม!AN34</f>
        <v>2709111.19</v>
      </c>
      <c r="N925" s="75"/>
      <c r="O925" s="75"/>
      <c r="P925" s="75"/>
      <c r="Q925" s="151">
        <f t="shared" si="123"/>
        <v>-330738.2200000002</v>
      </c>
      <c r="R925" s="78">
        <f t="shared" si="124"/>
        <v>540.04835831062667</v>
      </c>
    </row>
    <row r="926" spans="1:18" s="119" customFormat="1" x14ac:dyDescent="0.3">
      <c r="A926" s="116">
        <v>8</v>
      </c>
      <c r="B926" s="117" t="s">
        <v>345</v>
      </c>
      <c r="C926" s="117" t="s">
        <v>1235</v>
      </c>
      <c r="D926" s="117" t="s">
        <v>376</v>
      </c>
      <c r="E926" s="117" t="s">
        <v>1236</v>
      </c>
      <c r="F926" s="117" t="s">
        <v>478</v>
      </c>
      <c r="G926" s="117" t="s">
        <v>1244</v>
      </c>
      <c r="H926" s="118">
        <v>2133</v>
      </c>
      <c r="I926" s="116">
        <v>2</v>
      </c>
      <c r="J926" s="124">
        <f>นครพนม!F35</f>
        <v>123409.35</v>
      </c>
      <c r="K926" s="168">
        <f>นครพนม!AL35</f>
        <v>260859.57</v>
      </c>
      <c r="L926" s="124">
        <f>นครพนม!AM35</f>
        <v>739986.18</v>
      </c>
      <c r="M926" s="124">
        <f>นครพนม!AN35</f>
        <v>975789.96</v>
      </c>
      <c r="N926" s="117"/>
      <c r="O926" s="117"/>
      <c r="P926" s="117"/>
      <c r="Q926" s="151">
        <f t="shared" si="123"/>
        <v>-235803.77999999991</v>
      </c>
      <c r="R926" s="78">
        <f t="shared" si="124"/>
        <v>346.92272855133615</v>
      </c>
    </row>
    <row r="927" spans="1:18" s="2" customFormat="1" x14ac:dyDescent="0.3">
      <c r="A927" s="76">
        <v>9</v>
      </c>
      <c r="B927" s="75" t="s">
        <v>345</v>
      </c>
      <c r="C927" s="75" t="s">
        <v>1235</v>
      </c>
      <c r="D927" s="75" t="s">
        <v>376</v>
      </c>
      <c r="E927" s="75" t="s">
        <v>1236</v>
      </c>
      <c r="F927" s="75" t="s">
        <v>478</v>
      </c>
      <c r="G927" s="75" t="s">
        <v>1245</v>
      </c>
      <c r="H927" s="80">
        <v>2756</v>
      </c>
      <c r="I927" s="76">
        <v>2</v>
      </c>
      <c r="J927" s="153">
        <f>นครพนม!F36</f>
        <v>232148.61</v>
      </c>
      <c r="K927" s="159">
        <f>นครพนม!AL36</f>
        <v>460348.41</v>
      </c>
      <c r="L927" s="81">
        <f>นครพนม!AM36</f>
        <v>945118.95000000007</v>
      </c>
      <c r="M927" s="81">
        <f>นครพนม!AN36</f>
        <v>994321.6100000001</v>
      </c>
      <c r="N927" s="75"/>
      <c r="O927" s="75"/>
      <c r="P927" s="75"/>
      <c r="Q927" s="151">
        <f t="shared" si="123"/>
        <v>-49202.660000000033</v>
      </c>
      <c r="R927" s="78">
        <f t="shared" si="124"/>
        <v>342.93140420899857</v>
      </c>
    </row>
    <row r="928" spans="1:18" s="2" customFormat="1" x14ac:dyDescent="0.3">
      <c r="A928" s="76">
        <v>10</v>
      </c>
      <c r="B928" s="75" t="s">
        <v>345</v>
      </c>
      <c r="C928" s="75" t="s">
        <v>1235</v>
      </c>
      <c r="D928" s="75" t="s">
        <v>376</v>
      </c>
      <c r="E928" s="75" t="s">
        <v>1236</v>
      </c>
      <c r="F928" s="75" t="s">
        <v>478</v>
      </c>
      <c r="G928" s="75" t="s">
        <v>1246</v>
      </c>
      <c r="H928" s="80">
        <v>2482</v>
      </c>
      <c r="I928" s="76">
        <v>2</v>
      </c>
      <c r="J928" s="153">
        <f>นครพนม!F37</f>
        <v>154444.84</v>
      </c>
      <c r="K928" s="159">
        <f>นครพนม!AL37</f>
        <v>211708.6</v>
      </c>
      <c r="L928" s="81">
        <f>นครพนม!AM37</f>
        <v>2311401.42</v>
      </c>
      <c r="M928" s="81">
        <f>นครพนม!AN37</f>
        <v>2585410.61</v>
      </c>
      <c r="N928" s="75"/>
      <c r="O928" s="75"/>
      <c r="P928" s="75"/>
      <c r="Q928" s="151">
        <f t="shared" si="123"/>
        <v>-274009.18999999994</v>
      </c>
      <c r="R928" s="78">
        <f t="shared" si="124"/>
        <v>931.26568090249793</v>
      </c>
    </row>
    <row r="929" spans="1:18" s="21" customFormat="1" x14ac:dyDescent="0.3">
      <c r="A929" s="139">
        <v>2</v>
      </c>
      <c r="B929" s="140" t="s">
        <v>345</v>
      </c>
      <c r="C929" s="140"/>
      <c r="D929" s="140"/>
      <c r="E929" s="140" t="s">
        <v>374</v>
      </c>
      <c r="F929" s="140"/>
      <c r="G929" s="140" t="s">
        <v>1247</v>
      </c>
      <c r="H929" s="142">
        <f>SUM(H919:H928)</f>
        <v>31340</v>
      </c>
      <c r="I929" s="139"/>
      <c r="J929" s="142">
        <f>SUM(J919:J928)</f>
        <v>1956820.5000000002</v>
      </c>
      <c r="K929" s="160">
        <f>SUM(K919:K928)</f>
        <v>2424128.6300000004</v>
      </c>
      <c r="L929" s="142">
        <f t="shared" ref="L929:M929" si="126">SUM(L919:L928)</f>
        <v>17040480.420000002</v>
      </c>
      <c r="M929" s="142">
        <f t="shared" si="126"/>
        <v>18525960.75</v>
      </c>
      <c r="N929" s="140">
        <v>9</v>
      </c>
      <c r="O929" s="140">
        <v>9</v>
      </c>
      <c r="P929" s="140">
        <f>N929-O929</f>
        <v>0</v>
      </c>
      <c r="Q929" s="152">
        <f t="shared" si="123"/>
        <v>-1485480.3299999982</v>
      </c>
      <c r="R929" s="150">
        <f>L929/H929</f>
        <v>543.72943267389928</v>
      </c>
    </row>
    <row r="930" spans="1:18" s="2" customFormat="1" x14ac:dyDescent="0.3">
      <c r="A930" s="76">
        <v>1</v>
      </c>
      <c r="B930" s="75" t="s">
        <v>345</v>
      </c>
      <c r="C930" s="75" t="s">
        <v>1248</v>
      </c>
      <c r="D930" s="75" t="s">
        <v>383</v>
      </c>
      <c r="E930" s="75" t="s">
        <v>1249</v>
      </c>
      <c r="F930" s="75" t="s">
        <v>508</v>
      </c>
      <c r="G930" s="75" t="s">
        <v>1250</v>
      </c>
      <c r="H930" s="80"/>
      <c r="I930" s="76"/>
      <c r="J930" s="153"/>
      <c r="K930" s="159"/>
      <c r="L930" s="81"/>
      <c r="M930" s="81"/>
      <c r="N930" s="75"/>
      <c r="O930" s="75"/>
      <c r="P930" s="75"/>
      <c r="Q930" s="151"/>
      <c r="R930" s="78"/>
    </row>
    <row r="931" spans="1:18" s="2" customFormat="1" x14ac:dyDescent="0.3">
      <c r="A931" s="76">
        <v>2</v>
      </c>
      <c r="B931" s="75" t="s">
        <v>345</v>
      </c>
      <c r="C931" s="75" t="s">
        <v>1248</v>
      </c>
      <c r="D931" s="75" t="s">
        <v>383</v>
      </c>
      <c r="E931" s="75" t="s">
        <v>1249</v>
      </c>
      <c r="F931" s="75" t="s">
        <v>478</v>
      </c>
      <c r="G931" s="75" t="s">
        <v>1251</v>
      </c>
      <c r="H931" s="80">
        <v>3608</v>
      </c>
      <c r="I931" s="76">
        <v>3</v>
      </c>
      <c r="J931" s="153">
        <f>นครพนม!F38</f>
        <v>460664.56</v>
      </c>
      <c r="K931" s="159">
        <f>นครพนม!AL38</f>
        <v>499927.70999999996</v>
      </c>
      <c r="L931" s="81">
        <f>นครพนม!AM38</f>
        <v>2021495.49</v>
      </c>
      <c r="M931" s="81">
        <f>นครพนม!AN38</f>
        <v>1925291.14</v>
      </c>
      <c r="N931" s="75"/>
      <c r="O931" s="75"/>
      <c r="P931" s="75"/>
      <c r="Q931" s="151">
        <f t="shared" si="123"/>
        <v>96204.350000000093</v>
      </c>
      <c r="R931" s="78">
        <f t="shared" si="124"/>
        <v>560.28145509977821</v>
      </c>
    </row>
    <row r="932" spans="1:18" s="2" customFormat="1" x14ac:dyDescent="0.3">
      <c r="A932" s="76">
        <v>3</v>
      </c>
      <c r="B932" s="75" t="s">
        <v>345</v>
      </c>
      <c r="C932" s="75" t="s">
        <v>1248</v>
      </c>
      <c r="D932" s="75" t="s">
        <v>383</v>
      </c>
      <c r="E932" s="75" t="s">
        <v>1249</v>
      </c>
      <c r="F932" s="75" t="s">
        <v>478</v>
      </c>
      <c r="G932" s="75" t="s">
        <v>1252</v>
      </c>
      <c r="H932" s="80">
        <v>4330</v>
      </c>
      <c r="I932" s="76">
        <v>3</v>
      </c>
      <c r="J932" s="153">
        <f>นครพนม!F39</f>
        <v>93907.16</v>
      </c>
      <c r="K932" s="159">
        <f>นครพนม!AL39</f>
        <v>64513.739999999991</v>
      </c>
      <c r="L932" s="81">
        <f>นครพนม!AM39</f>
        <v>1918754.38</v>
      </c>
      <c r="M932" s="81">
        <f>นครพนม!AN39</f>
        <v>2197381.4299999997</v>
      </c>
      <c r="N932" s="75"/>
      <c r="O932" s="75"/>
      <c r="P932" s="75"/>
      <c r="Q932" s="151">
        <f t="shared" si="123"/>
        <v>-278627.04999999981</v>
      </c>
      <c r="R932" s="78">
        <f t="shared" si="124"/>
        <v>443.13034180138567</v>
      </c>
    </row>
    <row r="933" spans="1:18" s="2" customFormat="1" x14ac:dyDescent="0.3">
      <c r="A933" s="76">
        <v>4</v>
      </c>
      <c r="B933" s="75" t="s">
        <v>345</v>
      </c>
      <c r="C933" s="75" t="s">
        <v>1248</v>
      </c>
      <c r="D933" s="75" t="s">
        <v>383</v>
      </c>
      <c r="E933" s="75" t="s">
        <v>1249</v>
      </c>
      <c r="F933" s="75" t="s">
        <v>478</v>
      </c>
      <c r="G933" s="75" t="s">
        <v>1253</v>
      </c>
      <c r="H933" s="80">
        <v>1035</v>
      </c>
      <c r="I933" s="76">
        <v>1</v>
      </c>
      <c r="J933" s="153">
        <f>นครพนม!F40</f>
        <v>397366.69</v>
      </c>
      <c r="K933" s="159">
        <f>นครพนม!AL40</f>
        <v>489900.06</v>
      </c>
      <c r="L933" s="81">
        <f>นครพนม!AM40</f>
        <v>1682584.55</v>
      </c>
      <c r="M933" s="81">
        <f>นครพนม!AN40</f>
        <v>1785532.23</v>
      </c>
      <c r="N933" s="75"/>
      <c r="O933" s="75"/>
      <c r="P933" s="75"/>
      <c r="Q933" s="151">
        <f t="shared" si="123"/>
        <v>-102947.67999999993</v>
      </c>
      <c r="R933" s="78">
        <f t="shared" si="124"/>
        <v>1625.6855555555555</v>
      </c>
    </row>
    <row r="934" spans="1:18" s="2" customFormat="1" x14ac:dyDescent="0.3">
      <c r="A934" s="76">
        <v>5</v>
      </c>
      <c r="B934" s="75" t="s">
        <v>345</v>
      </c>
      <c r="C934" s="75" t="s">
        <v>1248</v>
      </c>
      <c r="D934" s="75" t="s">
        <v>383</v>
      </c>
      <c r="E934" s="75" t="s">
        <v>1249</v>
      </c>
      <c r="F934" s="75" t="s">
        <v>478</v>
      </c>
      <c r="G934" s="75" t="s">
        <v>1254</v>
      </c>
      <c r="H934" s="80">
        <v>2157</v>
      </c>
      <c r="I934" s="76">
        <v>2</v>
      </c>
      <c r="J934" s="153">
        <f>นครพนม!F41</f>
        <v>73714.02</v>
      </c>
      <c r="K934" s="159">
        <f>นครพนม!AL41</f>
        <v>-195804.03</v>
      </c>
      <c r="L934" s="81">
        <f>นครพนม!AM41</f>
        <v>2059488.02</v>
      </c>
      <c r="M934" s="81">
        <f>นครพนม!AN41</f>
        <v>2752058.5300000003</v>
      </c>
      <c r="N934" s="75"/>
      <c r="O934" s="75"/>
      <c r="P934" s="75"/>
      <c r="Q934" s="151">
        <f t="shared" si="123"/>
        <v>-692570.51000000024</v>
      </c>
      <c r="R934" s="78">
        <f t="shared" si="124"/>
        <v>954.79277700509965</v>
      </c>
    </row>
    <row r="935" spans="1:18" s="2" customFormat="1" x14ac:dyDescent="0.3">
      <c r="A935" s="76">
        <v>6</v>
      </c>
      <c r="B935" s="75" t="s">
        <v>345</v>
      </c>
      <c r="C935" s="75" t="s">
        <v>1248</v>
      </c>
      <c r="D935" s="75" t="s">
        <v>383</v>
      </c>
      <c r="E935" s="75" t="s">
        <v>1249</v>
      </c>
      <c r="F935" s="75" t="s">
        <v>478</v>
      </c>
      <c r="G935" s="75" t="s">
        <v>1255</v>
      </c>
      <c r="H935" s="80">
        <v>2614</v>
      </c>
      <c r="I935" s="76">
        <v>2</v>
      </c>
      <c r="J935" s="153">
        <f>นครพนม!F42</f>
        <v>110771.64</v>
      </c>
      <c r="K935" s="159">
        <f>นครพนม!AL42</f>
        <v>619192.22</v>
      </c>
      <c r="L935" s="81">
        <f>นครพนม!AM42</f>
        <v>1832514.76</v>
      </c>
      <c r="M935" s="81">
        <f>นครพนม!AN42</f>
        <v>2061675.99</v>
      </c>
      <c r="N935" s="75"/>
      <c r="O935" s="75"/>
      <c r="P935" s="75"/>
      <c r="Q935" s="151">
        <f t="shared" si="123"/>
        <v>-229161.22999999998</v>
      </c>
      <c r="R935" s="78">
        <f t="shared" si="124"/>
        <v>701.03854628921192</v>
      </c>
    </row>
    <row r="936" spans="1:18" s="2" customFormat="1" x14ac:dyDescent="0.3">
      <c r="A936" s="76">
        <v>7</v>
      </c>
      <c r="B936" s="75" t="s">
        <v>345</v>
      </c>
      <c r="C936" s="75" t="s">
        <v>1248</v>
      </c>
      <c r="D936" s="75" t="s">
        <v>383</v>
      </c>
      <c r="E936" s="75" t="s">
        <v>1249</v>
      </c>
      <c r="F936" s="75" t="s">
        <v>478</v>
      </c>
      <c r="G936" s="75" t="s">
        <v>1256</v>
      </c>
      <c r="H936" s="80">
        <v>2353</v>
      </c>
      <c r="I936" s="76">
        <v>2</v>
      </c>
      <c r="J936" s="153">
        <f>นครพนม!F43</f>
        <v>250351.54</v>
      </c>
      <c r="K936" s="159">
        <f>นครพนม!AL43</f>
        <v>846592.97000000009</v>
      </c>
      <c r="L936" s="81">
        <f>นครพนม!AM43</f>
        <v>0</v>
      </c>
      <c r="M936" s="81">
        <f>นครพนม!AN43</f>
        <v>0</v>
      </c>
      <c r="N936" s="75"/>
      <c r="O936" s="75"/>
      <c r="P936" s="75"/>
      <c r="Q936" s="151">
        <f t="shared" si="123"/>
        <v>0</v>
      </c>
      <c r="R936" s="78">
        <f t="shared" si="124"/>
        <v>0</v>
      </c>
    </row>
    <row r="937" spans="1:18" s="2" customFormat="1" x14ac:dyDescent="0.3">
      <c r="A937" s="76">
        <v>8</v>
      </c>
      <c r="B937" s="75" t="s">
        <v>345</v>
      </c>
      <c r="C937" s="75" t="s">
        <v>1248</v>
      </c>
      <c r="D937" s="75" t="s">
        <v>383</v>
      </c>
      <c r="E937" s="75" t="s">
        <v>1249</v>
      </c>
      <c r="F937" s="75" t="s">
        <v>478</v>
      </c>
      <c r="G937" s="75" t="s">
        <v>1257</v>
      </c>
      <c r="H937" s="80">
        <v>2077</v>
      </c>
      <c r="I937" s="76">
        <v>2</v>
      </c>
      <c r="J937" s="153">
        <f>นครพนม!F44</f>
        <v>223579.95</v>
      </c>
      <c r="K937" s="159">
        <f>นครพนม!AL44</f>
        <v>466122.8</v>
      </c>
      <c r="L937" s="81">
        <f>นครพนม!AM44</f>
        <v>632379.98</v>
      </c>
      <c r="M937" s="81">
        <f>นครพนม!AN44</f>
        <v>608776.74</v>
      </c>
      <c r="N937" s="75"/>
      <c r="O937" s="75"/>
      <c r="P937" s="75"/>
      <c r="Q937" s="151">
        <f t="shared" si="123"/>
        <v>23603.239999999991</v>
      </c>
      <c r="R937" s="78">
        <f t="shared" si="124"/>
        <v>304.46797303803561</v>
      </c>
    </row>
    <row r="938" spans="1:18" s="2" customFormat="1" x14ac:dyDescent="0.3">
      <c r="A938" s="76">
        <v>9</v>
      </c>
      <c r="B938" s="75" t="s">
        <v>345</v>
      </c>
      <c r="C938" s="75" t="s">
        <v>1248</v>
      </c>
      <c r="D938" s="75" t="s">
        <v>383</v>
      </c>
      <c r="E938" s="75" t="s">
        <v>1249</v>
      </c>
      <c r="F938" s="75" t="s">
        <v>478</v>
      </c>
      <c r="G938" s="75" t="s">
        <v>1258</v>
      </c>
      <c r="H938" s="80">
        <v>2893</v>
      </c>
      <c r="I938" s="76">
        <v>2</v>
      </c>
      <c r="J938" s="153">
        <f>นครพนม!F45</f>
        <v>337072.45</v>
      </c>
      <c r="K938" s="159">
        <f>นครพนม!AL45</f>
        <v>365579.44</v>
      </c>
      <c r="L938" s="81">
        <f>นครพนม!AM45</f>
        <v>1966392.3199999998</v>
      </c>
      <c r="M938" s="81">
        <f>นครพนม!AN45</f>
        <v>2167626.2800000003</v>
      </c>
      <c r="N938" s="75"/>
      <c r="O938" s="75"/>
      <c r="P938" s="75"/>
      <c r="Q938" s="151">
        <f t="shared" si="123"/>
        <v>-201233.96000000043</v>
      </c>
      <c r="R938" s="78">
        <f t="shared" si="124"/>
        <v>679.70698928447973</v>
      </c>
    </row>
    <row r="939" spans="1:18" s="2" customFormat="1" x14ac:dyDescent="0.3">
      <c r="A939" s="76">
        <v>10</v>
      </c>
      <c r="B939" s="75" t="s">
        <v>345</v>
      </c>
      <c r="C939" s="75" t="s">
        <v>1248</v>
      </c>
      <c r="D939" s="75" t="s">
        <v>383</v>
      </c>
      <c r="E939" s="75" t="s">
        <v>1249</v>
      </c>
      <c r="F939" s="75" t="s">
        <v>478</v>
      </c>
      <c r="G939" s="75" t="s">
        <v>1259</v>
      </c>
      <c r="H939" s="80">
        <v>2053</v>
      </c>
      <c r="I939" s="76">
        <v>2</v>
      </c>
      <c r="J939" s="153">
        <f>นครพนม!F46</f>
        <v>155866.44</v>
      </c>
      <c r="K939" s="159">
        <f>นครพนม!AL46</f>
        <v>147341.17000000001</v>
      </c>
      <c r="L939" s="81">
        <f>นครพนม!AM46</f>
        <v>1613865.25</v>
      </c>
      <c r="M939" s="81">
        <f>นครพนม!AN46</f>
        <v>1658857.3800000001</v>
      </c>
      <c r="N939" s="75"/>
      <c r="O939" s="75"/>
      <c r="P939" s="75"/>
      <c r="Q939" s="151">
        <f t="shared" si="123"/>
        <v>-44992.130000000121</v>
      </c>
      <c r="R939" s="78">
        <f t="shared" si="124"/>
        <v>786.10094982951773</v>
      </c>
    </row>
    <row r="940" spans="1:18" s="2" customFormat="1" x14ac:dyDescent="0.3">
      <c r="A940" s="76">
        <v>11</v>
      </c>
      <c r="B940" s="75" t="s">
        <v>345</v>
      </c>
      <c r="C940" s="75" t="s">
        <v>1248</v>
      </c>
      <c r="D940" s="75" t="s">
        <v>383</v>
      </c>
      <c r="E940" s="75" t="s">
        <v>1249</v>
      </c>
      <c r="F940" s="75" t="s">
        <v>478</v>
      </c>
      <c r="G940" s="75" t="s">
        <v>1260</v>
      </c>
      <c r="H940" s="80">
        <v>1752</v>
      </c>
      <c r="I940" s="76">
        <v>2</v>
      </c>
      <c r="J940" s="153">
        <f>นครพนม!F47</f>
        <v>49861.96</v>
      </c>
      <c r="K940" s="159">
        <f>นครพนม!AL47</f>
        <v>-2979.1199999999953</v>
      </c>
      <c r="L940" s="81">
        <f>นครพนม!AM47</f>
        <v>1446869.9</v>
      </c>
      <c r="M940" s="81">
        <f>นครพนม!AN47</f>
        <v>1579890.33</v>
      </c>
      <c r="N940" s="75"/>
      <c r="O940" s="75"/>
      <c r="P940" s="75"/>
      <c r="Q940" s="151">
        <f t="shared" si="123"/>
        <v>-133020.43000000017</v>
      </c>
      <c r="R940" s="78">
        <f t="shared" si="124"/>
        <v>825.8389840182648</v>
      </c>
    </row>
    <row r="941" spans="1:18" s="2" customFormat="1" x14ac:dyDescent="0.3">
      <c r="A941" s="76">
        <v>12</v>
      </c>
      <c r="B941" s="75" t="s">
        <v>345</v>
      </c>
      <c r="C941" s="75" t="s">
        <v>1248</v>
      </c>
      <c r="D941" s="75" t="s">
        <v>383</v>
      </c>
      <c r="E941" s="75" t="s">
        <v>1249</v>
      </c>
      <c r="F941" s="75" t="s">
        <v>478</v>
      </c>
      <c r="G941" s="75" t="s">
        <v>1541</v>
      </c>
      <c r="H941" s="80">
        <v>1882</v>
      </c>
      <c r="I941" s="76">
        <v>2</v>
      </c>
      <c r="J941" s="153">
        <f>นครพนม!F48</f>
        <v>119365.38</v>
      </c>
      <c r="K941" s="159">
        <f>นครพนม!AL48</f>
        <v>222594</v>
      </c>
      <c r="L941" s="81">
        <f>นครพนม!AM48</f>
        <v>1406646.97</v>
      </c>
      <c r="M941" s="81">
        <f>นครพนม!AN48</f>
        <v>1476453.1900000002</v>
      </c>
      <c r="N941" s="75"/>
      <c r="O941" s="75"/>
      <c r="P941" s="75"/>
      <c r="Q941" s="151">
        <f t="shared" si="123"/>
        <v>-69806.220000000205</v>
      </c>
      <c r="R941" s="78">
        <f t="shared" si="124"/>
        <v>747.42134431455895</v>
      </c>
    </row>
    <row r="942" spans="1:18" s="2" customFormat="1" x14ac:dyDescent="0.3">
      <c r="A942" s="76">
        <v>13</v>
      </c>
      <c r="B942" s="75" t="s">
        <v>345</v>
      </c>
      <c r="C942" s="75" t="s">
        <v>1248</v>
      </c>
      <c r="D942" s="75" t="s">
        <v>383</v>
      </c>
      <c r="E942" s="75" t="s">
        <v>1249</v>
      </c>
      <c r="F942" s="75" t="s">
        <v>478</v>
      </c>
      <c r="G942" s="75" t="s">
        <v>1542</v>
      </c>
      <c r="H942" s="80">
        <v>2722</v>
      </c>
      <c r="I942" s="76">
        <v>2</v>
      </c>
      <c r="J942" s="153">
        <f>นครพนม!F49</f>
        <v>417923.52</v>
      </c>
      <c r="K942" s="159">
        <f>นครพนม!AL49</f>
        <v>339111.76</v>
      </c>
      <c r="L942" s="81">
        <f>นครพนม!AM49</f>
        <v>1476415.8199999998</v>
      </c>
      <c r="M942" s="81">
        <f>นครพนม!AN49</f>
        <v>1635636.1600000001</v>
      </c>
      <c r="N942" s="75"/>
      <c r="O942" s="75"/>
      <c r="P942" s="75"/>
      <c r="Q942" s="151">
        <f t="shared" si="123"/>
        <v>-159220.34000000032</v>
      </c>
      <c r="R942" s="78">
        <f t="shared" si="124"/>
        <v>542.40110947832466</v>
      </c>
    </row>
    <row r="943" spans="1:18" s="2" customFormat="1" x14ac:dyDescent="0.3">
      <c r="A943" s="76">
        <v>14</v>
      </c>
      <c r="B943" s="75" t="s">
        <v>345</v>
      </c>
      <c r="C943" s="75" t="s">
        <v>1248</v>
      </c>
      <c r="D943" s="75" t="s">
        <v>383</v>
      </c>
      <c r="E943" s="75" t="s">
        <v>1249</v>
      </c>
      <c r="F943" s="75" t="s">
        <v>478</v>
      </c>
      <c r="G943" s="75" t="s">
        <v>1263</v>
      </c>
      <c r="H943" s="80">
        <v>2744</v>
      </c>
      <c r="I943" s="76">
        <v>2</v>
      </c>
      <c r="J943" s="153">
        <f>นครพนม!F50</f>
        <v>337303.78</v>
      </c>
      <c r="K943" s="159">
        <f>นครพนม!AL50</f>
        <v>821559.90999999992</v>
      </c>
      <c r="L943" s="81">
        <f>นครพนม!AM50</f>
        <v>1620200.47</v>
      </c>
      <c r="M943" s="81">
        <f>นครพนม!AN50</f>
        <v>1786732.77</v>
      </c>
      <c r="N943" s="75"/>
      <c r="O943" s="75"/>
      <c r="P943" s="75"/>
      <c r="Q943" s="151">
        <f t="shared" si="123"/>
        <v>-166532.30000000005</v>
      </c>
      <c r="R943" s="78">
        <f t="shared" si="124"/>
        <v>590.4520663265306</v>
      </c>
    </row>
    <row r="944" spans="1:18" s="2" customFormat="1" x14ac:dyDescent="0.3">
      <c r="A944" s="76">
        <v>15</v>
      </c>
      <c r="B944" s="75" t="s">
        <v>345</v>
      </c>
      <c r="C944" s="75" t="s">
        <v>1248</v>
      </c>
      <c r="D944" s="75" t="s">
        <v>383</v>
      </c>
      <c r="E944" s="75" t="s">
        <v>1249</v>
      </c>
      <c r="F944" s="75" t="s">
        <v>478</v>
      </c>
      <c r="G944" s="75" t="s">
        <v>1264</v>
      </c>
      <c r="H944" s="80">
        <v>2659</v>
      </c>
      <c r="I944" s="76">
        <v>2</v>
      </c>
      <c r="J944" s="153">
        <f>นครพนม!F51</f>
        <v>398350.31</v>
      </c>
      <c r="K944" s="159">
        <f>นครพนม!AL51</f>
        <v>676266</v>
      </c>
      <c r="L944" s="81">
        <f>นครพนม!AM51</f>
        <v>1583498.6</v>
      </c>
      <c r="M944" s="81">
        <f>นครพนม!AN51</f>
        <v>1705967.03</v>
      </c>
      <c r="N944" s="75"/>
      <c r="O944" s="75"/>
      <c r="P944" s="75"/>
      <c r="Q944" s="151">
        <f t="shared" si="123"/>
        <v>-122468.42999999993</v>
      </c>
      <c r="R944" s="78">
        <f t="shared" si="124"/>
        <v>595.52410680707032</v>
      </c>
    </row>
    <row r="945" spans="1:18" s="2" customFormat="1" x14ac:dyDescent="0.3">
      <c r="A945" s="76">
        <v>16</v>
      </c>
      <c r="B945" s="75" t="s">
        <v>345</v>
      </c>
      <c r="C945" s="75" t="s">
        <v>1248</v>
      </c>
      <c r="D945" s="75" t="s">
        <v>383</v>
      </c>
      <c r="E945" s="75" t="s">
        <v>1249</v>
      </c>
      <c r="F945" s="75" t="s">
        <v>478</v>
      </c>
      <c r="G945" s="75" t="s">
        <v>1265</v>
      </c>
      <c r="H945" s="80">
        <v>1879</v>
      </c>
      <c r="I945" s="76">
        <v>2</v>
      </c>
      <c r="J945" s="153">
        <f>นครพนม!F52</f>
        <v>267063.71000000002</v>
      </c>
      <c r="K945" s="159">
        <f>นครพนม!AL52</f>
        <v>298493.33999999997</v>
      </c>
      <c r="L945" s="81">
        <f>นครพนม!AM52</f>
        <v>430961.55</v>
      </c>
      <c r="M945" s="81">
        <f>นครพนม!AN52</f>
        <v>756910.82</v>
      </c>
      <c r="N945" s="75"/>
      <c r="O945" s="75"/>
      <c r="P945" s="75"/>
      <c r="Q945" s="151">
        <f t="shared" si="123"/>
        <v>-325949.26999999996</v>
      </c>
      <c r="R945" s="78">
        <f t="shared" si="124"/>
        <v>229.35686535391164</v>
      </c>
    </row>
    <row r="946" spans="1:18" s="2" customFormat="1" x14ac:dyDescent="0.3">
      <c r="A946" s="91">
        <v>17</v>
      </c>
      <c r="B946" s="89" t="s">
        <v>345</v>
      </c>
      <c r="C946" s="89" t="s">
        <v>1248</v>
      </c>
      <c r="D946" s="89" t="s">
        <v>383</v>
      </c>
      <c r="E946" s="89" t="s">
        <v>1249</v>
      </c>
      <c r="F946" s="89" t="s">
        <v>478</v>
      </c>
      <c r="G946" s="89" t="s">
        <v>1266</v>
      </c>
      <c r="H946" s="90">
        <v>2446</v>
      </c>
      <c r="I946" s="91">
        <v>2</v>
      </c>
      <c r="J946" s="153">
        <f>นครพนม!F53</f>
        <v>90496.49</v>
      </c>
      <c r="K946" s="159">
        <f>นครพนม!AL53</f>
        <v>409961.49</v>
      </c>
      <c r="L946" s="81">
        <f>นครพนม!AM53</f>
        <v>0</v>
      </c>
      <c r="M946" s="81">
        <f>นครพนม!AN53</f>
        <v>0</v>
      </c>
      <c r="N946" s="75"/>
      <c r="O946" s="75"/>
      <c r="P946" s="75"/>
      <c r="Q946" s="151">
        <f t="shared" si="123"/>
        <v>0</v>
      </c>
      <c r="R946" s="78">
        <f t="shared" si="124"/>
        <v>0</v>
      </c>
    </row>
    <row r="947" spans="1:18" s="2" customFormat="1" x14ac:dyDescent="0.3">
      <c r="A947" s="91">
        <v>18</v>
      </c>
      <c r="B947" s="89" t="s">
        <v>345</v>
      </c>
      <c r="C947" s="89" t="s">
        <v>1248</v>
      </c>
      <c r="D947" s="89" t="s">
        <v>383</v>
      </c>
      <c r="E947" s="89" t="s">
        <v>1249</v>
      </c>
      <c r="F947" s="89" t="s">
        <v>478</v>
      </c>
      <c r="G947" s="89" t="s">
        <v>1267</v>
      </c>
      <c r="H947" s="90">
        <v>1826</v>
      </c>
      <c r="I947" s="91">
        <v>2</v>
      </c>
      <c r="J947" s="153">
        <f>นครพนม!F54</f>
        <v>12136.92</v>
      </c>
      <c r="K947" s="159">
        <f>นครพนม!AL54</f>
        <v>-112429.29999999999</v>
      </c>
      <c r="L947" s="81">
        <f>นครพนม!AM54</f>
        <v>1916087.1600000001</v>
      </c>
      <c r="M947" s="81">
        <f>นครพนม!AN54</f>
        <v>2089675.8599999999</v>
      </c>
      <c r="N947" s="75"/>
      <c r="O947" s="75"/>
      <c r="P947" s="75"/>
      <c r="Q947" s="151">
        <f t="shared" si="123"/>
        <v>-173588.69999999972</v>
      </c>
      <c r="R947" s="78">
        <f t="shared" si="124"/>
        <v>1049.3357940854328</v>
      </c>
    </row>
    <row r="948" spans="1:18" s="21" customFormat="1" x14ac:dyDescent="0.3">
      <c r="A948" s="139">
        <v>3</v>
      </c>
      <c r="B948" s="140" t="s">
        <v>345</v>
      </c>
      <c r="C948" s="140"/>
      <c r="D948" s="140"/>
      <c r="E948" s="140" t="s">
        <v>374</v>
      </c>
      <c r="F948" s="140"/>
      <c r="G948" s="140" t="s">
        <v>1268</v>
      </c>
      <c r="H948" s="142">
        <f>SUM(H930:H947)</f>
        <v>41030</v>
      </c>
      <c r="I948" s="139"/>
      <c r="J948" s="142">
        <f>SUM(J930:J947)</f>
        <v>3795796.52</v>
      </c>
      <c r="K948" s="160">
        <f>SUM(K930:K947)</f>
        <v>5955944.1600000001</v>
      </c>
      <c r="L948" s="142">
        <f t="shared" ref="L948:M948" si="127">SUM(L930:L947)</f>
        <v>23608155.220000003</v>
      </c>
      <c r="M948" s="142">
        <f t="shared" si="127"/>
        <v>26188465.880000003</v>
      </c>
      <c r="N948" s="140">
        <v>17</v>
      </c>
      <c r="O948" s="140">
        <v>17</v>
      </c>
      <c r="P948" s="140">
        <f>N948-O948</f>
        <v>0</v>
      </c>
      <c r="Q948" s="152">
        <f t="shared" si="123"/>
        <v>-2580310.66</v>
      </c>
      <c r="R948" s="150">
        <f>L948/H948</f>
        <v>575.38764854984163</v>
      </c>
    </row>
    <row r="949" spans="1:18" s="2" customFormat="1" x14ac:dyDescent="0.3">
      <c r="A949" s="76">
        <v>1</v>
      </c>
      <c r="B949" s="75" t="s">
        <v>345</v>
      </c>
      <c r="C949" s="75" t="s">
        <v>1269</v>
      </c>
      <c r="D949" s="75" t="s">
        <v>390</v>
      </c>
      <c r="E949" s="75" t="s">
        <v>1270</v>
      </c>
      <c r="F949" s="75" t="s">
        <v>508</v>
      </c>
      <c r="G949" s="75" t="s">
        <v>1271</v>
      </c>
      <c r="H949" s="80"/>
      <c r="I949" s="76"/>
      <c r="J949" s="153"/>
      <c r="K949" s="159"/>
      <c r="L949" s="81"/>
      <c r="M949" s="81"/>
      <c r="N949" s="75"/>
      <c r="O949" s="75"/>
      <c r="P949" s="75"/>
      <c r="Q949" s="151"/>
      <c r="R949" s="78"/>
    </row>
    <row r="950" spans="1:18" s="2" customFormat="1" x14ac:dyDescent="0.3">
      <c r="A950" s="76">
        <v>2</v>
      </c>
      <c r="B950" s="75" t="s">
        <v>345</v>
      </c>
      <c r="C950" s="75" t="s">
        <v>1269</v>
      </c>
      <c r="D950" s="75" t="s">
        <v>390</v>
      </c>
      <c r="E950" s="75" t="s">
        <v>1270</v>
      </c>
      <c r="F950" s="75" t="s">
        <v>478</v>
      </c>
      <c r="G950" s="75" t="s">
        <v>1272</v>
      </c>
      <c r="H950" s="80">
        <v>2474</v>
      </c>
      <c r="I950" s="76">
        <v>2</v>
      </c>
      <c r="J950" s="153">
        <f>นครพนม!F55</f>
        <v>635903.05000000005</v>
      </c>
      <c r="K950" s="159">
        <f>นครพนม!AL55</f>
        <v>668363</v>
      </c>
      <c r="L950" s="81">
        <f>นครพนม!AM55</f>
        <v>1744651.6099999999</v>
      </c>
      <c r="M950" s="81">
        <f>นครพนม!AN55</f>
        <v>1965404.02</v>
      </c>
      <c r="N950" s="75"/>
      <c r="O950" s="75"/>
      <c r="P950" s="75"/>
      <c r="Q950" s="151">
        <f t="shared" si="123"/>
        <v>-220752.41000000015</v>
      </c>
      <c r="R950" s="78">
        <f t="shared" si="124"/>
        <v>705.19466855295059</v>
      </c>
    </row>
    <row r="951" spans="1:18" s="2" customFormat="1" x14ac:dyDescent="0.3">
      <c r="A951" s="76">
        <v>3</v>
      </c>
      <c r="B951" s="75" t="s">
        <v>345</v>
      </c>
      <c r="C951" s="75" t="s">
        <v>1269</v>
      </c>
      <c r="D951" s="75" t="s">
        <v>390</v>
      </c>
      <c r="E951" s="75" t="s">
        <v>1270</v>
      </c>
      <c r="F951" s="75" t="s">
        <v>478</v>
      </c>
      <c r="G951" s="75" t="s">
        <v>1462</v>
      </c>
      <c r="H951" s="80">
        <v>1376</v>
      </c>
      <c r="I951" s="76">
        <v>1</v>
      </c>
      <c r="J951" s="153">
        <f>นครพนม!F56</f>
        <v>310291.84999999998</v>
      </c>
      <c r="K951" s="159">
        <f>นครพนม!AL56</f>
        <v>357442.76999999996</v>
      </c>
      <c r="L951" s="81">
        <f>นครพนม!AM56</f>
        <v>1044395.3</v>
      </c>
      <c r="M951" s="81">
        <f>นครพนม!AN56</f>
        <v>1965799.4200000002</v>
      </c>
      <c r="N951" s="75"/>
      <c r="O951" s="75"/>
      <c r="P951" s="75"/>
      <c r="Q951" s="151">
        <f t="shared" si="123"/>
        <v>-921404.12000000011</v>
      </c>
      <c r="R951" s="78">
        <f t="shared" si="124"/>
        <v>759.00821220930231</v>
      </c>
    </row>
    <row r="952" spans="1:18" s="2" customFormat="1" x14ac:dyDescent="0.3">
      <c r="A952" s="76">
        <v>4</v>
      </c>
      <c r="B952" s="75" t="s">
        <v>345</v>
      </c>
      <c r="C952" s="75" t="s">
        <v>1269</v>
      </c>
      <c r="D952" s="75" t="s">
        <v>390</v>
      </c>
      <c r="E952" s="75" t="s">
        <v>1270</v>
      </c>
      <c r="F952" s="75" t="s">
        <v>478</v>
      </c>
      <c r="G952" s="75" t="s">
        <v>1463</v>
      </c>
      <c r="H952" s="80">
        <v>1242</v>
      </c>
      <c r="I952" s="76">
        <v>1</v>
      </c>
      <c r="J952" s="153">
        <f>นครพนม!F57</f>
        <v>547929.67000000004</v>
      </c>
      <c r="K952" s="159">
        <f>นครพนม!AL57</f>
        <v>542683.82000000007</v>
      </c>
      <c r="L952" s="81">
        <f>นครพนม!AM57</f>
        <v>1485723.78</v>
      </c>
      <c r="M952" s="81">
        <f>นครพนม!AN57</f>
        <v>1686741.0399999998</v>
      </c>
      <c r="N952" s="75"/>
      <c r="O952" s="75"/>
      <c r="P952" s="75"/>
      <c r="Q952" s="151">
        <f t="shared" si="123"/>
        <v>-201017.25999999978</v>
      </c>
      <c r="R952" s="78">
        <f t="shared" si="124"/>
        <v>1196.2349275362319</v>
      </c>
    </row>
    <row r="953" spans="1:18" s="2" customFormat="1" x14ac:dyDescent="0.3">
      <c r="A953" s="76">
        <v>5</v>
      </c>
      <c r="B953" s="75" t="s">
        <v>345</v>
      </c>
      <c r="C953" s="75" t="s">
        <v>1269</v>
      </c>
      <c r="D953" s="75" t="s">
        <v>390</v>
      </c>
      <c r="E953" s="75" t="s">
        <v>1270</v>
      </c>
      <c r="F953" s="75" t="s">
        <v>478</v>
      </c>
      <c r="G953" s="75" t="s">
        <v>1275</v>
      </c>
      <c r="H953" s="80">
        <v>2440</v>
      </c>
      <c r="I953" s="76">
        <v>2</v>
      </c>
      <c r="J953" s="153">
        <f>นครพนม!F58</f>
        <v>596061.15</v>
      </c>
      <c r="K953" s="159">
        <f>นครพนม!AL58</f>
        <v>471442.61000000004</v>
      </c>
      <c r="L953" s="81">
        <f>นครพนม!AM58</f>
        <v>1500645.79</v>
      </c>
      <c r="M953" s="81">
        <f>นครพนม!AN58</f>
        <v>1763780.87</v>
      </c>
      <c r="N953" s="75"/>
      <c r="O953" s="75"/>
      <c r="P953" s="75"/>
      <c r="Q953" s="151">
        <f t="shared" si="123"/>
        <v>-263135.08000000007</v>
      </c>
      <c r="R953" s="78">
        <f t="shared" si="124"/>
        <v>615.01876639344266</v>
      </c>
    </row>
    <row r="954" spans="1:18" s="2" customFormat="1" x14ac:dyDescent="0.3">
      <c r="A954" s="76">
        <v>6</v>
      </c>
      <c r="B954" s="75" t="s">
        <v>345</v>
      </c>
      <c r="C954" s="75" t="s">
        <v>1269</v>
      </c>
      <c r="D954" s="75" t="s">
        <v>390</v>
      </c>
      <c r="E954" s="75" t="s">
        <v>1270</v>
      </c>
      <c r="F954" s="75" t="s">
        <v>478</v>
      </c>
      <c r="G954" s="75" t="s">
        <v>1276</v>
      </c>
      <c r="H954" s="80">
        <v>1389</v>
      </c>
      <c r="I954" s="76">
        <v>1</v>
      </c>
      <c r="J954" s="153">
        <f>นครพนม!F59</f>
        <v>136613.62</v>
      </c>
      <c r="K954" s="159">
        <f>นครพนม!AL59</f>
        <v>141452.76</v>
      </c>
      <c r="L954" s="81">
        <f>นครพนม!AM59</f>
        <v>1400382.89</v>
      </c>
      <c r="M954" s="81">
        <f>นครพนม!AN59</f>
        <v>1655974.67</v>
      </c>
      <c r="N954" s="75"/>
      <c r="O954" s="75"/>
      <c r="P954" s="75"/>
      <c r="Q954" s="151">
        <f t="shared" si="123"/>
        <v>-255591.78000000003</v>
      </c>
      <c r="R954" s="78">
        <f t="shared" si="124"/>
        <v>1008.1950251979841</v>
      </c>
    </row>
    <row r="955" spans="1:18" s="2" customFormat="1" x14ac:dyDescent="0.3">
      <c r="A955" s="76">
        <v>7</v>
      </c>
      <c r="B955" s="75" t="s">
        <v>345</v>
      </c>
      <c r="C955" s="75" t="s">
        <v>1269</v>
      </c>
      <c r="D955" s="75" t="s">
        <v>390</v>
      </c>
      <c r="E955" s="75" t="s">
        <v>1270</v>
      </c>
      <c r="F955" s="75" t="s">
        <v>478</v>
      </c>
      <c r="G955" s="75" t="s">
        <v>1461</v>
      </c>
      <c r="H955" s="80">
        <v>2510</v>
      </c>
      <c r="I955" s="76">
        <v>2</v>
      </c>
      <c r="J955" s="153">
        <f>นครพนม!F60</f>
        <v>324502.74</v>
      </c>
      <c r="K955" s="159">
        <f>นครพนม!AL60</f>
        <v>350236.55</v>
      </c>
      <c r="L955" s="81">
        <f>นครพนม!AM60</f>
        <v>1803399.17</v>
      </c>
      <c r="M955" s="81">
        <f>นครพนม!AN60</f>
        <v>2223152.96</v>
      </c>
      <c r="N955" s="75"/>
      <c r="O955" s="75"/>
      <c r="P955" s="75"/>
      <c r="Q955" s="151">
        <f t="shared" si="123"/>
        <v>-419753.79000000004</v>
      </c>
      <c r="R955" s="78">
        <f t="shared" si="124"/>
        <v>718.48572509960161</v>
      </c>
    </row>
    <row r="956" spans="1:18" s="2" customFormat="1" x14ac:dyDescent="0.3">
      <c r="A956" s="76">
        <v>8</v>
      </c>
      <c r="B956" s="75" t="s">
        <v>345</v>
      </c>
      <c r="C956" s="75" t="s">
        <v>1269</v>
      </c>
      <c r="D956" s="75" t="s">
        <v>390</v>
      </c>
      <c r="E956" s="75" t="s">
        <v>1270</v>
      </c>
      <c r="F956" s="75" t="s">
        <v>478</v>
      </c>
      <c r="G956" s="75" t="s">
        <v>1278</v>
      </c>
      <c r="H956" s="80">
        <v>2815</v>
      </c>
      <c r="I956" s="76">
        <v>2</v>
      </c>
      <c r="J956" s="153">
        <f>นครพนม!F61</f>
        <v>427500.24</v>
      </c>
      <c r="K956" s="159">
        <f>นครพนม!AL61</f>
        <v>463964.58</v>
      </c>
      <c r="L956" s="81">
        <f>นครพนม!AM61</f>
        <v>1568615.04</v>
      </c>
      <c r="M956" s="81">
        <f>นครพนม!AN61</f>
        <v>1756601.11</v>
      </c>
      <c r="N956" s="75"/>
      <c r="O956" s="75"/>
      <c r="P956" s="75"/>
      <c r="Q956" s="151">
        <f t="shared" si="123"/>
        <v>-187986.07000000007</v>
      </c>
      <c r="R956" s="78">
        <f t="shared" si="124"/>
        <v>557.23447246891658</v>
      </c>
    </row>
    <row r="957" spans="1:18" s="2" customFormat="1" x14ac:dyDescent="0.3">
      <c r="A957" s="76">
        <v>9</v>
      </c>
      <c r="B957" s="75" t="s">
        <v>345</v>
      </c>
      <c r="C957" s="75" t="s">
        <v>1269</v>
      </c>
      <c r="D957" s="75" t="s">
        <v>390</v>
      </c>
      <c r="E957" s="75" t="s">
        <v>1270</v>
      </c>
      <c r="F957" s="75" t="s">
        <v>478</v>
      </c>
      <c r="G957" s="75" t="s">
        <v>1279</v>
      </c>
      <c r="H957" s="80">
        <v>1446</v>
      </c>
      <c r="I957" s="76">
        <v>1</v>
      </c>
      <c r="J957" s="153">
        <f>นครพนม!F62</f>
        <v>400313.16</v>
      </c>
      <c r="K957" s="159">
        <f>นครพนม!AL62</f>
        <v>412787.75</v>
      </c>
      <c r="L957" s="81">
        <f>นครพนม!AM62</f>
        <v>1324161.1800000002</v>
      </c>
      <c r="M957" s="81">
        <f>นครพนม!AN62</f>
        <v>1581917.7200000002</v>
      </c>
      <c r="N957" s="75"/>
      <c r="O957" s="75"/>
      <c r="P957" s="75"/>
      <c r="Q957" s="151">
        <f t="shared" si="123"/>
        <v>-257756.54000000004</v>
      </c>
      <c r="R957" s="78">
        <f t="shared" si="124"/>
        <v>915.74078838174285</v>
      </c>
    </row>
    <row r="958" spans="1:18" s="2" customFormat="1" x14ac:dyDescent="0.3">
      <c r="A958" s="76">
        <v>10</v>
      </c>
      <c r="B958" s="75" t="s">
        <v>345</v>
      </c>
      <c r="C958" s="75" t="s">
        <v>1269</v>
      </c>
      <c r="D958" s="75" t="s">
        <v>390</v>
      </c>
      <c r="E958" s="75" t="s">
        <v>1270</v>
      </c>
      <c r="F958" s="75" t="s">
        <v>478</v>
      </c>
      <c r="G958" s="75" t="s">
        <v>1280</v>
      </c>
      <c r="H958" s="80">
        <v>4125</v>
      </c>
      <c r="I958" s="76">
        <v>3</v>
      </c>
      <c r="J958" s="153">
        <f>นครพนม!F63</f>
        <v>182243.72</v>
      </c>
      <c r="K958" s="159">
        <f>นครพนม!AL63</f>
        <v>187917.43</v>
      </c>
      <c r="L958" s="81">
        <f>นครพนม!AM63</f>
        <v>1834030.6</v>
      </c>
      <c r="M958" s="81">
        <f>นครพนม!AN63</f>
        <v>2088356.7</v>
      </c>
      <c r="N958" s="75"/>
      <c r="O958" s="75"/>
      <c r="P958" s="75"/>
      <c r="Q958" s="151">
        <f t="shared" si="123"/>
        <v>-254326.09999999986</v>
      </c>
      <c r="R958" s="78">
        <f t="shared" si="124"/>
        <v>444.61347878787882</v>
      </c>
    </row>
    <row r="959" spans="1:18" s="21" customFormat="1" x14ac:dyDescent="0.3">
      <c r="A959" s="139">
        <v>4</v>
      </c>
      <c r="B959" s="140" t="s">
        <v>345</v>
      </c>
      <c r="C959" s="140"/>
      <c r="D959" s="140"/>
      <c r="E959" s="140" t="s">
        <v>374</v>
      </c>
      <c r="F959" s="140"/>
      <c r="G959" s="140" t="s">
        <v>1281</v>
      </c>
      <c r="H959" s="142">
        <f>SUM(H949:H958)</f>
        <v>19817</v>
      </c>
      <c r="I959" s="139"/>
      <c r="J959" s="142">
        <f>SUM(J949:J958)</f>
        <v>3561359.2000000007</v>
      </c>
      <c r="K959" s="160">
        <f>SUM(K949:K958)</f>
        <v>3596291.27</v>
      </c>
      <c r="L959" s="142">
        <f t="shared" ref="L959:M959" si="128">SUM(L949:L958)</f>
        <v>13706005.359999998</v>
      </c>
      <c r="M959" s="142">
        <f t="shared" si="128"/>
        <v>16687728.51</v>
      </c>
      <c r="N959" s="140">
        <v>9</v>
      </c>
      <c r="O959" s="140">
        <v>9</v>
      </c>
      <c r="P959" s="140">
        <f>N959-O959</f>
        <v>0</v>
      </c>
      <c r="Q959" s="152">
        <f>L959-M959</f>
        <v>-2981723.1500000022</v>
      </c>
      <c r="R959" s="150">
        <f>L959/H959</f>
        <v>691.6286703335519</v>
      </c>
    </row>
    <row r="960" spans="1:18" s="2" customFormat="1" x14ac:dyDescent="0.3">
      <c r="A960" s="76">
        <v>1</v>
      </c>
      <c r="B960" s="75" t="s">
        <v>345</v>
      </c>
      <c r="C960" s="75" t="s">
        <v>1282</v>
      </c>
      <c r="D960" s="75" t="s">
        <v>433</v>
      </c>
      <c r="E960" s="75" t="s">
        <v>1283</v>
      </c>
      <c r="F960" s="75" t="s">
        <v>627</v>
      </c>
      <c r="G960" s="75" t="s">
        <v>1284</v>
      </c>
      <c r="H960" s="80"/>
      <c r="I960" s="76"/>
      <c r="J960" s="153"/>
      <c r="K960" s="159"/>
      <c r="L960" s="81"/>
      <c r="M960" s="81"/>
      <c r="N960" s="75"/>
      <c r="O960" s="75"/>
      <c r="P960" s="75"/>
      <c r="Q960" s="151"/>
      <c r="R960" s="78"/>
    </row>
    <row r="961" spans="1:18" s="2" customFormat="1" x14ac:dyDescent="0.3">
      <c r="A961" s="76">
        <v>2</v>
      </c>
      <c r="B961" s="75" t="s">
        <v>345</v>
      </c>
      <c r="C961" s="75" t="s">
        <v>1282</v>
      </c>
      <c r="D961" s="75" t="s">
        <v>433</v>
      </c>
      <c r="E961" s="75" t="s">
        <v>1283</v>
      </c>
      <c r="F961" s="75" t="s">
        <v>478</v>
      </c>
      <c r="G961" s="75" t="s">
        <v>1285</v>
      </c>
      <c r="H961" s="80">
        <v>4926</v>
      </c>
      <c r="I961" s="76">
        <v>4</v>
      </c>
      <c r="J961" s="153">
        <f>นครพนม!F64</f>
        <v>223222.81</v>
      </c>
      <c r="K961" s="159">
        <f>นครพนม!AL64</f>
        <v>169279.04</v>
      </c>
      <c r="L961" s="81">
        <f>นครพนม!AM64</f>
        <v>2825587.6999999997</v>
      </c>
      <c r="M961" s="81">
        <f>นครพนม!AN64</f>
        <v>2861852.34</v>
      </c>
      <c r="N961" s="75"/>
      <c r="O961" s="75"/>
      <c r="P961" s="75"/>
      <c r="Q961" s="151">
        <f t="shared" si="123"/>
        <v>-36264.64000000013</v>
      </c>
      <c r="R961" s="78">
        <f t="shared" si="124"/>
        <v>573.60692245229393</v>
      </c>
    </row>
    <row r="962" spans="1:18" s="2" customFormat="1" x14ac:dyDescent="0.3">
      <c r="A962" s="76">
        <v>3</v>
      </c>
      <c r="B962" s="75" t="s">
        <v>345</v>
      </c>
      <c r="C962" s="75" t="s">
        <v>1282</v>
      </c>
      <c r="D962" s="75" t="s">
        <v>433</v>
      </c>
      <c r="E962" s="75" t="s">
        <v>1283</v>
      </c>
      <c r="F962" s="75" t="s">
        <v>478</v>
      </c>
      <c r="G962" s="75" t="s">
        <v>1460</v>
      </c>
      <c r="H962" s="80">
        <v>2077</v>
      </c>
      <c r="I962" s="76">
        <v>2</v>
      </c>
      <c r="J962" s="153">
        <f>นครพนม!F65</f>
        <v>244296.79</v>
      </c>
      <c r="K962" s="159">
        <f>นครพนม!AL65</f>
        <v>348866.84</v>
      </c>
      <c r="L962" s="81">
        <f>นครพนม!AM65</f>
        <v>1512058.08</v>
      </c>
      <c r="M962" s="81">
        <f>นครพนม!AN65</f>
        <v>1666292.1400000001</v>
      </c>
      <c r="N962" s="75"/>
      <c r="O962" s="75"/>
      <c r="P962" s="75"/>
      <c r="Q962" s="151">
        <f t="shared" si="123"/>
        <v>-154234.06000000006</v>
      </c>
      <c r="R962" s="78">
        <f t="shared" si="124"/>
        <v>728.00100144439102</v>
      </c>
    </row>
    <row r="963" spans="1:18" s="2" customFormat="1" x14ac:dyDescent="0.3">
      <c r="A963" s="76">
        <v>4</v>
      </c>
      <c r="B963" s="75" t="s">
        <v>345</v>
      </c>
      <c r="C963" s="75" t="s">
        <v>1282</v>
      </c>
      <c r="D963" s="75" t="s">
        <v>433</v>
      </c>
      <c r="E963" s="75" t="s">
        <v>1283</v>
      </c>
      <c r="F963" s="75" t="s">
        <v>478</v>
      </c>
      <c r="G963" s="75" t="s">
        <v>1459</v>
      </c>
      <c r="H963" s="80">
        <v>1722</v>
      </c>
      <c r="I963" s="76">
        <v>2</v>
      </c>
      <c r="J963" s="153">
        <f>นครพนม!F66</f>
        <v>571121.14</v>
      </c>
      <c r="K963" s="159">
        <f>นครพนม!AL66</f>
        <v>592760.82000000007</v>
      </c>
      <c r="L963" s="81">
        <f>นครพนม!AM66</f>
        <v>2090345.66</v>
      </c>
      <c r="M963" s="81">
        <f>นครพนม!AN66</f>
        <v>1979343.39</v>
      </c>
      <c r="N963" s="75"/>
      <c r="O963" s="75"/>
      <c r="P963" s="75"/>
      <c r="Q963" s="151">
        <f t="shared" si="123"/>
        <v>111002.27000000002</v>
      </c>
      <c r="R963" s="78">
        <f t="shared" si="124"/>
        <v>1213.9057259001161</v>
      </c>
    </row>
    <row r="964" spans="1:18" s="2" customFormat="1" x14ac:dyDescent="0.3">
      <c r="A964" s="76">
        <v>5</v>
      </c>
      <c r="B964" s="75" t="s">
        <v>345</v>
      </c>
      <c r="C964" s="75" t="s">
        <v>1282</v>
      </c>
      <c r="D964" s="75" t="s">
        <v>433</v>
      </c>
      <c r="E964" s="75" t="s">
        <v>1283</v>
      </c>
      <c r="F964" s="75" t="s">
        <v>478</v>
      </c>
      <c r="G964" s="75" t="s">
        <v>1545</v>
      </c>
      <c r="H964" s="80">
        <v>4601</v>
      </c>
      <c r="I964" s="76">
        <v>4</v>
      </c>
      <c r="J964" s="153">
        <f>นครพนม!F67</f>
        <v>250304.26</v>
      </c>
      <c r="K964" s="159">
        <f>นครพนม!AL67</f>
        <v>222934.98000000004</v>
      </c>
      <c r="L964" s="81">
        <f>นครพนม!AM67</f>
        <v>2611108.9700000002</v>
      </c>
      <c r="M964" s="81">
        <f>นครพนม!AN67</f>
        <v>3010763.7800000003</v>
      </c>
      <c r="N964" s="75"/>
      <c r="O964" s="75"/>
      <c r="P964" s="75"/>
      <c r="Q964" s="151">
        <f t="shared" si="123"/>
        <v>-399654.81000000006</v>
      </c>
      <c r="R964" s="78">
        <f t="shared" si="124"/>
        <v>567.50901325798748</v>
      </c>
    </row>
    <row r="965" spans="1:18" s="2" customFormat="1" x14ac:dyDescent="0.3">
      <c r="A965" s="76">
        <v>6</v>
      </c>
      <c r="B965" s="75" t="s">
        <v>345</v>
      </c>
      <c r="C965" s="75" t="s">
        <v>1282</v>
      </c>
      <c r="D965" s="75" t="s">
        <v>433</v>
      </c>
      <c r="E965" s="75" t="s">
        <v>1283</v>
      </c>
      <c r="F965" s="75" t="s">
        <v>478</v>
      </c>
      <c r="G965" s="75" t="s">
        <v>1289</v>
      </c>
      <c r="H965" s="80">
        <v>3977</v>
      </c>
      <c r="I965" s="76">
        <v>3</v>
      </c>
      <c r="J965" s="153">
        <f>นครพนม!F68</f>
        <v>688892.12</v>
      </c>
      <c r="K965" s="159">
        <f>นครพนม!AL68</f>
        <v>329306.25000000006</v>
      </c>
      <c r="L965" s="81">
        <f>นครพนม!AM68</f>
        <v>3493225.65</v>
      </c>
      <c r="M965" s="81">
        <f>นครพนม!AN68</f>
        <v>3633321.62</v>
      </c>
      <c r="N965" s="75"/>
      <c r="O965" s="75"/>
      <c r="P965" s="75"/>
      <c r="Q965" s="151">
        <f t="shared" si="123"/>
        <v>-140095.9700000002</v>
      </c>
      <c r="R965" s="78">
        <f t="shared" si="124"/>
        <v>878.35696504903194</v>
      </c>
    </row>
    <row r="966" spans="1:18" s="2" customFormat="1" x14ac:dyDescent="0.3">
      <c r="A966" s="76">
        <v>7</v>
      </c>
      <c r="B966" s="75" t="s">
        <v>345</v>
      </c>
      <c r="C966" s="75" t="s">
        <v>1282</v>
      </c>
      <c r="D966" s="75" t="s">
        <v>433</v>
      </c>
      <c r="E966" s="75" t="s">
        <v>1283</v>
      </c>
      <c r="F966" s="75" t="s">
        <v>478</v>
      </c>
      <c r="G966" s="75" t="s">
        <v>1290</v>
      </c>
      <c r="H966" s="80">
        <v>2317</v>
      </c>
      <c r="I966" s="76">
        <v>2</v>
      </c>
      <c r="J966" s="153">
        <f>นครพนม!F69</f>
        <v>554481.18000000005</v>
      </c>
      <c r="K966" s="159">
        <f>นครพนม!AL69</f>
        <v>700633.49</v>
      </c>
      <c r="L966" s="81">
        <f>นครพนม!AM69</f>
        <v>1805001.33</v>
      </c>
      <c r="M966" s="81">
        <f>นครพนม!AN69</f>
        <v>1893396.3499999999</v>
      </c>
      <c r="N966" s="75"/>
      <c r="O966" s="75"/>
      <c r="P966" s="75"/>
      <c r="Q966" s="151">
        <f t="shared" si="123"/>
        <v>-88395.019999999786</v>
      </c>
      <c r="R966" s="78">
        <f t="shared" si="124"/>
        <v>779.02517479499352</v>
      </c>
    </row>
    <row r="967" spans="1:18" s="2" customFormat="1" x14ac:dyDescent="0.3">
      <c r="A967" s="76">
        <v>8</v>
      </c>
      <c r="B967" s="75" t="s">
        <v>345</v>
      </c>
      <c r="C967" s="75" t="s">
        <v>1282</v>
      </c>
      <c r="D967" s="75" t="s">
        <v>433</v>
      </c>
      <c r="E967" s="75" t="s">
        <v>1283</v>
      </c>
      <c r="F967" s="75" t="s">
        <v>478</v>
      </c>
      <c r="G967" s="75" t="s">
        <v>1291</v>
      </c>
      <c r="H967" s="80">
        <v>2733</v>
      </c>
      <c r="I967" s="76">
        <v>2</v>
      </c>
      <c r="J967" s="153">
        <f>นครพนม!F70</f>
        <v>557905.54</v>
      </c>
      <c r="K967" s="159">
        <f>นครพนม!AL70</f>
        <v>614378.27</v>
      </c>
      <c r="L967" s="81">
        <f>นครพนม!AM70</f>
        <v>2925745.5599999996</v>
      </c>
      <c r="M967" s="81">
        <f>นครพนม!AN70</f>
        <v>2690079.1599999997</v>
      </c>
      <c r="N967" s="75"/>
      <c r="O967" s="75"/>
      <c r="P967" s="75"/>
      <c r="Q967" s="151">
        <f t="shared" ref="Q967:Q1029" si="129">L967-M967</f>
        <v>235666.39999999991</v>
      </c>
      <c r="R967" s="78">
        <f t="shared" ref="R967:R1028" si="130">L967/H967</f>
        <v>1070.5252689352358</v>
      </c>
    </row>
    <row r="968" spans="1:18" s="2" customFormat="1" x14ac:dyDescent="0.3">
      <c r="A968" s="76">
        <v>9</v>
      </c>
      <c r="B968" s="75" t="s">
        <v>345</v>
      </c>
      <c r="C968" s="75" t="s">
        <v>1282</v>
      </c>
      <c r="D968" s="75" t="s">
        <v>433</v>
      </c>
      <c r="E968" s="75" t="s">
        <v>1283</v>
      </c>
      <c r="F968" s="75" t="s">
        <v>478</v>
      </c>
      <c r="G968" s="75" t="s">
        <v>1544</v>
      </c>
      <c r="H968" s="80">
        <v>5014</v>
      </c>
      <c r="I968" s="76">
        <v>4</v>
      </c>
      <c r="J968" s="153">
        <f>นครพนม!F71</f>
        <v>272208.31</v>
      </c>
      <c r="K968" s="159">
        <f>นครพนม!AL71</f>
        <v>238809.52999999997</v>
      </c>
      <c r="L968" s="81">
        <f>นครพนม!AM71</f>
        <v>2354989.7599999998</v>
      </c>
      <c r="M968" s="81">
        <f>นครพนม!AN71</f>
        <v>2525049.71</v>
      </c>
      <c r="N968" s="75"/>
      <c r="O968" s="75"/>
      <c r="P968" s="75"/>
      <c r="Q968" s="151">
        <f t="shared" si="129"/>
        <v>-170059.95000000019</v>
      </c>
      <c r="R968" s="78">
        <f t="shared" si="130"/>
        <v>469.68284004786591</v>
      </c>
    </row>
    <row r="969" spans="1:18" s="2" customFormat="1" x14ac:dyDescent="0.3">
      <c r="A969" s="76">
        <v>10</v>
      </c>
      <c r="B969" s="75" t="s">
        <v>345</v>
      </c>
      <c r="C969" s="75" t="s">
        <v>1282</v>
      </c>
      <c r="D969" s="75" t="s">
        <v>433</v>
      </c>
      <c r="E969" s="75" t="s">
        <v>1283</v>
      </c>
      <c r="F969" s="75" t="s">
        <v>478</v>
      </c>
      <c r="G969" s="75" t="s">
        <v>1293</v>
      </c>
      <c r="H969" s="80">
        <v>4306</v>
      </c>
      <c r="I969" s="76">
        <v>3</v>
      </c>
      <c r="J969" s="153">
        <f>นครพนม!F72</f>
        <v>383450.47</v>
      </c>
      <c r="K969" s="159">
        <f>นครพนม!AL72</f>
        <v>346199.02</v>
      </c>
      <c r="L969" s="81">
        <f>นครพนม!AM72</f>
        <v>2979695.1</v>
      </c>
      <c r="M969" s="81">
        <f>นครพนม!AN72</f>
        <v>3317873.2</v>
      </c>
      <c r="N969" s="75"/>
      <c r="O969" s="75"/>
      <c r="P969" s="75"/>
      <c r="Q969" s="151">
        <f t="shared" si="129"/>
        <v>-338178.10000000009</v>
      </c>
      <c r="R969" s="78">
        <f t="shared" si="130"/>
        <v>691.98678588016719</v>
      </c>
    </row>
    <row r="970" spans="1:18" s="2" customFormat="1" x14ac:dyDescent="0.3">
      <c r="A970" s="76">
        <v>11</v>
      </c>
      <c r="B970" s="75" t="s">
        <v>345</v>
      </c>
      <c r="C970" s="75" t="s">
        <v>1282</v>
      </c>
      <c r="D970" s="75" t="s">
        <v>433</v>
      </c>
      <c r="E970" s="75" t="s">
        <v>1283</v>
      </c>
      <c r="F970" s="75" t="s">
        <v>478</v>
      </c>
      <c r="G970" s="75" t="s">
        <v>1294</v>
      </c>
      <c r="H970" s="80">
        <v>3182</v>
      </c>
      <c r="I970" s="76">
        <v>3</v>
      </c>
      <c r="J970" s="153">
        <f>นครพนม!F73</f>
        <v>340350.88</v>
      </c>
      <c r="K970" s="159">
        <f>นครพนม!AL73</f>
        <v>163215.40000000002</v>
      </c>
      <c r="L970" s="81">
        <f>นครพนม!AM73</f>
        <v>2127454.52</v>
      </c>
      <c r="M970" s="81">
        <f>นครพนม!AN73</f>
        <v>2629802.13</v>
      </c>
      <c r="N970" s="75"/>
      <c r="O970" s="75"/>
      <c r="P970" s="75"/>
      <c r="Q970" s="151">
        <f t="shared" si="129"/>
        <v>-502347.60999999987</v>
      </c>
      <c r="R970" s="78">
        <f t="shared" si="130"/>
        <v>668.590358265242</v>
      </c>
    </row>
    <row r="971" spans="1:18" s="2" customFormat="1" x14ac:dyDescent="0.3">
      <c r="A971" s="76">
        <v>12</v>
      </c>
      <c r="B971" s="75" t="s">
        <v>345</v>
      </c>
      <c r="C971" s="75" t="s">
        <v>1282</v>
      </c>
      <c r="D971" s="75" t="s">
        <v>433</v>
      </c>
      <c r="E971" s="75" t="s">
        <v>1283</v>
      </c>
      <c r="F971" s="75" t="s">
        <v>478</v>
      </c>
      <c r="G971" s="75" t="s">
        <v>1543</v>
      </c>
      <c r="H971" s="80">
        <v>1643</v>
      </c>
      <c r="I971" s="76">
        <v>2</v>
      </c>
      <c r="J971" s="153">
        <f>นครพนม!F74</f>
        <v>439121.94</v>
      </c>
      <c r="K971" s="159">
        <f>นครพนม!AL74</f>
        <v>447686.68000000005</v>
      </c>
      <c r="L971" s="81">
        <f>นครพนม!AM74</f>
        <v>1727605.7</v>
      </c>
      <c r="M971" s="81">
        <f>นครพนม!AN74</f>
        <v>2072794.0599999998</v>
      </c>
      <c r="N971" s="75"/>
      <c r="O971" s="75"/>
      <c r="P971" s="75"/>
      <c r="Q971" s="151">
        <f t="shared" si="129"/>
        <v>-345188.35999999987</v>
      </c>
      <c r="R971" s="78">
        <f t="shared" si="130"/>
        <v>1051.4946439440048</v>
      </c>
    </row>
    <row r="972" spans="1:18" s="2" customFormat="1" x14ac:dyDescent="0.3">
      <c r="A972" s="76">
        <v>13</v>
      </c>
      <c r="B972" s="75" t="s">
        <v>345</v>
      </c>
      <c r="C972" s="75" t="s">
        <v>1282</v>
      </c>
      <c r="D972" s="75" t="s">
        <v>433</v>
      </c>
      <c r="E972" s="75" t="s">
        <v>1283</v>
      </c>
      <c r="F972" s="75" t="s">
        <v>478</v>
      </c>
      <c r="G972" s="75" t="s">
        <v>1546</v>
      </c>
      <c r="H972" s="80">
        <v>4314</v>
      </c>
      <c r="I972" s="76">
        <v>3</v>
      </c>
      <c r="J972" s="153">
        <f>นครพนม!F75</f>
        <v>112828.29</v>
      </c>
      <c r="K972" s="159">
        <f>นครพนม!AL75</f>
        <v>152443.88999999998</v>
      </c>
      <c r="L972" s="81">
        <f>นครพนม!AM75</f>
        <v>1733046.23</v>
      </c>
      <c r="M972" s="81">
        <f>นครพนม!AN75</f>
        <v>2481663.71</v>
      </c>
      <c r="N972" s="75"/>
      <c r="O972" s="75"/>
      <c r="P972" s="75"/>
      <c r="Q972" s="151">
        <f t="shared" si="129"/>
        <v>-748617.48</v>
      </c>
      <c r="R972" s="78">
        <f t="shared" si="130"/>
        <v>401.72606165971257</v>
      </c>
    </row>
    <row r="973" spans="1:18" s="2" customFormat="1" x14ac:dyDescent="0.3">
      <c r="A973" s="76">
        <v>14</v>
      </c>
      <c r="B973" s="75" t="s">
        <v>345</v>
      </c>
      <c r="C973" s="75" t="s">
        <v>1282</v>
      </c>
      <c r="D973" s="75" t="s">
        <v>433</v>
      </c>
      <c r="E973" s="75" t="s">
        <v>1283</v>
      </c>
      <c r="F973" s="75" t="s">
        <v>478</v>
      </c>
      <c r="G973" s="75" t="s">
        <v>1297</v>
      </c>
      <c r="H973" s="80">
        <v>4173</v>
      </c>
      <c r="I973" s="76">
        <v>3</v>
      </c>
      <c r="J973" s="153">
        <f>นครพนม!F76</f>
        <v>416897.95</v>
      </c>
      <c r="K973" s="159">
        <f>นครพนม!AL76</f>
        <v>435143.32999999996</v>
      </c>
      <c r="L973" s="81">
        <f>นครพนม!AM76</f>
        <v>2079035.33</v>
      </c>
      <c r="M973" s="81">
        <f>นครพนม!AN76</f>
        <v>2333314.4300000002</v>
      </c>
      <c r="N973" s="75"/>
      <c r="O973" s="75"/>
      <c r="P973" s="75"/>
      <c r="Q973" s="151">
        <f t="shared" si="129"/>
        <v>-254279.10000000009</v>
      </c>
      <c r="R973" s="78">
        <f t="shared" si="130"/>
        <v>498.21119817876831</v>
      </c>
    </row>
    <row r="974" spans="1:18" s="2" customFormat="1" x14ac:dyDescent="0.3">
      <c r="A974" s="76">
        <v>15</v>
      </c>
      <c r="B974" s="75" t="s">
        <v>345</v>
      </c>
      <c r="C974" s="75" t="s">
        <v>1282</v>
      </c>
      <c r="D974" s="75" t="s">
        <v>433</v>
      </c>
      <c r="E974" s="75" t="s">
        <v>1283</v>
      </c>
      <c r="F974" s="75" t="s">
        <v>478</v>
      </c>
      <c r="G974" s="75" t="s">
        <v>1298</v>
      </c>
      <c r="H974" s="80">
        <v>3211</v>
      </c>
      <c r="I974" s="76">
        <v>3</v>
      </c>
      <c r="J974" s="153">
        <f>นครพนม!F77</f>
        <v>184519.27</v>
      </c>
      <c r="K974" s="159">
        <f>นครพนม!AL77</f>
        <v>-107581.04000000001</v>
      </c>
      <c r="L974" s="81">
        <f>นครพนม!AM77</f>
        <v>2166039.69</v>
      </c>
      <c r="M974" s="81">
        <f>นครพนม!AN77</f>
        <v>2527877.96</v>
      </c>
      <c r="N974" s="75"/>
      <c r="O974" s="75"/>
      <c r="P974" s="75"/>
      <c r="Q974" s="151">
        <f t="shared" si="129"/>
        <v>-361838.27</v>
      </c>
      <c r="R974" s="78">
        <f t="shared" si="130"/>
        <v>674.56857365306757</v>
      </c>
    </row>
    <row r="975" spans="1:18" s="2" customFormat="1" x14ac:dyDescent="0.3">
      <c r="A975" s="76">
        <v>16</v>
      </c>
      <c r="B975" s="75" t="s">
        <v>345</v>
      </c>
      <c r="C975" s="75" t="s">
        <v>1282</v>
      </c>
      <c r="D975" s="75" t="s">
        <v>433</v>
      </c>
      <c r="E975" s="75" t="s">
        <v>1283</v>
      </c>
      <c r="F975" s="75" t="s">
        <v>478</v>
      </c>
      <c r="G975" s="75" t="s">
        <v>1547</v>
      </c>
      <c r="H975" s="80">
        <v>2252</v>
      </c>
      <c r="I975" s="76">
        <v>2</v>
      </c>
      <c r="J975" s="153">
        <f>นครพนม!F78</f>
        <v>530392.65</v>
      </c>
      <c r="K975" s="159">
        <f>นครพนม!AL78</f>
        <v>746073.03</v>
      </c>
      <c r="L975" s="81">
        <f>นครพนม!AM78</f>
        <v>1936258.25</v>
      </c>
      <c r="M975" s="81">
        <f>นครพนม!AN78</f>
        <v>2149816.09</v>
      </c>
      <c r="N975" s="75"/>
      <c r="O975" s="75"/>
      <c r="P975" s="75"/>
      <c r="Q975" s="151">
        <f t="shared" si="129"/>
        <v>-213557.83999999985</v>
      </c>
      <c r="R975" s="78">
        <f t="shared" si="130"/>
        <v>859.79496003552401</v>
      </c>
    </row>
    <row r="976" spans="1:18" s="21" customFormat="1" x14ac:dyDescent="0.3">
      <c r="A976" s="139">
        <v>5</v>
      </c>
      <c r="B976" s="140" t="s">
        <v>345</v>
      </c>
      <c r="C976" s="140"/>
      <c r="D976" s="140"/>
      <c r="E976" s="140" t="s">
        <v>374</v>
      </c>
      <c r="F976" s="140"/>
      <c r="G976" s="140" t="s">
        <v>1300</v>
      </c>
      <c r="H976" s="142">
        <f>SUM(H960:H974)</f>
        <v>48196</v>
      </c>
      <c r="I976" s="139"/>
      <c r="J976" s="142">
        <f>SUM(J960:J974)</f>
        <v>5239600.95</v>
      </c>
      <c r="K976" s="160">
        <f>SUM(K960:K974)</f>
        <v>4654076.5</v>
      </c>
      <c r="L976" s="142">
        <f t="shared" ref="L976:M976" si="131">SUM(L960:L974)</f>
        <v>32430939.280000005</v>
      </c>
      <c r="M976" s="142">
        <f t="shared" si="131"/>
        <v>35623423.979999997</v>
      </c>
      <c r="N976" s="140">
        <v>15</v>
      </c>
      <c r="O976" s="140">
        <v>15</v>
      </c>
      <c r="P976" s="140">
        <f>N976-O976</f>
        <v>0</v>
      </c>
      <c r="Q976" s="152">
        <f t="shared" si="129"/>
        <v>-3192484.6999999918</v>
      </c>
      <c r="R976" s="150">
        <f>L976/H976</f>
        <v>672.89690596730031</v>
      </c>
    </row>
    <row r="977" spans="1:18" s="2" customFormat="1" x14ac:dyDescent="0.3">
      <c r="A977" s="76">
        <v>1</v>
      </c>
      <c r="B977" s="75" t="s">
        <v>345</v>
      </c>
      <c r="C977" s="75" t="s">
        <v>1301</v>
      </c>
      <c r="D977" s="75" t="s">
        <v>404</v>
      </c>
      <c r="E977" s="75" t="s">
        <v>1302</v>
      </c>
      <c r="F977" s="75" t="s">
        <v>508</v>
      </c>
      <c r="G977" s="75" t="s">
        <v>1303</v>
      </c>
      <c r="H977" s="80"/>
      <c r="I977" s="76"/>
      <c r="J977" s="153"/>
      <c r="K977" s="159"/>
      <c r="L977" s="81"/>
      <c r="M977" s="81"/>
      <c r="N977" s="75"/>
      <c r="O977" s="75"/>
      <c r="P977" s="75"/>
      <c r="Q977" s="151"/>
      <c r="R977" s="78"/>
    </row>
    <row r="978" spans="1:18" s="2" customFormat="1" x14ac:dyDescent="0.3">
      <c r="A978" s="76">
        <v>2</v>
      </c>
      <c r="B978" s="75" t="s">
        <v>345</v>
      </c>
      <c r="C978" s="75" t="s">
        <v>1301</v>
      </c>
      <c r="D978" s="75" t="s">
        <v>404</v>
      </c>
      <c r="E978" s="75" t="s">
        <v>1302</v>
      </c>
      <c r="F978" s="75" t="s">
        <v>478</v>
      </c>
      <c r="G978" s="75" t="s">
        <v>1304</v>
      </c>
      <c r="H978" s="80">
        <v>3333</v>
      </c>
      <c r="I978" s="76">
        <v>3</v>
      </c>
      <c r="J978" s="153">
        <f>นครพนม!F79</f>
        <v>190046.73</v>
      </c>
      <c r="K978" s="159">
        <f>นครพนม!AL79</f>
        <v>196617.32</v>
      </c>
      <c r="L978" s="81">
        <f>นครพนม!AM79</f>
        <v>2326300.5499999998</v>
      </c>
      <c r="M978" s="81">
        <f>นครพนม!AN79</f>
        <v>2690248.88</v>
      </c>
      <c r="N978" s="75"/>
      <c r="O978" s="75"/>
      <c r="P978" s="75"/>
      <c r="Q978" s="151">
        <f t="shared" si="129"/>
        <v>-363948.33000000007</v>
      </c>
      <c r="R978" s="78">
        <f t="shared" si="130"/>
        <v>697.95996099609954</v>
      </c>
    </row>
    <row r="979" spans="1:18" s="2" customFormat="1" x14ac:dyDescent="0.3">
      <c r="A979" s="76">
        <v>3</v>
      </c>
      <c r="B979" s="75" t="s">
        <v>345</v>
      </c>
      <c r="C979" s="75" t="s">
        <v>1301</v>
      </c>
      <c r="D979" s="75" t="s">
        <v>404</v>
      </c>
      <c r="E979" s="75" t="s">
        <v>1302</v>
      </c>
      <c r="F979" s="75" t="s">
        <v>478</v>
      </c>
      <c r="G979" s="75" t="s">
        <v>1305</v>
      </c>
      <c r="H979" s="80">
        <v>2136</v>
      </c>
      <c r="I979" s="76">
        <v>2</v>
      </c>
      <c r="J979" s="153">
        <f>นครพนม!F80</f>
        <v>125819.53</v>
      </c>
      <c r="K979" s="159">
        <f>นครพนม!AL80</f>
        <v>190343.75</v>
      </c>
      <c r="L979" s="81">
        <f>นครพนม!AM80</f>
        <v>2109162.92</v>
      </c>
      <c r="M979" s="81">
        <f>นครพนม!AN80</f>
        <v>2475497.7600000002</v>
      </c>
      <c r="N979" s="75"/>
      <c r="O979" s="75"/>
      <c r="P979" s="75"/>
      <c r="Q979" s="151">
        <f t="shared" si="129"/>
        <v>-366334.84000000032</v>
      </c>
      <c r="R979" s="78">
        <f t="shared" si="130"/>
        <v>987.4358239700374</v>
      </c>
    </row>
    <row r="980" spans="1:18" s="2" customFormat="1" x14ac:dyDescent="0.3">
      <c r="A980" s="76">
        <v>4</v>
      </c>
      <c r="B980" s="75" t="s">
        <v>345</v>
      </c>
      <c r="C980" s="75" t="s">
        <v>1301</v>
      </c>
      <c r="D980" s="75" t="s">
        <v>404</v>
      </c>
      <c r="E980" s="75" t="s">
        <v>1302</v>
      </c>
      <c r="F980" s="75" t="s">
        <v>478</v>
      </c>
      <c r="G980" s="75" t="s">
        <v>1306</v>
      </c>
      <c r="H980" s="80">
        <v>4115</v>
      </c>
      <c r="I980" s="76">
        <v>3</v>
      </c>
      <c r="J980" s="153">
        <f>นครพนม!F81</f>
        <v>470017.34</v>
      </c>
      <c r="K980" s="159">
        <f>นครพนม!AL81</f>
        <v>460917.37</v>
      </c>
      <c r="L980" s="81">
        <f>นครพนม!AM81</f>
        <v>2789444.55</v>
      </c>
      <c r="M980" s="81">
        <f>นครพนม!AN81</f>
        <v>2908610.3200000003</v>
      </c>
      <c r="N980" s="75"/>
      <c r="O980" s="75"/>
      <c r="P980" s="75"/>
      <c r="Q980" s="151">
        <f t="shared" si="129"/>
        <v>-119165.77000000048</v>
      </c>
      <c r="R980" s="78">
        <f t="shared" si="130"/>
        <v>677.87230862697447</v>
      </c>
    </row>
    <row r="981" spans="1:18" s="2" customFormat="1" x14ac:dyDescent="0.3">
      <c r="A981" s="76">
        <v>5</v>
      </c>
      <c r="B981" s="75" t="s">
        <v>345</v>
      </c>
      <c r="C981" s="75" t="s">
        <v>1301</v>
      </c>
      <c r="D981" s="75" t="s">
        <v>404</v>
      </c>
      <c r="E981" s="75" t="s">
        <v>1302</v>
      </c>
      <c r="F981" s="75" t="s">
        <v>478</v>
      </c>
      <c r="G981" s="75" t="s">
        <v>1307</v>
      </c>
      <c r="H981" s="80">
        <v>2838</v>
      </c>
      <c r="I981" s="76">
        <v>2</v>
      </c>
      <c r="J981" s="153">
        <f>นครพนม!F82</f>
        <v>14968.25</v>
      </c>
      <c r="K981" s="159">
        <f>นครพนม!AL82</f>
        <v>-10823.330000000002</v>
      </c>
      <c r="L981" s="81">
        <f>นครพนม!AM82</f>
        <v>2304759.83</v>
      </c>
      <c r="M981" s="81">
        <f>นครพนม!AN82</f>
        <v>2533340.88</v>
      </c>
      <c r="N981" s="75"/>
      <c r="O981" s="75"/>
      <c r="P981" s="75"/>
      <c r="Q981" s="151">
        <f t="shared" si="129"/>
        <v>-228581.04999999981</v>
      </c>
      <c r="R981" s="78">
        <f t="shared" si="130"/>
        <v>812.10705778717409</v>
      </c>
    </row>
    <row r="982" spans="1:18" s="2" customFormat="1" x14ac:dyDescent="0.3">
      <c r="A982" s="76">
        <v>6</v>
      </c>
      <c r="B982" s="75" t="s">
        <v>345</v>
      </c>
      <c r="C982" s="75" t="s">
        <v>1301</v>
      </c>
      <c r="D982" s="75" t="s">
        <v>404</v>
      </c>
      <c r="E982" s="75" t="s">
        <v>1302</v>
      </c>
      <c r="F982" s="75" t="s">
        <v>478</v>
      </c>
      <c r="G982" s="75" t="s">
        <v>1308</v>
      </c>
      <c r="H982" s="80">
        <v>3064</v>
      </c>
      <c r="I982" s="76">
        <v>3</v>
      </c>
      <c r="J982" s="153">
        <f>นครพนม!F83</f>
        <v>244955.81</v>
      </c>
      <c r="K982" s="159">
        <f>นครพนม!AL83</f>
        <v>265670.32</v>
      </c>
      <c r="L982" s="81">
        <f>นครพนม!AM83</f>
        <v>2824238.81</v>
      </c>
      <c r="M982" s="81">
        <f>นครพนม!AN83</f>
        <v>2989875.22</v>
      </c>
      <c r="N982" s="75"/>
      <c r="O982" s="75"/>
      <c r="P982" s="75"/>
      <c r="Q982" s="151">
        <f t="shared" si="129"/>
        <v>-165636.41000000015</v>
      </c>
      <c r="R982" s="78">
        <f t="shared" si="130"/>
        <v>921.74895887728462</v>
      </c>
    </row>
    <row r="983" spans="1:18" s="2" customFormat="1" x14ac:dyDescent="0.3">
      <c r="A983" s="76">
        <v>7</v>
      </c>
      <c r="B983" s="75" t="s">
        <v>345</v>
      </c>
      <c r="C983" s="75" t="s">
        <v>1301</v>
      </c>
      <c r="D983" s="75" t="s">
        <v>404</v>
      </c>
      <c r="E983" s="75" t="s">
        <v>1302</v>
      </c>
      <c r="F983" s="75" t="s">
        <v>478</v>
      </c>
      <c r="G983" s="75" t="s">
        <v>1309</v>
      </c>
      <c r="H983" s="80">
        <v>1877</v>
      </c>
      <c r="I983" s="76">
        <v>2</v>
      </c>
      <c r="J983" s="153">
        <f>นครพนม!F84</f>
        <v>111587.35</v>
      </c>
      <c r="K983" s="159">
        <f>นครพนม!AL84</f>
        <v>93499.91</v>
      </c>
      <c r="L983" s="81">
        <f>นครพนม!AM84</f>
        <v>2177403.9500000002</v>
      </c>
      <c r="M983" s="81">
        <f>นครพนม!AN84</f>
        <v>2477115.86</v>
      </c>
      <c r="N983" s="75"/>
      <c r="O983" s="75"/>
      <c r="P983" s="75"/>
      <c r="Q983" s="151">
        <f t="shared" si="129"/>
        <v>-299711.90999999968</v>
      </c>
      <c r="R983" s="78">
        <f t="shared" si="130"/>
        <v>1160.044725625999</v>
      </c>
    </row>
    <row r="984" spans="1:18" s="2" customFormat="1" x14ac:dyDescent="0.3">
      <c r="A984" s="76">
        <v>8</v>
      </c>
      <c r="B984" s="75" t="s">
        <v>345</v>
      </c>
      <c r="C984" s="75" t="s">
        <v>1301</v>
      </c>
      <c r="D984" s="75" t="s">
        <v>404</v>
      </c>
      <c r="E984" s="75" t="s">
        <v>1302</v>
      </c>
      <c r="F984" s="75" t="s">
        <v>478</v>
      </c>
      <c r="G984" s="75" t="s">
        <v>1310</v>
      </c>
      <c r="H984" s="80">
        <v>2766</v>
      </c>
      <c r="I984" s="76">
        <v>2</v>
      </c>
      <c r="J984" s="153">
        <f>นครพนม!F85</f>
        <v>160474.1</v>
      </c>
      <c r="K984" s="159">
        <f>นครพนม!AL85</f>
        <v>187818.65000000002</v>
      </c>
      <c r="L984" s="81">
        <f>นครพนม!AM85</f>
        <v>1372902.2999999998</v>
      </c>
      <c r="M984" s="81">
        <f>นครพนม!AN85</f>
        <v>1917617.64</v>
      </c>
      <c r="N984" s="75"/>
      <c r="O984" s="75"/>
      <c r="P984" s="75"/>
      <c r="Q984" s="151">
        <f t="shared" si="129"/>
        <v>-544715.34000000008</v>
      </c>
      <c r="R984" s="78">
        <f t="shared" si="130"/>
        <v>496.34934924078084</v>
      </c>
    </row>
    <row r="985" spans="1:18" s="2" customFormat="1" x14ac:dyDescent="0.3">
      <c r="A985" s="76">
        <v>9</v>
      </c>
      <c r="B985" s="75" t="s">
        <v>345</v>
      </c>
      <c r="C985" s="75" t="s">
        <v>1301</v>
      </c>
      <c r="D985" s="75" t="s">
        <v>404</v>
      </c>
      <c r="E985" s="75" t="s">
        <v>1302</v>
      </c>
      <c r="F985" s="75" t="s">
        <v>478</v>
      </c>
      <c r="G985" s="75" t="s">
        <v>1311</v>
      </c>
      <c r="H985" s="80">
        <v>1975</v>
      </c>
      <c r="I985" s="76">
        <v>2</v>
      </c>
      <c r="J985" s="153">
        <f>นครพนม!F86</f>
        <v>83817.86</v>
      </c>
      <c r="K985" s="159">
        <f>นครพนม!AL86</f>
        <v>19213.53</v>
      </c>
      <c r="L985" s="81">
        <f>นครพนม!AM86</f>
        <v>1881950.62</v>
      </c>
      <c r="M985" s="81">
        <f>นครพนม!AN86</f>
        <v>2044937.3099999998</v>
      </c>
      <c r="N985" s="75"/>
      <c r="O985" s="75"/>
      <c r="P985" s="75"/>
      <c r="Q985" s="151">
        <f t="shared" si="129"/>
        <v>-162986.68999999971</v>
      </c>
      <c r="R985" s="78">
        <f t="shared" si="130"/>
        <v>952.88638987341778</v>
      </c>
    </row>
    <row r="986" spans="1:18" s="2" customFormat="1" x14ac:dyDescent="0.3">
      <c r="A986" s="76">
        <v>10</v>
      </c>
      <c r="B986" s="75" t="s">
        <v>345</v>
      </c>
      <c r="C986" s="75" t="s">
        <v>1301</v>
      </c>
      <c r="D986" s="75" t="s">
        <v>404</v>
      </c>
      <c r="E986" s="75" t="s">
        <v>1302</v>
      </c>
      <c r="F986" s="75" t="s">
        <v>478</v>
      </c>
      <c r="G986" s="75" t="s">
        <v>1312</v>
      </c>
      <c r="H986" s="80">
        <v>2929</v>
      </c>
      <c r="I986" s="76">
        <v>2</v>
      </c>
      <c r="J986" s="153">
        <f>นครพนม!F87</f>
        <v>515048.32</v>
      </c>
      <c r="K986" s="159">
        <f>นครพนม!AL87</f>
        <v>586334.65</v>
      </c>
      <c r="L986" s="81">
        <f>นครพนม!AM87</f>
        <v>2613983.6</v>
      </c>
      <c r="M986" s="81">
        <f>นครพนม!AN87</f>
        <v>2401467.83</v>
      </c>
      <c r="N986" s="75"/>
      <c r="O986" s="75"/>
      <c r="P986" s="75"/>
      <c r="Q986" s="151">
        <f t="shared" si="129"/>
        <v>212515.77000000002</v>
      </c>
      <c r="R986" s="78">
        <f t="shared" si="130"/>
        <v>892.44916353704343</v>
      </c>
    </row>
    <row r="987" spans="1:18" s="207" customFormat="1" x14ac:dyDescent="0.3">
      <c r="A987" s="201">
        <v>11</v>
      </c>
      <c r="B987" s="202" t="s">
        <v>345</v>
      </c>
      <c r="C987" s="202" t="s">
        <v>1301</v>
      </c>
      <c r="D987" s="202" t="s">
        <v>404</v>
      </c>
      <c r="E987" s="202" t="s">
        <v>1302</v>
      </c>
      <c r="F987" s="202" t="s">
        <v>478</v>
      </c>
      <c r="G987" s="202" t="s">
        <v>1313</v>
      </c>
      <c r="H987" s="203">
        <v>1699</v>
      </c>
      <c r="I987" s="201">
        <v>2</v>
      </c>
      <c r="J987" s="204">
        <f>นครพนม!F88</f>
        <v>92803.49</v>
      </c>
      <c r="K987" s="165">
        <f>นครพนม!AL88</f>
        <v>90967.23000000001</v>
      </c>
      <c r="L987" s="104">
        <f>นครพนม!AM88</f>
        <v>2599010.0099999998</v>
      </c>
      <c r="M987" s="104">
        <f>นครพนม!AN88</f>
        <v>2785783.3800000004</v>
      </c>
      <c r="N987" s="202"/>
      <c r="O987" s="202"/>
      <c r="P987" s="202"/>
      <c r="Q987" s="205">
        <f t="shared" si="129"/>
        <v>-186773.37000000058</v>
      </c>
      <c r="R987" s="206">
        <f t="shared" si="130"/>
        <v>1529.7292583872866</v>
      </c>
    </row>
    <row r="988" spans="1:18" s="21" customFormat="1" x14ac:dyDescent="0.3">
      <c r="A988" s="139">
        <v>6</v>
      </c>
      <c r="B988" s="140" t="s">
        <v>345</v>
      </c>
      <c r="C988" s="140"/>
      <c r="D988" s="140"/>
      <c r="E988" s="140" t="s">
        <v>374</v>
      </c>
      <c r="F988" s="140"/>
      <c r="G988" s="140" t="s">
        <v>1314</v>
      </c>
      <c r="H988" s="142">
        <f>SUM(H977:H987)</f>
        <v>26732</v>
      </c>
      <c r="I988" s="139"/>
      <c r="J988" s="142">
        <f>SUM(J977:J987)</f>
        <v>2009538.7800000005</v>
      </c>
      <c r="K988" s="160">
        <f>SUM(K977:K987)</f>
        <v>2080559.4</v>
      </c>
      <c r="L988" s="142">
        <f t="shared" ref="L988:M988" si="132">SUM(L977:L987)</f>
        <v>22999157.140000001</v>
      </c>
      <c r="M988" s="142">
        <f t="shared" si="132"/>
        <v>25224495.079999994</v>
      </c>
      <c r="N988" s="140">
        <v>10</v>
      </c>
      <c r="O988" s="140">
        <v>10</v>
      </c>
      <c r="P988" s="140">
        <f>N988-O988</f>
        <v>0</v>
      </c>
      <c r="Q988" s="152">
        <f t="shared" si="129"/>
        <v>-2225337.9399999939</v>
      </c>
      <c r="R988" s="150">
        <f>L988/H988</f>
        <v>860.3605095017208</v>
      </c>
    </row>
    <row r="989" spans="1:18" s="2" customFormat="1" x14ac:dyDescent="0.3">
      <c r="A989" s="76">
        <v>1</v>
      </c>
      <c r="B989" s="75" t="s">
        <v>345</v>
      </c>
      <c r="C989" s="75" t="s">
        <v>1315</v>
      </c>
      <c r="D989" s="75" t="s">
        <v>411</v>
      </c>
      <c r="E989" s="75" t="s">
        <v>1316</v>
      </c>
      <c r="F989" s="75" t="s">
        <v>508</v>
      </c>
      <c r="G989" s="75" t="s">
        <v>1317</v>
      </c>
      <c r="H989" s="80"/>
      <c r="I989" s="76"/>
      <c r="J989" s="153"/>
      <c r="K989" s="159"/>
      <c r="L989" s="81"/>
      <c r="M989" s="81"/>
      <c r="N989" s="75"/>
      <c r="O989" s="75"/>
      <c r="P989" s="75"/>
      <c r="Q989" s="151"/>
      <c r="R989" s="78"/>
    </row>
    <row r="990" spans="1:18" s="2" customFormat="1" x14ac:dyDescent="0.3">
      <c r="A990" s="76">
        <v>2</v>
      </c>
      <c r="B990" s="75" t="s">
        <v>345</v>
      </c>
      <c r="C990" s="75" t="s">
        <v>1315</v>
      </c>
      <c r="D990" s="75" t="s">
        <v>411</v>
      </c>
      <c r="E990" s="75" t="s">
        <v>1316</v>
      </c>
      <c r="F990" s="75" t="s">
        <v>478</v>
      </c>
      <c r="G990" s="75" t="s">
        <v>1318</v>
      </c>
      <c r="H990" s="80">
        <v>3782</v>
      </c>
      <c r="I990" s="76">
        <v>3</v>
      </c>
      <c r="J990" s="153">
        <f>นครพนม!F89</f>
        <v>155866.44</v>
      </c>
      <c r="K990" s="159">
        <f>นครพนม!AL89</f>
        <v>147341.17000000001</v>
      </c>
      <c r="L990" s="81">
        <f>นครพนม!AM89</f>
        <v>1613865.25</v>
      </c>
      <c r="M990" s="81">
        <f>นครพนม!AN89</f>
        <v>1658857.3800000001</v>
      </c>
      <c r="N990" s="75"/>
      <c r="O990" s="75"/>
      <c r="P990" s="75"/>
      <c r="Q990" s="151">
        <f t="shared" si="129"/>
        <v>-44992.130000000121</v>
      </c>
      <c r="R990" s="78">
        <f t="shared" si="130"/>
        <v>426.72269962982551</v>
      </c>
    </row>
    <row r="991" spans="1:18" s="2" customFormat="1" x14ac:dyDescent="0.3">
      <c r="A991" s="76">
        <v>3</v>
      </c>
      <c r="B991" s="75" t="s">
        <v>345</v>
      </c>
      <c r="C991" s="75" t="s">
        <v>1315</v>
      </c>
      <c r="D991" s="75" t="s">
        <v>411</v>
      </c>
      <c r="E991" s="75" t="s">
        <v>1316</v>
      </c>
      <c r="F991" s="75" t="s">
        <v>478</v>
      </c>
      <c r="G991" s="75" t="s">
        <v>1319</v>
      </c>
      <c r="H991" s="80">
        <v>1430</v>
      </c>
      <c r="I991" s="76">
        <v>1</v>
      </c>
      <c r="J991" s="153">
        <f>นครพนม!F90</f>
        <v>136613.62</v>
      </c>
      <c r="K991" s="159">
        <f>นครพนม!AL90</f>
        <v>141452.76</v>
      </c>
      <c r="L991" s="81">
        <f>นครพนม!AM90</f>
        <v>1400382.89</v>
      </c>
      <c r="M991" s="81">
        <f>นครพนม!AN90</f>
        <v>1655974.67</v>
      </c>
      <c r="N991" s="75"/>
      <c r="O991" s="75"/>
      <c r="P991" s="75"/>
      <c r="Q991" s="151">
        <f t="shared" si="129"/>
        <v>-255591.78000000003</v>
      </c>
      <c r="R991" s="78">
        <f t="shared" si="130"/>
        <v>979.28873426573421</v>
      </c>
    </row>
    <row r="992" spans="1:18" s="2" customFormat="1" x14ac:dyDescent="0.3">
      <c r="A992" s="76">
        <v>4</v>
      </c>
      <c r="B992" s="75" t="s">
        <v>345</v>
      </c>
      <c r="C992" s="75" t="s">
        <v>1315</v>
      </c>
      <c r="D992" s="75" t="s">
        <v>411</v>
      </c>
      <c r="E992" s="75" t="s">
        <v>1316</v>
      </c>
      <c r="F992" s="75" t="s">
        <v>478</v>
      </c>
      <c r="G992" s="75" t="s">
        <v>1320</v>
      </c>
      <c r="H992" s="80">
        <v>3601</v>
      </c>
      <c r="I992" s="76">
        <v>3</v>
      </c>
      <c r="J992" s="153">
        <f>นครพนม!F91</f>
        <v>189241.60000000001</v>
      </c>
      <c r="K992" s="159">
        <f>นครพนม!AL91</f>
        <v>207466.84000000003</v>
      </c>
      <c r="L992" s="81">
        <f>นครพนม!AM91</f>
        <v>1817034.17</v>
      </c>
      <c r="M992" s="81">
        <f>นครพนม!AN91</f>
        <v>2077170.9100000001</v>
      </c>
      <c r="N992" s="75"/>
      <c r="O992" s="75"/>
      <c r="P992" s="75"/>
      <c r="Q992" s="151">
        <f t="shared" si="129"/>
        <v>-260136.74000000022</v>
      </c>
      <c r="R992" s="78">
        <f t="shared" si="130"/>
        <v>504.59154956956399</v>
      </c>
    </row>
    <row r="993" spans="1:18" s="2" customFormat="1" x14ac:dyDescent="0.3">
      <c r="A993" s="76">
        <v>5</v>
      </c>
      <c r="B993" s="75" t="s">
        <v>345</v>
      </c>
      <c r="C993" s="75" t="s">
        <v>1315</v>
      </c>
      <c r="D993" s="75" t="s">
        <v>411</v>
      </c>
      <c r="E993" s="75" t="s">
        <v>1316</v>
      </c>
      <c r="F993" s="75" t="s">
        <v>478</v>
      </c>
      <c r="G993" s="75" t="s">
        <v>1321</v>
      </c>
      <c r="H993" s="80">
        <v>2333</v>
      </c>
      <c r="I993" s="76">
        <v>2</v>
      </c>
      <c r="J993" s="153">
        <f>นครพนม!F92</f>
        <v>77937.94</v>
      </c>
      <c r="K993" s="159">
        <f>นครพนม!AL92</f>
        <v>118226.59</v>
      </c>
      <c r="L993" s="81">
        <f>นครพนม!AM92</f>
        <v>2370837.9500000002</v>
      </c>
      <c r="M993" s="81">
        <f>นครพนม!AN92</f>
        <v>2778651.6999999997</v>
      </c>
      <c r="N993" s="75"/>
      <c r="O993" s="75"/>
      <c r="P993" s="75"/>
      <c r="Q993" s="151">
        <f t="shared" si="129"/>
        <v>-407813.74999999953</v>
      </c>
      <c r="R993" s="78">
        <f t="shared" si="130"/>
        <v>1016.2185812258895</v>
      </c>
    </row>
    <row r="994" spans="1:18" s="2" customFormat="1" x14ac:dyDescent="0.3">
      <c r="A994" s="76">
        <v>6</v>
      </c>
      <c r="B994" s="75" t="s">
        <v>345</v>
      </c>
      <c r="C994" s="75" t="s">
        <v>1315</v>
      </c>
      <c r="D994" s="75" t="s">
        <v>411</v>
      </c>
      <c r="E994" s="75" t="s">
        <v>1316</v>
      </c>
      <c r="F994" s="75" t="s">
        <v>478</v>
      </c>
      <c r="G994" s="75" t="s">
        <v>1322</v>
      </c>
      <c r="H994" s="80">
        <v>2183</v>
      </c>
      <c r="I994" s="76">
        <v>2</v>
      </c>
      <c r="J994" s="153">
        <f>นครพนม!F93</f>
        <v>353430.11</v>
      </c>
      <c r="K994" s="159">
        <f>นครพนม!AL93</f>
        <v>418645.75</v>
      </c>
      <c r="L994" s="81">
        <f>นครพนม!AM93</f>
        <v>1929176.95</v>
      </c>
      <c r="M994" s="81">
        <f>นครพนม!AN93</f>
        <v>2075794.03</v>
      </c>
      <c r="N994" s="75"/>
      <c r="O994" s="75"/>
      <c r="P994" s="75"/>
      <c r="Q994" s="151">
        <f t="shared" si="129"/>
        <v>-146617.08000000007</v>
      </c>
      <c r="R994" s="78">
        <f t="shared" si="130"/>
        <v>883.72741639945025</v>
      </c>
    </row>
    <row r="995" spans="1:18" s="2" customFormat="1" x14ac:dyDescent="0.3">
      <c r="A995" s="76">
        <v>7</v>
      </c>
      <c r="B995" s="75" t="s">
        <v>345</v>
      </c>
      <c r="C995" s="75" t="s">
        <v>1315</v>
      </c>
      <c r="D995" s="75" t="s">
        <v>411</v>
      </c>
      <c r="E995" s="75" t="s">
        <v>1316</v>
      </c>
      <c r="F995" s="75" t="s">
        <v>478</v>
      </c>
      <c r="G995" s="75" t="s">
        <v>1323</v>
      </c>
      <c r="H995" s="80">
        <v>1728</v>
      </c>
      <c r="I995" s="76">
        <v>2</v>
      </c>
      <c r="J995" s="153">
        <f>นครพนม!F94</f>
        <v>293479.09999999998</v>
      </c>
      <c r="K995" s="159">
        <f>นครพนม!AL94</f>
        <v>327205.36</v>
      </c>
      <c r="L995" s="81">
        <f>นครพนม!AM94</f>
        <v>1612189.31</v>
      </c>
      <c r="M995" s="81">
        <f>นครพนม!AN94</f>
        <v>1853608.42</v>
      </c>
      <c r="N995" s="75"/>
      <c r="O995" s="75"/>
      <c r="P995" s="75"/>
      <c r="Q995" s="151">
        <f t="shared" si="129"/>
        <v>-241419.10999999987</v>
      </c>
      <c r="R995" s="78">
        <f t="shared" si="130"/>
        <v>932.97992476851857</v>
      </c>
    </row>
    <row r="996" spans="1:18" s="2" customFormat="1" x14ac:dyDescent="0.3">
      <c r="A996" s="76">
        <v>8</v>
      </c>
      <c r="B996" s="75" t="s">
        <v>345</v>
      </c>
      <c r="C996" s="75" t="s">
        <v>1315</v>
      </c>
      <c r="D996" s="75" t="s">
        <v>411</v>
      </c>
      <c r="E996" s="75" t="s">
        <v>1316</v>
      </c>
      <c r="F996" s="75" t="s">
        <v>478</v>
      </c>
      <c r="G996" s="75" t="s">
        <v>1324</v>
      </c>
      <c r="H996" s="80">
        <v>2698</v>
      </c>
      <c r="I996" s="76">
        <v>2</v>
      </c>
      <c r="J996" s="153">
        <f>นครพนม!F95</f>
        <v>43892.959999999999</v>
      </c>
      <c r="K996" s="159">
        <f>นครพนม!AL95</f>
        <v>15711.149999999994</v>
      </c>
      <c r="L996" s="81">
        <f>นครพนม!AM95</f>
        <v>2290819.65</v>
      </c>
      <c r="M996" s="81">
        <f>นครพนม!AN95</f>
        <v>2567269.44</v>
      </c>
      <c r="N996" s="75"/>
      <c r="O996" s="75"/>
      <c r="P996" s="75"/>
      <c r="Q996" s="151">
        <f t="shared" si="129"/>
        <v>-276449.79000000004</v>
      </c>
      <c r="R996" s="78">
        <f t="shared" si="130"/>
        <v>849.0806708673091</v>
      </c>
    </row>
    <row r="997" spans="1:18" s="2" customFormat="1" x14ac:dyDescent="0.3">
      <c r="A997" s="76">
        <v>9</v>
      </c>
      <c r="B997" s="75" t="s">
        <v>345</v>
      </c>
      <c r="C997" s="75" t="s">
        <v>1315</v>
      </c>
      <c r="D997" s="75" t="s">
        <v>411</v>
      </c>
      <c r="E997" s="75" t="s">
        <v>1316</v>
      </c>
      <c r="F997" s="75" t="s">
        <v>478</v>
      </c>
      <c r="G997" s="75" t="s">
        <v>1325</v>
      </c>
      <c r="H997" s="80">
        <v>1721</v>
      </c>
      <c r="I997" s="76">
        <v>2</v>
      </c>
      <c r="J997" s="153">
        <f>นครพนม!F96</f>
        <v>266530.89</v>
      </c>
      <c r="K997" s="159">
        <f>นครพนม!AL96</f>
        <v>326703.86</v>
      </c>
      <c r="L997" s="81">
        <f>นครพนม!AM96</f>
        <v>2389343.77</v>
      </c>
      <c r="M997" s="81">
        <f>นครพนม!AN96</f>
        <v>2507817.62</v>
      </c>
      <c r="N997" s="75"/>
      <c r="O997" s="75"/>
      <c r="P997" s="75"/>
      <c r="Q997" s="151">
        <f t="shared" si="129"/>
        <v>-118473.85000000009</v>
      </c>
      <c r="R997" s="78">
        <f t="shared" si="130"/>
        <v>1388.3461766414875</v>
      </c>
    </row>
    <row r="998" spans="1:18" s="2" customFormat="1" x14ac:dyDescent="0.3">
      <c r="A998" s="76">
        <v>10</v>
      </c>
      <c r="B998" s="75" t="s">
        <v>345</v>
      </c>
      <c r="C998" s="75" t="s">
        <v>1315</v>
      </c>
      <c r="D998" s="75" t="s">
        <v>411</v>
      </c>
      <c r="E998" s="75" t="s">
        <v>1316</v>
      </c>
      <c r="F998" s="75" t="s">
        <v>478</v>
      </c>
      <c r="G998" s="75" t="s">
        <v>1326</v>
      </c>
      <c r="H998" s="80">
        <v>3253</v>
      </c>
      <c r="I998" s="76">
        <v>3</v>
      </c>
      <c r="J998" s="153">
        <f>นครพนม!F97</f>
        <v>194570.74</v>
      </c>
      <c r="K998" s="159">
        <f>นครพนม!AL97</f>
        <v>426836.26999999996</v>
      </c>
      <c r="L998" s="81">
        <f>นครพนม!AM97</f>
        <v>1256514.8900000001</v>
      </c>
      <c r="M998" s="81">
        <f>นครพนม!AN97</f>
        <v>1388566.21</v>
      </c>
      <c r="N998" s="75"/>
      <c r="O998" s="75"/>
      <c r="P998" s="75"/>
      <c r="Q998" s="151">
        <f t="shared" si="129"/>
        <v>-132051.31999999983</v>
      </c>
      <c r="R998" s="78">
        <f t="shared" si="130"/>
        <v>386.26341530894564</v>
      </c>
    </row>
    <row r="999" spans="1:18" s="2" customFormat="1" x14ac:dyDescent="0.3">
      <c r="A999" s="76">
        <v>11</v>
      </c>
      <c r="B999" s="75" t="s">
        <v>345</v>
      </c>
      <c r="C999" s="75" t="s">
        <v>1315</v>
      </c>
      <c r="D999" s="75" t="s">
        <v>411</v>
      </c>
      <c r="E999" s="75" t="s">
        <v>1316</v>
      </c>
      <c r="F999" s="75" t="s">
        <v>478</v>
      </c>
      <c r="G999" s="75" t="s">
        <v>1327</v>
      </c>
      <c r="H999" s="80">
        <v>2902</v>
      </c>
      <c r="I999" s="76">
        <v>2</v>
      </c>
      <c r="J999" s="153">
        <f>นครพนม!F98</f>
        <v>133374.72</v>
      </c>
      <c r="K999" s="159">
        <f>นครพนม!AL98</f>
        <v>188168.3</v>
      </c>
      <c r="L999" s="81">
        <f>นครพนม!AM98</f>
        <v>1424784.49</v>
      </c>
      <c r="M999" s="81">
        <f>นครพนม!AN98</f>
        <v>1516595.1300000001</v>
      </c>
      <c r="N999" s="75"/>
      <c r="O999" s="75"/>
      <c r="P999" s="75"/>
      <c r="Q999" s="151">
        <f t="shared" si="129"/>
        <v>-91810.64000000013</v>
      </c>
      <c r="R999" s="78">
        <f t="shared" si="130"/>
        <v>490.96639903514819</v>
      </c>
    </row>
    <row r="1000" spans="1:18" s="2" customFormat="1" x14ac:dyDescent="0.3">
      <c r="A1000" s="76">
        <v>12</v>
      </c>
      <c r="B1000" s="75" t="s">
        <v>345</v>
      </c>
      <c r="C1000" s="75" t="s">
        <v>1315</v>
      </c>
      <c r="D1000" s="75" t="s">
        <v>411</v>
      </c>
      <c r="E1000" s="75" t="s">
        <v>1316</v>
      </c>
      <c r="F1000" s="75" t="s">
        <v>478</v>
      </c>
      <c r="G1000" s="75" t="s">
        <v>1328</v>
      </c>
      <c r="H1000" s="80">
        <v>3199</v>
      </c>
      <c r="I1000" s="76">
        <v>3</v>
      </c>
      <c r="J1000" s="153">
        <f>นครพนม!F99</f>
        <v>12136.92</v>
      </c>
      <c r="K1000" s="159">
        <f>นครพนม!AL99</f>
        <v>-112429.29999999999</v>
      </c>
      <c r="L1000" s="81">
        <f>นครพนม!AM99</f>
        <v>1916087.1600000001</v>
      </c>
      <c r="M1000" s="81">
        <f>นครพนม!AN99</f>
        <v>2089675.8599999999</v>
      </c>
      <c r="N1000" s="75"/>
      <c r="O1000" s="75"/>
      <c r="P1000" s="75"/>
      <c r="Q1000" s="151">
        <f t="shared" si="129"/>
        <v>-173588.69999999972</v>
      </c>
      <c r="R1000" s="78">
        <f t="shared" si="130"/>
        <v>598.96441387933737</v>
      </c>
    </row>
    <row r="1001" spans="1:18" s="2" customFormat="1" x14ac:dyDescent="0.3">
      <c r="A1001" s="76">
        <v>13</v>
      </c>
      <c r="B1001" s="75" t="s">
        <v>345</v>
      </c>
      <c r="C1001" s="75" t="s">
        <v>1315</v>
      </c>
      <c r="D1001" s="75" t="s">
        <v>411</v>
      </c>
      <c r="E1001" s="75" t="s">
        <v>1316</v>
      </c>
      <c r="F1001" s="75" t="s">
        <v>478</v>
      </c>
      <c r="G1001" s="75" t="s">
        <v>1329</v>
      </c>
      <c r="H1001" s="80">
        <v>2159</v>
      </c>
      <c r="I1001" s="76">
        <v>2</v>
      </c>
      <c r="J1001" s="153">
        <f>นครพนม!F100</f>
        <v>105957.89</v>
      </c>
      <c r="K1001" s="159">
        <f>นครพนม!AL100</f>
        <v>82781.029999999984</v>
      </c>
      <c r="L1001" s="81">
        <f>นครพนม!AM100</f>
        <v>1899501.13</v>
      </c>
      <c r="M1001" s="81">
        <f>นครพนม!AN100</f>
        <v>2122061.9699999997</v>
      </c>
      <c r="N1001" s="75"/>
      <c r="O1001" s="75"/>
      <c r="P1001" s="75"/>
      <c r="Q1001" s="151">
        <f t="shared" si="129"/>
        <v>-222560.83999999985</v>
      </c>
      <c r="R1001" s="78">
        <f t="shared" si="130"/>
        <v>879.80598888374243</v>
      </c>
    </row>
    <row r="1002" spans="1:18" s="2" customFormat="1" x14ac:dyDescent="0.3">
      <c r="A1002" s="76">
        <v>14</v>
      </c>
      <c r="B1002" s="75" t="s">
        <v>345</v>
      </c>
      <c r="C1002" s="75" t="s">
        <v>1315</v>
      </c>
      <c r="D1002" s="75" t="s">
        <v>411</v>
      </c>
      <c r="E1002" s="75" t="s">
        <v>1316</v>
      </c>
      <c r="F1002" s="75" t="s">
        <v>478</v>
      </c>
      <c r="G1002" s="75" t="s">
        <v>1330</v>
      </c>
      <c r="H1002" s="80">
        <v>1892</v>
      </c>
      <c r="I1002" s="76">
        <v>2</v>
      </c>
      <c r="J1002" s="153">
        <f>นครพนม!F101</f>
        <v>59820.09</v>
      </c>
      <c r="K1002" s="159">
        <f>นครพนม!AL101</f>
        <v>95510.94</v>
      </c>
      <c r="L1002" s="81">
        <f>นครพนม!AM101</f>
        <v>1910090.28</v>
      </c>
      <c r="M1002" s="81">
        <f>นครพนม!AN101</f>
        <v>2068017.5799999998</v>
      </c>
      <c r="N1002" s="75"/>
      <c r="O1002" s="75"/>
      <c r="P1002" s="75"/>
      <c r="Q1002" s="151">
        <f t="shared" si="129"/>
        <v>-157927.29999999981</v>
      </c>
      <c r="R1002" s="78">
        <f t="shared" si="130"/>
        <v>1009.5614587737844</v>
      </c>
    </row>
    <row r="1003" spans="1:18" s="2" customFormat="1" x14ac:dyDescent="0.3">
      <c r="A1003" s="76">
        <v>15</v>
      </c>
      <c r="B1003" s="75" t="s">
        <v>345</v>
      </c>
      <c r="C1003" s="75" t="s">
        <v>1315</v>
      </c>
      <c r="D1003" s="75" t="s">
        <v>411</v>
      </c>
      <c r="E1003" s="75" t="s">
        <v>1316</v>
      </c>
      <c r="F1003" s="75" t="s">
        <v>478</v>
      </c>
      <c r="G1003" s="75" t="s">
        <v>1331</v>
      </c>
      <c r="H1003" s="80">
        <v>2728</v>
      </c>
      <c r="I1003" s="76">
        <v>2</v>
      </c>
      <c r="J1003" s="153">
        <f>นครพนม!F102</f>
        <v>309392.74</v>
      </c>
      <c r="K1003" s="159">
        <f>นครพนม!AL102</f>
        <v>375712.81999999995</v>
      </c>
      <c r="L1003" s="81">
        <f>นครพนม!AM102</f>
        <v>1813471.9100000001</v>
      </c>
      <c r="M1003" s="81">
        <f>นครพนม!AN102</f>
        <v>1905777.53</v>
      </c>
      <c r="N1003" s="75"/>
      <c r="O1003" s="75"/>
      <c r="P1003" s="75"/>
      <c r="Q1003" s="151">
        <f t="shared" si="129"/>
        <v>-92305.619999999879</v>
      </c>
      <c r="R1003" s="78">
        <f t="shared" si="130"/>
        <v>664.76243035190623</v>
      </c>
    </row>
    <row r="1004" spans="1:18" s="2" customFormat="1" x14ac:dyDescent="0.3">
      <c r="A1004" s="76">
        <v>16</v>
      </c>
      <c r="B1004" s="75" t="s">
        <v>345</v>
      </c>
      <c r="C1004" s="75" t="s">
        <v>1315</v>
      </c>
      <c r="D1004" s="75" t="s">
        <v>411</v>
      </c>
      <c r="E1004" s="75" t="s">
        <v>1316</v>
      </c>
      <c r="F1004" s="75" t="s">
        <v>478</v>
      </c>
      <c r="G1004" s="75" t="s">
        <v>1332</v>
      </c>
      <c r="H1004" s="80">
        <v>2919</v>
      </c>
      <c r="I1004" s="76">
        <v>2</v>
      </c>
      <c r="J1004" s="153">
        <f>นครพนม!F103</f>
        <v>53241.11</v>
      </c>
      <c r="K1004" s="159">
        <f>นครพนม!AL103</f>
        <v>377842.62</v>
      </c>
      <c r="L1004" s="81">
        <f>นครพนม!AM103</f>
        <v>2036109.54</v>
      </c>
      <c r="M1004" s="81">
        <f>นครพนม!AN103</f>
        <v>2034179.9100000001</v>
      </c>
      <c r="N1004" s="75"/>
      <c r="O1004" s="75"/>
      <c r="P1004" s="75"/>
      <c r="Q1004" s="151">
        <f t="shared" si="129"/>
        <v>1929.6299999998882</v>
      </c>
      <c r="R1004" s="78">
        <f t="shared" si="130"/>
        <v>697.53667009249739</v>
      </c>
    </row>
    <row r="1005" spans="1:18" s="2" customFormat="1" x14ac:dyDescent="0.3">
      <c r="A1005" s="76">
        <v>17</v>
      </c>
      <c r="B1005" s="75" t="s">
        <v>345</v>
      </c>
      <c r="C1005" s="75" t="s">
        <v>1315</v>
      </c>
      <c r="D1005" s="75" t="s">
        <v>411</v>
      </c>
      <c r="E1005" s="75" t="s">
        <v>1316</v>
      </c>
      <c r="F1005" s="75" t="s">
        <v>478</v>
      </c>
      <c r="G1005" s="75" t="s">
        <v>1333</v>
      </c>
      <c r="H1005" s="80">
        <v>3409</v>
      </c>
      <c r="I1005" s="76">
        <v>3</v>
      </c>
      <c r="J1005" s="153">
        <f>นครพนม!F104</f>
        <v>72137.22</v>
      </c>
      <c r="K1005" s="159">
        <f>นครพนม!AL104</f>
        <v>394720.9</v>
      </c>
      <c r="L1005" s="81">
        <f>นครพนม!AM104</f>
        <v>924806.96</v>
      </c>
      <c r="M1005" s="81">
        <f>นครพนม!AN104</f>
        <v>807985.62</v>
      </c>
      <c r="N1005" s="75"/>
      <c r="O1005" s="75"/>
      <c r="P1005" s="75"/>
      <c r="Q1005" s="151">
        <f t="shared" si="129"/>
        <v>116821.33999999997</v>
      </c>
      <c r="R1005" s="78">
        <f t="shared" si="130"/>
        <v>271.28394250513344</v>
      </c>
    </row>
    <row r="1006" spans="1:18" s="2" customFormat="1" x14ac:dyDescent="0.3">
      <c r="A1006" s="76">
        <v>18</v>
      </c>
      <c r="B1006" s="75" t="s">
        <v>345</v>
      </c>
      <c r="C1006" s="75" t="s">
        <v>1315</v>
      </c>
      <c r="D1006" s="75" t="s">
        <v>411</v>
      </c>
      <c r="E1006" s="75" t="s">
        <v>1316</v>
      </c>
      <c r="F1006" s="75" t="s">
        <v>478</v>
      </c>
      <c r="G1006" s="75" t="s">
        <v>1334</v>
      </c>
      <c r="H1006" s="80">
        <v>1740</v>
      </c>
      <c r="I1006" s="76">
        <v>2</v>
      </c>
      <c r="J1006" s="153">
        <f>นครพนม!F105</f>
        <v>62406.83</v>
      </c>
      <c r="K1006" s="159">
        <f>นครพนม!AL105</f>
        <v>89840.970000000016</v>
      </c>
      <c r="L1006" s="81">
        <f>นครพนม!AM105</f>
        <v>1686305.63</v>
      </c>
      <c r="M1006" s="81">
        <f>นครพนม!AN105</f>
        <v>1835498.36</v>
      </c>
      <c r="N1006" s="75"/>
      <c r="O1006" s="75"/>
      <c r="P1006" s="75"/>
      <c r="Q1006" s="151">
        <f t="shared" si="129"/>
        <v>-149192.73000000021</v>
      </c>
      <c r="R1006" s="78">
        <f t="shared" si="130"/>
        <v>969.14116666666655</v>
      </c>
    </row>
    <row r="1007" spans="1:18" s="2" customFormat="1" x14ac:dyDescent="0.3">
      <c r="A1007" s="76">
        <v>19</v>
      </c>
      <c r="B1007" s="75" t="s">
        <v>345</v>
      </c>
      <c r="C1007" s="75" t="s">
        <v>1315</v>
      </c>
      <c r="D1007" s="75" t="s">
        <v>411</v>
      </c>
      <c r="E1007" s="75" t="s">
        <v>1316</v>
      </c>
      <c r="F1007" s="75" t="s">
        <v>478</v>
      </c>
      <c r="G1007" s="75" t="s">
        <v>1572</v>
      </c>
      <c r="H1007" s="80">
        <v>2598</v>
      </c>
      <c r="I1007" s="76">
        <v>2</v>
      </c>
      <c r="J1007" s="153">
        <f>นครพนม!F106</f>
        <v>353430.11</v>
      </c>
      <c r="K1007" s="159">
        <f>นครพนม!AL106</f>
        <v>418645.75</v>
      </c>
      <c r="L1007" s="81">
        <f>นครพนม!AM106</f>
        <v>1929176.95</v>
      </c>
      <c r="M1007" s="81">
        <f>นครพนม!AN106</f>
        <v>2075794.03</v>
      </c>
      <c r="N1007" s="75"/>
      <c r="O1007" s="75"/>
      <c r="P1007" s="75"/>
      <c r="Q1007" s="151">
        <f t="shared" si="129"/>
        <v>-146617.08000000007</v>
      </c>
      <c r="R1007" s="78">
        <f t="shared" si="130"/>
        <v>742.56233641262509</v>
      </c>
    </row>
    <row r="1008" spans="1:18" s="2" customFormat="1" x14ac:dyDescent="0.3">
      <c r="A1008" s="76">
        <v>20</v>
      </c>
      <c r="B1008" s="75" t="s">
        <v>345</v>
      </c>
      <c r="C1008" s="75" t="s">
        <v>1315</v>
      </c>
      <c r="D1008" s="75" t="s">
        <v>411</v>
      </c>
      <c r="E1008" s="75" t="s">
        <v>1316</v>
      </c>
      <c r="F1008" s="75" t="s">
        <v>478</v>
      </c>
      <c r="G1008" s="75" t="s">
        <v>1336</v>
      </c>
      <c r="H1008" s="80">
        <v>2058</v>
      </c>
      <c r="I1008" s="76">
        <v>2</v>
      </c>
      <c r="J1008" s="153">
        <f>นครพนม!F107</f>
        <v>65399.25</v>
      </c>
      <c r="K1008" s="159">
        <f>นครพนม!AL107</f>
        <v>510122.12</v>
      </c>
      <c r="L1008" s="81">
        <f>นครพนม!AM107</f>
        <v>2187611.4900000002</v>
      </c>
      <c r="M1008" s="81">
        <f>นครพนม!AN107</f>
        <v>1986524.85</v>
      </c>
      <c r="N1008" s="75"/>
      <c r="O1008" s="75"/>
      <c r="P1008" s="75"/>
      <c r="Q1008" s="151">
        <f t="shared" si="129"/>
        <v>201086.64000000013</v>
      </c>
      <c r="R1008" s="78">
        <f t="shared" si="130"/>
        <v>1062.9793440233236</v>
      </c>
    </row>
    <row r="1009" spans="1:18" s="21" customFormat="1" x14ac:dyDescent="0.3">
      <c r="A1009" s="139">
        <v>7</v>
      </c>
      <c r="B1009" s="140" t="s">
        <v>345</v>
      </c>
      <c r="C1009" s="140"/>
      <c r="D1009" s="140"/>
      <c r="E1009" s="148" t="s">
        <v>374</v>
      </c>
      <c r="F1009" s="148"/>
      <c r="G1009" s="148" t="s">
        <v>1337</v>
      </c>
      <c r="H1009" s="142">
        <f>SUM(H989:H1008)</f>
        <v>48333</v>
      </c>
      <c r="I1009" s="139"/>
      <c r="J1009" s="142">
        <f>SUM(J989:J1008)</f>
        <v>2938860.28</v>
      </c>
      <c r="K1009" s="160">
        <f>SUM(K989:K1008)</f>
        <v>4550505.8999999994</v>
      </c>
      <c r="L1009" s="142">
        <f t="shared" ref="L1009:M1009" si="133">SUM(L989:L1008)</f>
        <v>34408110.369999997</v>
      </c>
      <c r="M1009" s="142">
        <f t="shared" si="133"/>
        <v>37005821.219999999</v>
      </c>
      <c r="N1009" s="140">
        <v>19</v>
      </c>
      <c r="O1009" s="140">
        <v>19</v>
      </c>
      <c r="P1009" s="140">
        <f>N1009-O1009</f>
        <v>0</v>
      </c>
      <c r="Q1009" s="152">
        <f t="shared" si="129"/>
        <v>-2597710.8500000015</v>
      </c>
      <c r="R1009" s="150">
        <f>L1009/H1009</f>
        <v>711.89684832309183</v>
      </c>
    </row>
    <row r="1010" spans="1:18" s="2" customFormat="1" x14ac:dyDescent="0.3">
      <c r="A1010" s="76">
        <v>1</v>
      </c>
      <c r="B1010" s="75" t="s">
        <v>345</v>
      </c>
      <c r="C1010" s="75" t="s">
        <v>1338</v>
      </c>
      <c r="D1010" s="75" t="s">
        <v>418</v>
      </c>
      <c r="E1010" s="75" t="s">
        <v>1339</v>
      </c>
      <c r="F1010" s="75" t="s">
        <v>508</v>
      </c>
      <c r="G1010" s="75" t="s">
        <v>1340</v>
      </c>
      <c r="H1010" s="80"/>
      <c r="I1010" s="76"/>
      <c r="J1010" s="153"/>
      <c r="K1010" s="159"/>
      <c r="L1010" s="81"/>
      <c r="M1010" s="81"/>
      <c r="N1010" s="75"/>
      <c r="O1010" s="75"/>
      <c r="P1010" s="75"/>
      <c r="Q1010" s="151"/>
      <c r="R1010" s="78"/>
    </row>
    <row r="1011" spans="1:18" s="2" customFormat="1" x14ac:dyDescent="0.3">
      <c r="A1011" s="76">
        <v>2</v>
      </c>
      <c r="B1011" s="75" t="s">
        <v>345</v>
      </c>
      <c r="C1011" s="75" t="s">
        <v>1338</v>
      </c>
      <c r="D1011" s="75" t="s">
        <v>418</v>
      </c>
      <c r="E1011" s="75" t="s">
        <v>1339</v>
      </c>
      <c r="F1011" s="75" t="s">
        <v>478</v>
      </c>
      <c r="G1011" s="75" t="s">
        <v>1341</v>
      </c>
      <c r="H1011" s="80">
        <v>2939</v>
      </c>
      <c r="I1011" s="76">
        <v>2</v>
      </c>
      <c r="J1011" s="153">
        <f>นครพนม!F108</f>
        <v>189241.60000000001</v>
      </c>
      <c r="K1011" s="159">
        <f>นครพนม!AL108</f>
        <v>207466.84000000003</v>
      </c>
      <c r="L1011" s="81">
        <f>นครพนม!AM108</f>
        <v>1817034.17</v>
      </c>
      <c r="M1011" s="81">
        <f>นครพนม!AN108</f>
        <v>2077170.9100000001</v>
      </c>
      <c r="N1011" s="75"/>
      <c r="O1011" s="75"/>
      <c r="P1011" s="75"/>
      <c r="Q1011" s="151">
        <f t="shared" si="129"/>
        <v>-260136.74000000022</v>
      </c>
      <c r="R1011" s="78">
        <f t="shared" si="130"/>
        <v>618.24912215039126</v>
      </c>
    </row>
    <row r="1012" spans="1:18" s="2" customFormat="1" x14ac:dyDescent="0.3">
      <c r="A1012" s="76">
        <v>3</v>
      </c>
      <c r="B1012" s="75" t="s">
        <v>345</v>
      </c>
      <c r="C1012" s="75" t="s">
        <v>1338</v>
      </c>
      <c r="D1012" s="75" t="s">
        <v>418</v>
      </c>
      <c r="E1012" s="75" t="s">
        <v>1339</v>
      </c>
      <c r="F1012" s="75" t="s">
        <v>478</v>
      </c>
      <c r="G1012" s="75" t="s">
        <v>1342</v>
      </c>
      <c r="H1012" s="80">
        <v>2960</v>
      </c>
      <c r="I1012" s="76">
        <v>2</v>
      </c>
      <c r="J1012" s="153">
        <f>นครพนม!F109</f>
        <v>535963.71</v>
      </c>
      <c r="K1012" s="159">
        <f>นครพนม!AL109</f>
        <v>564248.11</v>
      </c>
      <c r="L1012" s="81">
        <f>นครพนม!AM109</f>
        <v>1766506.31</v>
      </c>
      <c r="M1012" s="81">
        <f>นครพนม!AN109</f>
        <v>2097695.2800000003</v>
      </c>
      <c r="N1012" s="75"/>
      <c r="O1012" s="75"/>
      <c r="P1012" s="75"/>
      <c r="Q1012" s="151">
        <f t="shared" si="129"/>
        <v>-331188.9700000002</v>
      </c>
      <c r="R1012" s="78">
        <f t="shared" si="130"/>
        <v>596.79267229729737</v>
      </c>
    </row>
    <row r="1013" spans="1:18" s="2" customFormat="1" x14ac:dyDescent="0.3">
      <c r="A1013" s="76">
        <v>4</v>
      </c>
      <c r="B1013" s="75" t="s">
        <v>345</v>
      </c>
      <c r="C1013" s="75" t="s">
        <v>1338</v>
      </c>
      <c r="D1013" s="75" t="s">
        <v>418</v>
      </c>
      <c r="E1013" s="75" t="s">
        <v>1339</v>
      </c>
      <c r="F1013" s="75" t="s">
        <v>478</v>
      </c>
      <c r="G1013" s="75" t="s">
        <v>1343</v>
      </c>
      <c r="H1013" s="80">
        <v>4264</v>
      </c>
      <c r="I1013" s="76">
        <v>3</v>
      </c>
      <c r="J1013" s="153">
        <f>นครพนม!F110</f>
        <v>34572.85</v>
      </c>
      <c r="K1013" s="159">
        <f>นครพนม!AL110</f>
        <v>133022.34</v>
      </c>
      <c r="L1013" s="81">
        <f>นครพนม!AM110</f>
        <v>1903173.8199999998</v>
      </c>
      <c r="M1013" s="81">
        <f>นครพนม!AN110</f>
        <v>2035460.27</v>
      </c>
      <c r="N1013" s="75"/>
      <c r="O1013" s="75"/>
      <c r="P1013" s="75"/>
      <c r="Q1013" s="151">
        <f t="shared" si="129"/>
        <v>-132286.45000000019</v>
      </c>
      <c r="R1013" s="78">
        <f t="shared" si="130"/>
        <v>446.3353236397748</v>
      </c>
    </row>
    <row r="1014" spans="1:18" s="2" customFormat="1" x14ac:dyDescent="0.3">
      <c r="A1014" s="76">
        <v>5</v>
      </c>
      <c r="B1014" s="75" t="s">
        <v>345</v>
      </c>
      <c r="C1014" s="75" t="s">
        <v>1338</v>
      </c>
      <c r="D1014" s="75" t="s">
        <v>418</v>
      </c>
      <c r="E1014" s="75" t="s">
        <v>1339</v>
      </c>
      <c r="F1014" s="75" t="s">
        <v>478</v>
      </c>
      <c r="G1014" s="75" t="s">
        <v>1344</v>
      </c>
      <c r="H1014" s="80">
        <v>4699</v>
      </c>
      <c r="I1014" s="76">
        <v>4</v>
      </c>
      <c r="J1014" s="153">
        <f>นครพนม!F111</f>
        <v>59543.12</v>
      </c>
      <c r="K1014" s="159">
        <f>นครพนม!AL111</f>
        <v>200021.23</v>
      </c>
      <c r="L1014" s="81">
        <f>นครพนม!AM111</f>
        <v>2437797.37</v>
      </c>
      <c r="M1014" s="81">
        <f>นครพนม!AN111</f>
        <v>2712414.5300000003</v>
      </c>
      <c r="N1014" s="75"/>
      <c r="O1014" s="75"/>
      <c r="P1014" s="75"/>
      <c r="Q1014" s="151">
        <f t="shared" si="129"/>
        <v>-274617.16000000015</v>
      </c>
      <c r="R1014" s="78">
        <f t="shared" si="130"/>
        <v>518.79067248350714</v>
      </c>
    </row>
    <row r="1015" spans="1:18" s="2" customFormat="1" x14ac:dyDescent="0.3">
      <c r="A1015" s="76">
        <v>6</v>
      </c>
      <c r="B1015" s="75" t="s">
        <v>345</v>
      </c>
      <c r="C1015" s="75" t="s">
        <v>1338</v>
      </c>
      <c r="D1015" s="75" t="s">
        <v>418</v>
      </c>
      <c r="E1015" s="75" t="s">
        <v>1339</v>
      </c>
      <c r="F1015" s="75" t="s">
        <v>478</v>
      </c>
      <c r="G1015" s="75" t="s">
        <v>1345</v>
      </c>
      <c r="H1015" s="80">
        <v>2309</v>
      </c>
      <c r="I1015" s="76">
        <v>2</v>
      </c>
      <c r="J1015" s="153">
        <f>นครพนม!F112</f>
        <v>117007.55</v>
      </c>
      <c r="K1015" s="159">
        <f>นครพนม!AL112</f>
        <v>166655.55000000002</v>
      </c>
      <c r="L1015" s="81">
        <f>นครพนม!AM112</f>
        <v>1740977.28</v>
      </c>
      <c r="M1015" s="81">
        <f>นครพนม!AN112</f>
        <v>2045220.25</v>
      </c>
      <c r="N1015" s="75"/>
      <c r="O1015" s="75"/>
      <c r="P1015" s="75"/>
      <c r="Q1015" s="151">
        <f t="shared" si="129"/>
        <v>-304242.96999999997</v>
      </c>
      <c r="R1015" s="78">
        <f t="shared" si="130"/>
        <v>753.99622347336515</v>
      </c>
    </row>
    <row r="1016" spans="1:18" s="2" customFormat="1" x14ac:dyDescent="0.3">
      <c r="A1016" s="76">
        <v>7</v>
      </c>
      <c r="B1016" s="75" t="s">
        <v>345</v>
      </c>
      <c r="C1016" s="75" t="s">
        <v>1338</v>
      </c>
      <c r="D1016" s="75" t="s">
        <v>418</v>
      </c>
      <c r="E1016" s="75" t="s">
        <v>1339</v>
      </c>
      <c r="F1016" s="75" t="s">
        <v>478</v>
      </c>
      <c r="G1016" s="75" t="s">
        <v>1346</v>
      </c>
      <c r="H1016" s="80">
        <v>695</v>
      </c>
      <c r="I1016" s="76">
        <v>1</v>
      </c>
      <c r="J1016" s="153">
        <f>นครพนม!F113</f>
        <v>293479.09999999998</v>
      </c>
      <c r="K1016" s="159">
        <f>นครพนม!AL113</f>
        <v>327205.36</v>
      </c>
      <c r="L1016" s="81">
        <f>นครพนม!AM113</f>
        <v>1612189.31</v>
      </c>
      <c r="M1016" s="81">
        <f>นครพนม!AN113</f>
        <v>1853608.42</v>
      </c>
      <c r="N1016" s="75"/>
      <c r="O1016" s="75"/>
      <c r="P1016" s="75"/>
      <c r="Q1016" s="151">
        <f t="shared" si="129"/>
        <v>-241419.10999999987</v>
      </c>
      <c r="R1016" s="78">
        <f t="shared" si="130"/>
        <v>2319.6968489208634</v>
      </c>
    </row>
    <row r="1017" spans="1:18" s="2" customFormat="1" x14ac:dyDescent="0.3">
      <c r="A1017" s="76">
        <v>8</v>
      </c>
      <c r="B1017" s="75" t="s">
        <v>345</v>
      </c>
      <c r="C1017" s="75" t="s">
        <v>1338</v>
      </c>
      <c r="D1017" s="75" t="s">
        <v>418</v>
      </c>
      <c r="E1017" s="75" t="s">
        <v>1339</v>
      </c>
      <c r="F1017" s="75" t="s">
        <v>478</v>
      </c>
      <c r="G1017" s="75" t="s">
        <v>1347</v>
      </c>
      <c r="H1017" s="80">
        <v>3575</v>
      </c>
      <c r="I1017" s="76">
        <v>3</v>
      </c>
      <c r="J1017" s="153">
        <f>นครพนม!F114</f>
        <v>70263.33</v>
      </c>
      <c r="K1017" s="159">
        <f>นครพนม!AL114</f>
        <v>95144.06</v>
      </c>
      <c r="L1017" s="81">
        <f>นครพนม!AM114</f>
        <v>2769251.6</v>
      </c>
      <c r="M1017" s="81">
        <f>นครพนม!AN114</f>
        <v>2963164.3000000003</v>
      </c>
      <c r="N1017" s="75"/>
      <c r="O1017" s="75"/>
      <c r="P1017" s="75"/>
      <c r="Q1017" s="151">
        <f t="shared" si="129"/>
        <v>-193912.70000000019</v>
      </c>
      <c r="R1017" s="78">
        <f t="shared" si="130"/>
        <v>774.6158321678322</v>
      </c>
    </row>
    <row r="1018" spans="1:18" s="2" customFormat="1" x14ac:dyDescent="0.3">
      <c r="A1018" s="76">
        <v>9</v>
      </c>
      <c r="B1018" s="75" t="s">
        <v>345</v>
      </c>
      <c r="C1018" s="75" t="s">
        <v>1338</v>
      </c>
      <c r="D1018" s="75" t="s">
        <v>418</v>
      </c>
      <c r="E1018" s="75" t="s">
        <v>1339</v>
      </c>
      <c r="F1018" s="75" t="s">
        <v>478</v>
      </c>
      <c r="G1018" s="75" t="s">
        <v>1348</v>
      </c>
      <c r="H1018" s="80">
        <v>2443</v>
      </c>
      <c r="I1018" s="76">
        <v>2</v>
      </c>
      <c r="J1018" s="153">
        <f>นครพนม!F115</f>
        <v>266530.89</v>
      </c>
      <c r="K1018" s="159">
        <f>นครพนม!AL115</f>
        <v>326703.86</v>
      </c>
      <c r="L1018" s="81">
        <f>นครพนม!AM115</f>
        <v>2389343.77</v>
      </c>
      <c r="M1018" s="81">
        <f>นครพนม!AN115</f>
        <v>2507817.62</v>
      </c>
      <c r="N1018" s="75"/>
      <c r="O1018" s="75"/>
      <c r="P1018" s="75"/>
      <c r="Q1018" s="151">
        <f t="shared" si="129"/>
        <v>-118473.85000000009</v>
      </c>
      <c r="R1018" s="78">
        <f t="shared" si="130"/>
        <v>978.03674580433892</v>
      </c>
    </row>
    <row r="1019" spans="1:18" s="2" customFormat="1" x14ac:dyDescent="0.3">
      <c r="A1019" s="76">
        <v>10</v>
      </c>
      <c r="B1019" s="75" t="s">
        <v>345</v>
      </c>
      <c r="C1019" s="75" t="s">
        <v>1338</v>
      </c>
      <c r="D1019" s="75" t="s">
        <v>418</v>
      </c>
      <c r="E1019" s="75" t="s">
        <v>1339</v>
      </c>
      <c r="F1019" s="75" t="s">
        <v>478</v>
      </c>
      <c r="G1019" s="75" t="s">
        <v>1349</v>
      </c>
      <c r="H1019" s="80">
        <v>1283</v>
      </c>
      <c r="I1019" s="76">
        <v>1</v>
      </c>
      <c r="J1019" s="153">
        <f>นครพนม!F116</f>
        <v>133374.72</v>
      </c>
      <c r="K1019" s="159">
        <f>นครพนม!AL116</f>
        <v>188168.3</v>
      </c>
      <c r="L1019" s="81">
        <f>นครพนม!AM116</f>
        <v>1424784.49</v>
      </c>
      <c r="M1019" s="81">
        <f>นครพนม!AN116</f>
        <v>1516595.1300000001</v>
      </c>
      <c r="N1019" s="75"/>
      <c r="O1019" s="75"/>
      <c r="P1019" s="75"/>
      <c r="Q1019" s="151">
        <f t="shared" si="129"/>
        <v>-91810.64000000013</v>
      </c>
      <c r="R1019" s="78">
        <f t="shared" si="130"/>
        <v>1110.5101247077164</v>
      </c>
    </row>
    <row r="1020" spans="1:18" s="2" customFormat="1" x14ac:dyDescent="0.3">
      <c r="A1020" s="76">
        <v>11</v>
      </c>
      <c r="B1020" s="75" t="s">
        <v>345</v>
      </c>
      <c r="C1020" s="75" t="s">
        <v>1338</v>
      </c>
      <c r="D1020" s="75" t="s">
        <v>418</v>
      </c>
      <c r="E1020" s="75" t="s">
        <v>1339</v>
      </c>
      <c r="F1020" s="75" t="s">
        <v>478</v>
      </c>
      <c r="G1020" s="75" t="s">
        <v>1350</v>
      </c>
      <c r="H1020" s="80">
        <v>3442</v>
      </c>
      <c r="I1020" s="76">
        <v>3</v>
      </c>
      <c r="J1020" s="153">
        <f>นครพนม!F117</f>
        <v>77937.94</v>
      </c>
      <c r="K1020" s="159">
        <f>นครพนม!AL117</f>
        <v>118226.59</v>
      </c>
      <c r="L1020" s="81">
        <f>นครพนม!AM117</f>
        <v>2370837.9500000002</v>
      </c>
      <c r="M1020" s="81">
        <f>นครพนม!AN117</f>
        <v>2778651.6999999997</v>
      </c>
      <c r="N1020" s="75"/>
      <c r="O1020" s="75"/>
      <c r="P1020" s="75"/>
      <c r="Q1020" s="151">
        <f t="shared" si="129"/>
        <v>-407813.74999999953</v>
      </c>
      <c r="R1020" s="78">
        <f t="shared" si="130"/>
        <v>688.79661533991873</v>
      </c>
    </row>
    <row r="1021" spans="1:18" s="2" customFormat="1" x14ac:dyDescent="0.3">
      <c r="A1021" s="76">
        <v>12</v>
      </c>
      <c r="B1021" s="75" t="s">
        <v>345</v>
      </c>
      <c r="C1021" s="75" t="s">
        <v>1338</v>
      </c>
      <c r="D1021" s="75" t="s">
        <v>418</v>
      </c>
      <c r="E1021" s="75" t="s">
        <v>1339</v>
      </c>
      <c r="F1021" s="75" t="s">
        <v>478</v>
      </c>
      <c r="G1021" s="75" t="s">
        <v>1351</v>
      </c>
      <c r="H1021" s="80">
        <v>1430</v>
      </c>
      <c r="I1021" s="76">
        <v>1</v>
      </c>
      <c r="J1021" s="153">
        <f>นครพนม!F118</f>
        <v>59820.09</v>
      </c>
      <c r="K1021" s="159">
        <f>นครพนม!AL118</f>
        <v>95510.94</v>
      </c>
      <c r="L1021" s="81">
        <f>นครพนม!AM118</f>
        <v>1910090.28</v>
      </c>
      <c r="M1021" s="81">
        <f>นครพนม!AN118</f>
        <v>2068017.5799999998</v>
      </c>
      <c r="N1021" s="75"/>
      <c r="O1021" s="75"/>
      <c r="P1021" s="75"/>
      <c r="Q1021" s="151">
        <f t="shared" si="129"/>
        <v>-157927.29999999981</v>
      </c>
      <c r="R1021" s="78">
        <f t="shared" si="130"/>
        <v>1335.7274685314685</v>
      </c>
    </row>
    <row r="1022" spans="1:18" s="2" customFormat="1" x14ac:dyDescent="0.3">
      <c r="A1022" s="76">
        <v>13</v>
      </c>
      <c r="B1022" s="75" t="s">
        <v>345</v>
      </c>
      <c r="C1022" s="75" t="s">
        <v>1338</v>
      </c>
      <c r="D1022" s="75" t="s">
        <v>418</v>
      </c>
      <c r="E1022" s="75" t="s">
        <v>1339</v>
      </c>
      <c r="F1022" s="75" t="s">
        <v>478</v>
      </c>
      <c r="G1022" s="75" t="s">
        <v>1352</v>
      </c>
      <c r="H1022" s="80">
        <v>2018</v>
      </c>
      <c r="I1022" s="76">
        <v>2</v>
      </c>
      <c r="J1022" s="153">
        <f>นครพนม!F119</f>
        <v>43892.959999999999</v>
      </c>
      <c r="K1022" s="159">
        <f>นครพนม!AL119</f>
        <v>15711.149999999994</v>
      </c>
      <c r="L1022" s="81">
        <f>นครพนม!AM119</f>
        <v>2290819.65</v>
      </c>
      <c r="M1022" s="81">
        <f>นครพนม!AN119</f>
        <v>2567269.44</v>
      </c>
      <c r="N1022" s="75"/>
      <c r="O1022" s="75"/>
      <c r="P1022" s="75"/>
      <c r="Q1022" s="151">
        <f t="shared" si="129"/>
        <v>-276449.79000000004</v>
      </c>
      <c r="R1022" s="78">
        <f t="shared" si="130"/>
        <v>1135.1930872150645</v>
      </c>
    </row>
    <row r="1023" spans="1:18" s="2" customFormat="1" x14ac:dyDescent="0.3">
      <c r="A1023" s="76">
        <v>14</v>
      </c>
      <c r="B1023" s="75" t="s">
        <v>345</v>
      </c>
      <c r="C1023" s="75" t="s">
        <v>1338</v>
      </c>
      <c r="D1023" s="75" t="s">
        <v>418</v>
      </c>
      <c r="E1023" s="75" t="s">
        <v>1339</v>
      </c>
      <c r="F1023" s="75" t="s">
        <v>478</v>
      </c>
      <c r="G1023" s="75" t="s">
        <v>1353</v>
      </c>
      <c r="H1023" s="80">
        <v>3034</v>
      </c>
      <c r="I1023" s="76">
        <v>3</v>
      </c>
      <c r="J1023" s="153">
        <f>นครพนม!F120</f>
        <v>309392.74</v>
      </c>
      <c r="K1023" s="159">
        <f>นครพนม!AL120</f>
        <v>375712.81999999995</v>
      </c>
      <c r="L1023" s="81">
        <f>นครพนม!AM120</f>
        <v>1813471.9100000001</v>
      </c>
      <c r="M1023" s="81">
        <f>นครพนม!AN120</f>
        <v>1905777.53</v>
      </c>
      <c r="N1023" s="75"/>
      <c r="O1023" s="75"/>
      <c r="P1023" s="75"/>
      <c r="Q1023" s="151">
        <f t="shared" si="129"/>
        <v>-92305.619999999879</v>
      </c>
      <c r="R1023" s="78">
        <f t="shared" si="130"/>
        <v>597.71651615029668</v>
      </c>
    </row>
    <row r="1024" spans="1:18" s="2" customFormat="1" x14ac:dyDescent="0.3">
      <c r="A1024" s="76">
        <v>15</v>
      </c>
      <c r="B1024" s="75" t="s">
        <v>345</v>
      </c>
      <c r="C1024" s="75" t="s">
        <v>1338</v>
      </c>
      <c r="D1024" s="75" t="s">
        <v>418</v>
      </c>
      <c r="E1024" s="75" t="s">
        <v>1339</v>
      </c>
      <c r="F1024" s="75" t="s">
        <v>478</v>
      </c>
      <c r="G1024" s="75" t="s">
        <v>1354</v>
      </c>
      <c r="H1024" s="80">
        <v>2713</v>
      </c>
      <c r="I1024" s="76">
        <v>2</v>
      </c>
      <c r="J1024" s="153">
        <f>นครพนม!F121</f>
        <v>105957.89</v>
      </c>
      <c r="K1024" s="159">
        <f>นครพนม!AL121</f>
        <v>82781.029999999984</v>
      </c>
      <c r="L1024" s="81">
        <f>นครพนม!AM121</f>
        <v>1899501.13</v>
      </c>
      <c r="M1024" s="81">
        <f>นครพนม!AN121</f>
        <v>2122061.9699999997</v>
      </c>
      <c r="N1024" s="75"/>
      <c r="O1024" s="75"/>
      <c r="P1024" s="75"/>
      <c r="Q1024" s="151">
        <f t="shared" si="129"/>
        <v>-222560.83999999985</v>
      </c>
      <c r="R1024" s="78">
        <f t="shared" si="130"/>
        <v>700.14785477331361</v>
      </c>
    </row>
    <row r="1025" spans="1:18" s="2" customFormat="1" x14ac:dyDescent="0.3">
      <c r="A1025" s="76">
        <v>16</v>
      </c>
      <c r="B1025" s="75" t="s">
        <v>345</v>
      </c>
      <c r="C1025" s="75" t="s">
        <v>1338</v>
      </c>
      <c r="D1025" s="75" t="s">
        <v>418</v>
      </c>
      <c r="E1025" s="75" t="s">
        <v>1339</v>
      </c>
      <c r="F1025" s="75" t="s">
        <v>478</v>
      </c>
      <c r="G1025" s="75" t="s">
        <v>1355</v>
      </c>
      <c r="H1025" s="80">
        <v>1977</v>
      </c>
      <c r="I1025" s="76">
        <v>2</v>
      </c>
      <c r="J1025" s="153">
        <f>นครพนม!F122</f>
        <v>194570.74</v>
      </c>
      <c r="K1025" s="159">
        <f>นครพนม!AL122</f>
        <v>426836.26999999996</v>
      </c>
      <c r="L1025" s="81">
        <f>นครพนม!AM122</f>
        <v>1256514.8900000001</v>
      </c>
      <c r="M1025" s="81">
        <f>นครพนม!AN122</f>
        <v>1388566.21</v>
      </c>
      <c r="N1025" s="75"/>
      <c r="O1025" s="75"/>
      <c r="P1025" s="75"/>
      <c r="Q1025" s="151">
        <f t="shared" si="129"/>
        <v>-132051.31999999983</v>
      </c>
      <c r="R1025" s="78">
        <f t="shared" si="130"/>
        <v>635.56645928174009</v>
      </c>
    </row>
    <row r="1026" spans="1:18" s="2" customFormat="1" x14ac:dyDescent="0.3">
      <c r="A1026" s="76">
        <v>17</v>
      </c>
      <c r="B1026" s="75" t="s">
        <v>345</v>
      </c>
      <c r="C1026" s="75" t="s">
        <v>1338</v>
      </c>
      <c r="D1026" s="75" t="s">
        <v>418</v>
      </c>
      <c r="E1026" s="75" t="s">
        <v>1339</v>
      </c>
      <c r="F1026" s="75" t="s">
        <v>478</v>
      </c>
      <c r="G1026" s="75" t="s">
        <v>1356</v>
      </c>
      <c r="H1026" s="80">
        <v>2422</v>
      </c>
      <c r="I1026" s="76">
        <v>2</v>
      </c>
      <c r="J1026" s="153">
        <f>นครพนม!F123</f>
        <v>353430.11</v>
      </c>
      <c r="K1026" s="159">
        <f>นครพนม!AL123</f>
        <v>418645.75</v>
      </c>
      <c r="L1026" s="81">
        <f>นครพนม!AM123</f>
        <v>1929176.95</v>
      </c>
      <c r="M1026" s="81">
        <f>นครพนม!AN123</f>
        <v>2075794.03</v>
      </c>
      <c r="N1026" s="75"/>
      <c r="O1026" s="75"/>
      <c r="P1026" s="75"/>
      <c r="Q1026" s="151">
        <f t="shared" si="129"/>
        <v>-146617.08000000007</v>
      </c>
      <c r="R1026" s="78">
        <f t="shared" si="130"/>
        <v>796.52227497935587</v>
      </c>
    </row>
    <row r="1027" spans="1:18" s="2" customFormat="1" x14ac:dyDescent="0.3">
      <c r="A1027" s="76">
        <v>18</v>
      </c>
      <c r="B1027" s="75" t="s">
        <v>345</v>
      </c>
      <c r="C1027" s="75" t="s">
        <v>1338</v>
      </c>
      <c r="D1027" s="75" t="s">
        <v>418</v>
      </c>
      <c r="E1027" s="75" t="s">
        <v>1339</v>
      </c>
      <c r="F1027" s="75" t="s">
        <v>478</v>
      </c>
      <c r="G1027" s="75" t="s">
        <v>1357</v>
      </c>
      <c r="H1027" s="80">
        <v>1726</v>
      </c>
      <c r="I1027" s="76">
        <v>2</v>
      </c>
      <c r="J1027" s="153">
        <f>นครพนม!F124</f>
        <v>97491.31</v>
      </c>
      <c r="K1027" s="159">
        <f>นครพนม!AL124</f>
        <v>139423.15</v>
      </c>
      <c r="L1027" s="81">
        <f>นครพนม!AM124</f>
        <v>1631655.46</v>
      </c>
      <c r="M1027" s="81">
        <f>นครพนม!AN124</f>
        <v>1999637.72</v>
      </c>
      <c r="N1027" s="75"/>
      <c r="O1027" s="75"/>
      <c r="P1027" s="75"/>
      <c r="Q1027" s="151">
        <f t="shared" si="129"/>
        <v>-367982.26</v>
      </c>
      <c r="R1027" s="78">
        <f t="shared" si="130"/>
        <v>945.33920046349942</v>
      </c>
    </row>
    <row r="1028" spans="1:18" s="2" customFormat="1" x14ac:dyDescent="0.3">
      <c r="A1028" s="76">
        <v>19</v>
      </c>
      <c r="B1028" s="75" t="s">
        <v>345</v>
      </c>
      <c r="C1028" s="75" t="s">
        <v>1338</v>
      </c>
      <c r="D1028" s="75" t="s">
        <v>418</v>
      </c>
      <c r="E1028" s="75" t="s">
        <v>1339</v>
      </c>
      <c r="F1028" s="75" t="s">
        <v>478</v>
      </c>
      <c r="G1028" s="75" t="s">
        <v>1358</v>
      </c>
      <c r="H1028" s="80">
        <v>2174</v>
      </c>
      <c r="I1028" s="76">
        <v>2</v>
      </c>
      <c r="J1028" s="153">
        <f>นครพนม!F125</f>
        <v>62406.83</v>
      </c>
      <c r="K1028" s="159">
        <f>นครพนม!AL125</f>
        <v>89840.970000000016</v>
      </c>
      <c r="L1028" s="81">
        <f>นครพนม!AM125</f>
        <v>1686305.63</v>
      </c>
      <c r="M1028" s="81">
        <f>นครพนม!AN125</f>
        <v>1835498.36</v>
      </c>
      <c r="N1028" s="75"/>
      <c r="O1028" s="75"/>
      <c r="P1028" s="75"/>
      <c r="Q1028" s="151">
        <f t="shared" si="129"/>
        <v>-149192.73000000021</v>
      </c>
      <c r="R1028" s="78">
        <f t="shared" si="130"/>
        <v>775.66956301747928</v>
      </c>
    </row>
    <row r="1029" spans="1:18" s="21" customFormat="1" x14ac:dyDescent="0.3">
      <c r="A1029" s="139">
        <v>8</v>
      </c>
      <c r="B1029" s="140" t="s">
        <v>345</v>
      </c>
      <c r="C1029" s="140"/>
      <c r="D1029" s="140"/>
      <c r="E1029" s="140" t="s">
        <v>374</v>
      </c>
      <c r="F1029" s="140"/>
      <c r="G1029" s="140" t="s">
        <v>1359</v>
      </c>
      <c r="H1029" s="142">
        <f>SUM(H1010:H1028)</f>
        <v>46103</v>
      </c>
      <c r="I1029" s="139"/>
      <c r="J1029" s="142">
        <f>SUM(J1010:J1028)</f>
        <v>3004877.4799999995</v>
      </c>
      <c r="K1029" s="160">
        <f>SUM(K1010:K1028)</f>
        <v>3971324.3199999994</v>
      </c>
      <c r="L1029" s="142">
        <f t="shared" ref="L1029:M1029" si="134">SUM(L1010:L1028)</f>
        <v>34649431.969999999</v>
      </c>
      <c r="M1029" s="142">
        <f t="shared" si="134"/>
        <v>38550421.25</v>
      </c>
      <c r="N1029" s="140">
        <v>18</v>
      </c>
      <c r="O1029" s="140">
        <v>18</v>
      </c>
      <c r="P1029" s="140">
        <f>N1029-O1029</f>
        <v>0</v>
      </c>
      <c r="Q1029" s="152">
        <f t="shared" si="129"/>
        <v>-3900989.2800000012</v>
      </c>
      <c r="R1029" s="150">
        <f>L1029/H1029</f>
        <v>751.56566752705896</v>
      </c>
    </row>
    <row r="1030" spans="1:18" s="2" customFormat="1" x14ac:dyDescent="0.3">
      <c r="A1030" s="76">
        <v>1</v>
      </c>
      <c r="B1030" s="75" t="s">
        <v>345</v>
      </c>
      <c r="C1030" s="75" t="s">
        <v>1360</v>
      </c>
      <c r="D1030" s="75" t="s">
        <v>424</v>
      </c>
      <c r="E1030" s="75" t="s">
        <v>1361</v>
      </c>
      <c r="F1030" s="75" t="s">
        <v>508</v>
      </c>
      <c r="G1030" s="75" t="s">
        <v>1362</v>
      </c>
      <c r="H1030" s="80"/>
      <c r="I1030" s="76"/>
      <c r="J1030" s="153"/>
      <c r="K1030" s="159"/>
      <c r="L1030" s="81"/>
      <c r="M1030" s="81"/>
      <c r="N1030" s="75"/>
      <c r="O1030" s="75"/>
      <c r="P1030" s="75"/>
      <c r="Q1030" s="151"/>
      <c r="R1030" s="78"/>
    </row>
    <row r="1031" spans="1:18" s="2" customFormat="1" x14ac:dyDescent="0.3">
      <c r="A1031" s="76">
        <v>2</v>
      </c>
      <c r="B1031" s="75" t="s">
        <v>345</v>
      </c>
      <c r="C1031" s="75" t="s">
        <v>1360</v>
      </c>
      <c r="D1031" s="75" t="s">
        <v>424</v>
      </c>
      <c r="E1031" s="75" t="s">
        <v>1361</v>
      </c>
      <c r="F1031" s="75" t="s">
        <v>478</v>
      </c>
      <c r="G1031" s="75" t="s">
        <v>1363</v>
      </c>
      <c r="H1031" s="80">
        <v>3891</v>
      </c>
      <c r="I1031" s="76">
        <v>3</v>
      </c>
      <c r="J1031" s="153">
        <f>นครพนม!F126</f>
        <v>235022.81</v>
      </c>
      <c r="K1031" s="159">
        <f>นครพนม!AL126</f>
        <v>453347.82</v>
      </c>
      <c r="L1031" s="81">
        <f>นครพนม!AM126</f>
        <v>2921136.13</v>
      </c>
      <c r="M1031" s="81">
        <f>นครพนม!AN126</f>
        <v>3336238.52</v>
      </c>
      <c r="N1031" s="75"/>
      <c r="O1031" s="75"/>
      <c r="P1031" s="75"/>
      <c r="Q1031" s="151">
        <f t="shared" ref="Q1031:Q1068" si="135">L1031-M1031</f>
        <v>-415102.39000000013</v>
      </c>
      <c r="R1031" s="78">
        <f t="shared" ref="R1031:R1069" si="136">L1031/H1031</f>
        <v>750.7417450526857</v>
      </c>
    </row>
    <row r="1032" spans="1:18" s="2" customFormat="1" x14ac:dyDescent="0.3">
      <c r="A1032" s="76">
        <v>3</v>
      </c>
      <c r="B1032" s="75" t="s">
        <v>345</v>
      </c>
      <c r="C1032" s="75" t="s">
        <v>1360</v>
      </c>
      <c r="D1032" s="75" t="s">
        <v>424</v>
      </c>
      <c r="E1032" s="75" t="s">
        <v>1361</v>
      </c>
      <c r="F1032" s="75" t="s">
        <v>478</v>
      </c>
      <c r="G1032" s="75" t="s">
        <v>1364</v>
      </c>
      <c r="H1032" s="80">
        <v>1463</v>
      </c>
      <c r="I1032" s="76">
        <v>1</v>
      </c>
      <c r="J1032" s="153">
        <f>นครพนม!F127</f>
        <v>220300.85</v>
      </c>
      <c r="K1032" s="159">
        <f>นครพนม!AL127</f>
        <v>211963.1</v>
      </c>
      <c r="L1032" s="81">
        <f>นครพนม!AM127</f>
        <v>1725172.31</v>
      </c>
      <c r="M1032" s="81">
        <f>นครพนม!AN127</f>
        <v>1892513.75</v>
      </c>
      <c r="N1032" s="75"/>
      <c r="O1032" s="75"/>
      <c r="P1032" s="75"/>
      <c r="Q1032" s="151">
        <f t="shared" si="135"/>
        <v>-167341.43999999994</v>
      </c>
      <c r="R1032" s="78">
        <f t="shared" si="136"/>
        <v>1179.2018523581683</v>
      </c>
    </row>
    <row r="1033" spans="1:18" s="2" customFormat="1" x14ac:dyDescent="0.3">
      <c r="A1033" s="76">
        <v>4</v>
      </c>
      <c r="B1033" s="75" t="s">
        <v>345</v>
      </c>
      <c r="C1033" s="75" t="s">
        <v>1360</v>
      </c>
      <c r="D1033" s="75" t="s">
        <v>424</v>
      </c>
      <c r="E1033" s="75" t="s">
        <v>1361</v>
      </c>
      <c r="F1033" s="75" t="s">
        <v>478</v>
      </c>
      <c r="G1033" s="75" t="s">
        <v>1365</v>
      </c>
      <c r="H1033" s="80">
        <v>1923</v>
      </c>
      <c r="I1033" s="76">
        <v>2</v>
      </c>
      <c r="J1033" s="153">
        <f>นครพนม!F128</f>
        <v>143643.54</v>
      </c>
      <c r="K1033" s="159">
        <f>นครพนม!AL128</f>
        <v>409312.74000000005</v>
      </c>
      <c r="L1033" s="81">
        <f>นครพนม!AM128</f>
        <v>1863187.58</v>
      </c>
      <c r="M1033" s="81">
        <f>นครพนม!AN128</f>
        <v>2029268.99</v>
      </c>
      <c r="N1033" s="75"/>
      <c r="O1033" s="75"/>
      <c r="P1033" s="75"/>
      <c r="Q1033" s="151">
        <f t="shared" si="135"/>
        <v>-166081.40999999992</v>
      </c>
      <c r="R1033" s="78">
        <f t="shared" si="136"/>
        <v>968.89629745189814</v>
      </c>
    </row>
    <row r="1034" spans="1:18" s="2" customFormat="1" x14ac:dyDescent="0.3">
      <c r="A1034" s="76">
        <v>5</v>
      </c>
      <c r="B1034" s="75" t="s">
        <v>345</v>
      </c>
      <c r="C1034" s="75" t="s">
        <v>1360</v>
      </c>
      <c r="D1034" s="75" t="s">
        <v>424</v>
      </c>
      <c r="E1034" s="75" t="s">
        <v>1361</v>
      </c>
      <c r="F1034" s="75" t="s">
        <v>478</v>
      </c>
      <c r="G1034" s="75" t="s">
        <v>1366</v>
      </c>
      <c r="H1034" s="80">
        <v>2235</v>
      </c>
      <c r="I1034" s="76">
        <v>2</v>
      </c>
      <c r="J1034" s="153">
        <f>นครพนม!F129</f>
        <v>134357.68</v>
      </c>
      <c r="K1034" s="159">
        <f>นครพนม!AL129</f>
        <v>230498.31999999998</v>
      </c>
      <c r="L1034" s="81">
        <f>นครพนม!AM129</f>
        <v>2265418.4300000002</v>
      </c>
      <c r="M1034" s="81">
        <f>นครพนม!AN129</f>
        <v>2454896.35</v>
      </c>
      <c r="N1034" s="75"/>
      <c r="O1034" s="75"/>
      <c r="P1034" s="75"/>
      <c r="Q1034" s="151">
        <f t="shared" si="135"/>
        <v>-189477.91999999993</v>
      </c>
      <c r="R1034" s="78">
        <f t="shared" si="136"/>
        <v>1013.6100357941835</v>
      </c>
    </row>
    <row r="1035" spans="1:18" s="2" customFormat="1" x14ac:dyDescent="0.3">
      <c r="A1035" s="76">
        <v>6</v>
      </c>
      <c r="B1035" s="75" t="s">
        <v>345</v>
      </c>
      <c r="C1035" s="75" t="s">
        <v>1360</v>
      </c>
      <c r="D1035" s="75" t="s">
        <v>424</v>
      </c>
      <c r="E1035" s="75" t="s">
        <v>1361</v>
      </c>
      <c r="F1035" s="75" t="s">
        <v>478</v>
      </c>
      <c r="G1035" s="75" t="s">
        <v>1573</v>
      </c>
      <c r="H1035" s="80">
        <v>2581</v>
      </c>
      <c r="I1035" s="76">
        <v>2</v>
      </c>
      <c r="J1035" s="153">
        <f>นครพนม!F130</f>
        <v>513924.22</v>
      </c>
      <c r="K1035" s="159">
        <f>นครพนม!AL130</f>
        <v>537720.99</v>
      </c>
      <c r="L1035" s="81">
        <f>นครพนม!AM130</f>
        <v>2303221.79</v>
      </c>
      <c r="M1035" s="81">
        <f>นครพนม!AN130</f>
        <v>2345658.86</v>
      </c>
      <c r="N1035" s="75"/>
      <c r="O1035" s="75"/>
      <c r="P1035" s="75"/>
      <c r="Q1035" s="151">
        <f t="shared" si="135"/>
        <v>-42437.069999999832</v>
      </c>
      <c r="R1035" s="78">
        <f t="shared" si="136"/>
        <v>892.37574196048047</v>
      </c>
    </row>
    <row r="1036" spans="1:18" s="2" customFormat="1" x14ac:dyDescent="0.3">
      <c r="A1036" s="76">
        <v>7</v>
      </c>
      <c r="B1036" s="75" t="s">
        <v>345</v>
      </c>
      <c r="C1036" s="75" t="s">
        <v>1360</v>
      </c>
      <c r="D1036" s="75" t="s">
        <v>424</v>
      </c>
      <c r="E1036" s="75" t="s">
        <v>1361</v>
      </c>
      <c r="F1036" s="75" t="s">
        <v>478</v>
      </c>
      <c r="G1036" s="75" t="s">
        <v>1574</v>
      </c>
      <c r="H1036" s="80">
        <v>3503</v>
      </c>
      <c r="I1036" s="76">
        <v>3</v>
      </c>
      <c r="J1036" s="153">
        <f>นครพนม!F131</f>
        <v>64115.96</v>
      </c>
      <c r="K1036" s="159">
        <f>นครพนม!AL131</f>
        <v>70528.25</v>
      </c>
      <c r="L1036" s="81">
        <f>นครพนม!AM131</f>
        <v>2689409.67</v>
      </c>
      <c r="M1036" s="81">
        <f>นครพนม!AN131</f>
        <v>2975643.92</v>
      </c>
      <c r="N1036" s="75"/>
      <c r="O1036" s="75"/>
      <c r="P1036" s="75"/>
      <c r="Q1036" s="151">
        <f t="shared" si="135"/>
        <v>-286234.25</v>
      </c>
      <c r="R1036" s="78">
        <f t="shared" si="136"/>
        <v>767.74469597487871</v>
      </c>
    </row>
    <row r="1037" spans="1:18" s="2" customFormat="1" x14ac:dyDescent="0.3">
      <c r="A1037" s="76">
        <v>8</v>
      </c>
      <c r="B1037" s="75" t="s">
        <v>345</v>
      </c>
      <c r="C1037" s="75" t="s">
        <v>1360</v>
      </c>
      <c r="D1037" s="75" t="s">
        <v>424</v>
      </c>
      <c r="E1037" s="75" t="s">
        <v>1361</v>
      </c>
      <c r="F1037" s="75" t="s">
        <v>478</v>
      </c>
      <c r="G1037" s="75" t="s">
        <v>1575</v>
      </c>
      <c r="H1037" s="80">
        <v>3612</v>
      </c>
      <c r="I1037" s="76">
        <v>3</v>
      </c>
      <c r="J1037" s="153">
        <f>นครพนม!F132</f>
        <v>111032.61</v>
      </c>
      <c r="K1037" s="159">
        <f>นครพนม!AL132</f>
        <v>129649.97</v>
      </c>
      <c r="L1037" s="81">
        <f>นครพนม!AM132</f>
        <v>1781845.46</v>
      </c>
      <c r="M1037" s="81">
        <f>นครพนม!AN132</f>
        <v>2167681.85</v>
      </c>
      <c r="N1037" s="75"/>
      <c r="O1037" s="75"/>
      <c r="P1037" s="75"/>
      <c r="Q1037" s="151">
        <f t="shared" si="135"/>
        <v>-385836.39000000013</v>
      </c>
      <c r="R1037" s="78">
        <f t="shared" si="136"/>
        <v>493.31269656699891</v>
      </c>
    </row>
    <row r="1038" spans="1:18" s="2" customFormat="1" x14ac:dyDescent="0.3">
      <c r="A1038" s="76">
        <v>9</v>
      </c>
      <c r="B1038" s="75" t="s">
        <v>345</v>
      </c>
      <c r="C1038" s="75" t="s">
        <v>1360</v>
      </c>
      <c r="D1038" s="75" t="s">
        <v>424</v>
      </c>
      <c r="E1038" s="75" t="s">
        <v>1361</v>
      </c>
      <c r="F1038" s="75" t="s">
        <v>478</v>
      </c>
      <c r="G1038" s="75" t="s">
        <v>1370</v>
      </c>
      <c r="H1038" s="80">
        <v>3665</v>
      </c>
      <c r="I1038" s="76">
        <v>3</v>
      </c>
      <c r="J1038" s="153">
        <f>นครพนม!F133</f>
        <v>198622.06</v>
      </c>
      <c r="K1038" s="159">
        <f>นครพนม!AL133</f>
        <v>368076.74</v>
      </c>
      <c r="L1038" s="81">
        <f>นครพนม!AM133</f>
        <v>2047614.7000000002</v>
      </c>
      <c r="M1038" s="81">
        <f>นครพนม!AN133</f>
        <v>2222605</v>
      </c>
      <c r="N1038" s="75"/>
      <c r="O1038" s="75"/>
      <c r="P1038" s="75"/>
      <c r="Q1038" s="151">
        <f t="shared" si="135"/>
        <v>-174990.29999999981</v>
      </c>
      <c r="R1038" s="78">
        <f t="shared" si="136"/>
        <v>558.69432469304229</v>
      </c>
    </row>
    <row r="1039" spans="1:18" s="2" customFormat="1" x14ac:dyDescent="0.3">
      <c r="A1039" s="76">
        <v>10</v>
      </c>
      <c r="B1039" s="75" t="s">
        <v>345</v>
      </c>
      <c r="C1039" s="75" t="s">
        <v>1360</v>
      </c>
      <c r="D1039" s="75" t="s">
        <v>424</v>
      </c>
      <c r="E1039" s="75" t="s">
        <v>1361</v>
      </c>
      <c r="F1039" s="75" t="s">
        <v>478</v>
      </c>
      <c r="G1039" s="75" t="s">
        <v>1371</v>
      </c>
      <c r="H1039" s="80">
        <v>4348</v>
      </c>
      <c r="I1039" s="76">
        <v>3</v>
      </c>
      <c r="J1039" s="153">
        <f>นครพนม!F134</f>
        <v>151035</v>
      </c>
      <c r="K1039" s="159">
        <f>นครพนม!AL134</f>
        <v>555666.03</v>
      </c>
      <c r="L1039" s="81">
        <f>นครพนม!AM134</f>
        <v>2509999.87</v>
      </c>
      <c r="M1039" s="81">
        <f>นครพนม!AN134</f>
        <v>2731092.54</v>
      </c>
      <c r="N1039" s="75"/>
      <c r="O1039" s="75"/>
      <c r="P1039" s="75"/>
      <c r="Q1039" s="151">
        <f t="shared" si="135"/>
        <v>-221092.66999999993</v>
      </c>
      <c r="R1039" s="78">
        <f t="shared" si="136"/>
        <v>577.27687902483899</v>
      </c>
    </row>
    <row r="1040" spans="1:18" s="21" customFormat="1" x14ac:dyDescent="0.3">
      <c r="A1040" s="139">
        <v>9</v>
      </c>
      <c r="B1040" s="140" t="s">
        <v>345</v>
      </c>
      <c r="C1040" s="140"/>
      <c r="D1040" s="140"/>
      <c r="E1040" s="140" t="s">
        <v>374</v>
      </c>
      <c r="F1040" s="140"/>
      <c r="G1040" s="140" t="s">
        <v>1372</v>
      </c>
      <c r="H1040" s="142">
        <f>SUM(H1030:H1039)</f>
        <v>27221</v>
      </c>
      <c r="I1040" s="139"/>
      <c r="J1040" s="142">
        <f>SUM(J1030:J1039)</f>
        <v>1772054.7300000002</v>
      </c>
      <c r="K1040" s="160">
        <f>SUM(K1030:K1039)</f>
        <v>2966763.96</v>
      </c>
      <c r="L1040" s="142">
        <f t="shared" ref="L1040:M1040" si="137">SUM(L1030:L1039)</f>
        <v>20107005.939999998</v>
      </c>
      <c r="M1040" s="142">
        <f t="shared" si="137"/>
        <v>22155599.779999997</v>
      </c>
      <c r="N1040" s="140">
        <v>9</v>
      </c>
      <c r="O1040" s="140">
        <v>9</v>
      </c>
      <c r="P1040" s="140">
        <f>N1040-O1040</f>
        <v>0</v>
      </c>
      <c r="Q1040" s="152">
        <f t="shared" si="135"/>
        <v>-2048593.8399999999</v>
      </c>
      <c r="R1040" s="150">
        <f>L1040/H1040</f>
        <v>738.65787223099801</v>
      </c>
    </row>
    <row r="1041" spans="1:18" s="2" customFormat="1" x14ac:dyDescent="0.3">
      <c r="A1041" s="76">
        <v>1</v>
      </c>
      <c r="B1041" s="75" t="s">
        <v>345</v>
      </c>
      <c r="C1041" s="75" t="s">
        <v>1373</v>
      </c>
      <c r="D1041" s="75" t="s">
        <v>429</v>
      </c>
      <c r="E1041" s="75" t="s">
        <v>1374</v>
      </c>
      <c r="F1041" s="75" t="s">
        <v>508</v>
      </c>
      <c r="G1041" s="75" t="s">
        <v>1375</v>
      </c>
      <c r="H1041" s="80"/>
      <c r="I1041" s="76"/>
      <c r="J1041" s="153"/>
      <c r="K1041" s="159"/>
      <c r="L1041" s="81"/>
      <c r="M1041" s="81"/>
      <c r="N1041" s="75"/>
      <c r="O1041" s="75"/>
      <c r="P1041" s="75"/>
      <c r="Q1041" s="151"/>
      <c r="R1041" s="78"/>
    </row>
    <row r="1042" spans="1:18" s="2" customFormat="1" x14ac:dyDescent="0.3">
      <c r="A1042" s="76">
        <v>2</v>
      </c>
      <c r="B1042" s="75" t="s">
        <v>345</v>
      </c>
      <c r="C1042" s="75" t="s">
        <v>1373</v>
      </c>
      <c r="D1042" s="75" t="s">
        <v>429</v>
      </c>
      <c r="E1042" s="75" t="s">
        <v>1374</v>
      </c>
      <c r="F1042" s="75" t="s">
        <v>478</v>
      </c>
      <c r="G1042" s="75" t="s">
        <v>1376</v>
      </c>
      <c r="H1042" s="80">
        <v>2229</v>
      </c>
      <c r="I1042" s="76">
        <v>2</v>
      </c>
      <c r="J1042" s="153">
        <f>นครพนม!F135</f>
        <v>185131.76</v>
      </c>
      <c r="K1042" s="159">
        <f>นครพนม!AL135</f>
        <v>717541.8600000001</v>
      </c>
      <c r="L1042" s="81">
        <f>นครพนม!AM135</f>
        <v>962176.95</v>
      </c>
      <c r="M1042" s="81">
        <f>นครพนม!AN135</f>
        <v>1196301.17</v>
      </c>
      <c r="N1042" s="75"/>
      <c r="O1042" s="75"/>
      <c r="P1042" s="75"/>
      <c r="Q1042" s="151"/>
      <c r="R1042" s="78">
        <f t="shared" si="136"/>
        <v>431.66305518169582</v>
      </c>
    </row>
    <row r="1043" spans="1:18" s="2" customFormat="1" x14ac:dyDescent="0.3">
      <c r="A1043" s="76">
        <v>3</v>
      </c>
      <c r="B1043" s="75" t="s">
        <v>345</v>
      </c>
      <c r="C1043" s="75" t="s">
        <v>1373</v>
      </c>
      <c r="D1043" s="75" t="s">
        <v>429</v>
      </c>
      <c r="E1043" s="75" t="s">
        <v>1374</v>
      </c>
      <c r="F1043" s="75" t="s">
        <v>478</v>
      </c>
      <c r="G1043" s="75" t="s">
        <v>1377</v>
      </c>
      <c r="H1043" s="80">
        <v>3379</v>
      </c>
      <c r="I1043" s="76">
        <v>3</v>
      </c>
      <c r="J1043" s="153">
        <f>นครพนม!F136</f>
        <v>72137.22</v>
      </c>
      <c r="K1043" s="159">
        <f>นครพนม!AL136</f>
        <v>394720.9</v>
      </c>
      <c r="L1043" s="81">
        <f>นครพนม!AM136</f>
        <v>924806.96</v>
      </c>
      <c r="M1043" s="81">
        <f>นครพนม!AN136</f>
        <v>807985.62</v>
      </c>
      <c r="N1043" s="75"/>
      <c r="O1043" s="75"/>
      <c r="P1043" s="75"/>
      <c r="Q1043" s="151">
        <f t="shared" si="135"/>
        <v>116821.33999999997</v>
      </c>
      <c r="R1043" s="78">
        <f t="shared" si="136"/>
        <v>273.69250073986387</v>
      </c>
    </row>
    <row r="1044" spans="1:18" s="2" customFormat="1" x14ac:dyDescent="0.3">
      <c r="A1044" s="76">
        <v>4</v>
      </c>
      <c r="B1044" s="75" t="s">
        <v>345</v>
      </c>
      <c r="C1044" s="75" t="s">
        <v>1373</v>
      </c>
      <c r="D1044" s="75" t="s">
        <v>429</v>
      </c>
      <c r="E1044" s="75" t="s">
        <v>1374</v>
      </c>
      <c r="F1044" s="75" t="s">
        <v>478</v>
      </c>
      <c r="G1044" s="75" t="s">
        <v>1378</v>
      </c>
      <c r="H1044" s="80">
        <v>1124</v>
      </c>
      <c r="I1044" s="76">
        <v>1</v>
      </c>
      <c r="J1044" s="153">
        <f>นครพนม!F137</f>
        <v>343144.54</v>
      </c>
      <c r="K1044" s="159">
        <f>นครพนม!AL137</f>
        <v>410043.00999999995</v>
      </c>
      <c r="L1044" s="81">
        <f>นครพนม!AM137</f>
        <v>1666691.9</v>
      </c>
      <c r="M1044" s="81">
        <f>นครพนม!AN137</f>
        <v>1547365.65</v>
      </c>
      <c r="N1044" s="75"/>
      <c r="O1044" s="75"/>
      <c r="P1044" s="75"/>
      <c r="Q1044" s="151">
        <f t="shared" si="135"/>
        <v>119326.25</v>
      </c>
      <c r="R1044" s="78">
        <f t="shared" si="136"/>
        <v>1482.821975088968</v>
      </c>
    </row>
    <row r="1045" spans="1:18" s="2" customFormat="1" x14ac:dyDescent="0.3">
      <c r="A1045" s="76">
        <v>5</v>
      </c>
      <c r="B1045" s="75" t="s">
        <v>345</v>
      </c>
      <c r="C1045" s="75" t="s">
        <v>1373</v>
      </c>
      <c r="D1045" s="75" t="s">
        <v>429</v>
      </c>
      <c r="E1045" s="75" t="s">
        <v>1374</v>
      </c>
      <c r="F1045" s="75" t="s">
        <v>478</v>
      </c>
      <c r="G1045" s="75" t="s">
        <v>1379</v>
      </c>
      <c r="H1045" s="80">
        <v>2111</v>
      </c>
      <c r="I1045" s="76">
        <v>2</v>
      </c>
      <c r="J1045" s="153">
        <f>นครพนม!F138</f>
        <v>53241.11</v>
      </c>
      <c r="K1045" s="159">
        <f>นครพนม!AL138</f>
        <v>377842.62</v>
      </c>
      <c r="L1045" s="81">
        <f>นครพนม!AM138</f>
        <v>2036109.54</v>
      </c>
      <c r="M1045" s="81">
        <f>นครพนม!AN138</f>
        <v>2034179.9100000001</v>
      </c>
      <c r="N1045" s="75"/>
      <c r="O1045" s="75"/>
      <c r="P1045" s="75"/>
      <c r="Q1045" s="151">
        <f t="shared" si="135"/>
        <v>1929.6299999998882</v>
      </c>
      <c r="R1045" s="78">
        <f t="shared" si="136"/>
        <v>964.5237044054951</v>
      </c>
    </row>
    <row r="1046" spans="1:18" s="2" customFormat="1" x14ac:dyDescent="0.3">
      <c r="A1046" s="76">
        <v>6</v>
      </c>
      <c r="B1046" s="75" t="s">
        <v>345</v>
      </c>
      <c r="C1046" s="75" t="s">
        <v>1373</v>
      </c>
      <c r="D1046" s="75" t="s">
        <v>429</v>
      </c>
      <c r="E1046" s="75" t="s">
        <v>1374</v>
      </c>
      <c r="F1046" s="75" t="s">
        <v>478</v>
      </c>
      <c r="G1046" s="75" t="s">
        <v>1380</v>
      </c>
      <c r="H1046" s="80">
        <v>5066</v>
      </c>
      <c r="I1046" s="76">
        <v>4</v>
      </c>
      <c r="J1046" s="153">
        <f>นครพนม!F139</f>
        <v>196421</v>
      </c>
      <c r="K1046" s="159">
        <f>นครพนม!AL139</f>
        <v>468028.4</v>
      </c>
      <c r="L1046" s="81">
        <f>นครพนม!AM139</f>
        <v>2789678.57</v>
      </c>
      <c r="M1046" s="81">
        <f>นครพนม!AN139</f>
        <v>2797050.81</v>
      </c>
      <c r="N1046" s="75"/>
      <c r="O1046" s="75"/>
      <c r="P1046" s="75"/>
      <c r="Q1046" s="151">
        <f t="shared" si="135"/>
        <v>-7372.2400000002235</v>
      </c>
      <c r="R1046" s="78">
        <f t="shared" si="136"/>
        <v>550.66691077773385</v>
      </c>
    </row>
    <row r="1047" spans="1:18" s="2" customFormat="1" x14ac:dyDescent="0.3">
      <c r="A1047" s="76">
        <v>7</v>
      </c>
      <c r="B1047" s="75" t="s">
        <v>345</v>
      </c>
      <c r="C1047" s="75" t="s">
        <v>1373</v>
      </c>
      <c r="D1047" s="75" t="s">
        <v>429</v>
      </c>
      <c r="E1047" s="75" t="s">
        <v>1374</v>
      </c>
      <c r="F1047" s="75" t="s">
        <v>478</v>
      </c>
      <c r="G1047" s="75" t="s">
        <v>1381</v>
      </c>
      <c r="H1047" s="80">
        <v>4222</v>
      </c>
      <c r="I1047" s="76">
        <v>3</v>
      </c>
      <c r="J1047" s="153">
        <f>นครพนม!F140</f>
        <v>65399.25</v>
      </c>
      <c r="K1047" s="159">
        <f>นครพนม!AL140</f>
        <v>510122.12</v>
      </c>
      <c r="L1047" s="81">
        <f>นครพนม!AM140</f>
        <v>2187611.4900000002</v>
      </c>
      <c r="M1047" s="81">
        <f>นครพนม!AN140</f>
        <v>1986524.85</v>
      </c>
      <c r="N1047" s="75"/>
      <c r="O1047" s="75"/>
      <c r="P1047" s="75"/>
      <c r="Q1047" s="151">
        <f t="shared" si="135"/>
        <v>201086.64000000013</v>
      </c>
      <c r="R1047" s="78">
        <f t="shared" si="136"/>
        <v>518.14578162008536</v>
      </c>
    </row>
    <row r="1048" spans="1:18" s="2" customFormat="1" x14ac:dyDescent="0.3">
      <c r="A1048" s="76">
        <v>8</v>
      </c>
      <c r="B1048" s="75" t="s">
        <v>345</v>
      </c>
      <c r="C1048" s="75" t="s">
        <v>1373</v>
      </c>
      <c r="D1048" s="75" t="s">
        <v>429</v>
      </c>
      <c r="E1048" s="75" t="s">
        <v>1374</v>
      </c>
      <c r="F1048" s="75" t="s">
        <v>478</v>
      </c>
      <c r="G1048" s="75" t="s">
        <v>1382</v>
      </c>
      <c r="H1048" s="80">
        <v>4394</v>
      </c>
      <c r="I1048" s="76">
        <v>3</v>
      </c>
      <c r="J1048" s="153">
        <f>นครพนม!F141</f>
        <v>460469.57</v>
      </c>
      <c r="K1048" s="159">
        <f>นครพนม!AL141</f>
        <v>812581</v>
      </c>
      <c r="L1048" s="81">
        <f>นครพนม!AM141</f>
        <v>1968285.92</v>
      </c>
      <c r="M1048" s="81">
        <f>นครพนม!AN141</f>
        <v>2150057.1</v>
      </c>
      <c r="N1048" s="75"/>
      <c r="O1048" s="75"/>
      <c r="P1048" s="75"/>
      <c r="Q1048" s="151">
        <f t="shared" si="135"/>
        <v>-181771.18000000017</v>
      </c>
      <c r="R1048" s="78">
        <f t="shared" si="136"/>
        <v>447.94854802002732</v>
      </c>
    </row>
    <row r="1049" spans="1:18" s="2" customFormat="1" x14ac:dyDescent="0.3">
      <c r="A1049" s="76">
        <v>9</v>
      </c>
      <c r="B1049" s="75" t="s">
        <v>345</v>
      </c>
      <c r="C1049" s="75" t="s">
        <v>1373</v>
      </c>
      <c r="D1049" s="75" t="s">
        <v>429</v>
      </c>
      <c r="E1049" s="75" t="s">
        <v>1374</v>
      </c>
      <c r="F1049" s="75" t="s">
        <v>478</v>
      </c>
      <c r="G1049" s="75" t="s">
        <v>1383</v>
      </c>
      <c r="H1049" s="80">
        <v>2566</v>
      </c>
      <c r="I1049" s="76">
        <v>2</v>
      </c>
      <c r="J1049" s="153">
        <f>นครพนม!F142</f>
        <v>232082.24</v>
      </c>
      <c r="K1049" s="159">
        <f>นครพนม!AL142</f>
        <v>466632.68</v>
      </c>
      <c r="L1049" s="81">
        <f>นครพนม!AM142</f>
        <v>2399732.34</v>
      </c>
      <c r="M1049" s="81">
        <f>นครพนม!AN142</f>
        <v>2555095.77</v>
      </c>
      <c r="N1049" s="75"/>
      <c r="O1049" s="75"/>
      <c r="P1049" s="75"/>
      <c r="Q1049" s="151">
        <f t="shared" si="135"/>
        <v>-155363.43000000017</v>
      </c>
      <c r="R1049" s="78">
        <f t="shared" si="136"/>
        <v>935.2035619641465</v>
      </c>
    </row>
    <row r="1050" spans="1:18" s="2" customFormat="1" x14ac:dyDescent="0.3">
      <c r="A1050" s="76">
        <v>10</v>
      </c>
      <c r="B1050" s="75" t="s">
        <v>345</v>
      </c>
      <c r="C1050" s="75" t="s">
        <v>1373</v>
      </c>
      <c r="D1050" s="75" t="s">
        <v>429</v>
      </c>
      <c r="E1050" s="75" t="s">
        <v>1374</v>
      </c>
      <c r="F1050" s="75" t="s">
        <v>478</v>
      </c>
      <c r="G1050" s="75" t="s">
        <v>1384</v>
      </c>
      <c r="H1050" s="80">
        <v>3150</v>
      </c>
      <c r="I1050" s="76">
        <v>3</v>
      </c>
      <c r="J1050" s="153">
        <f>นครพนม!F143</f>
        <v>273905.13</v>
      </c>
      <c r="K1050" s="159">
        <f>นครพนม!AL143</f>
        <v>889294.76000000013</v>
      </c>
      <c r="L1050" s="81">
        <f>นครพนม!AM143</f>
        <v>2776108.68</v>
      </c>
      <c r="M1050" s="81">
        <f>นครพนม!AN143</f>
        <v>2749529.5999999996</v>
      </c>
      <c r="N1050" s="75"/>
      <c r="O1050" s="75"/>
      <c r="P1050" s="75"/>
      <c r="Q1050" s="151">
        <f t="shared" si="135"/>
        <v>26579.08000000054</v>
      </c>
      <c r="R1050" s="78">
        <f t="shared" si="136"/>
        <v>881.30434285714296</v>
      </c>
    </row>
    <row r="1051" spans="1:18" s="2" customFormat="1" x14ac:dyDescent="0.3">
      <c r="A1051" s="76">
        <v>11</v>
      </c>
      <c r="B1051" s="75" t="s">
        <v>345</v>
      </c>
      <c r="C1051" s="75" t="s">
        <v>1373</v>
      </c>
      <c r="D1051" s="75" t="s">
        <v>429</v>
      </c>
      <c r="E1051" s="75" t="s">
        <v>1374</v>
      </c>
      <c r="F1051" s="75" t="s">
        <v>478</v>
      </c>
      <c r="G1051" s="75" t="s">
        <v>1385</v>
      </c>
      <c r="H1051" s="80">
        <v>3472</v>
      </c>
      <c r="I1051" s="76">
        <v>3</v>
      </c>
      <c r="J1051" s="153">
        <f>นครพนม!F144</f>
        <v>68151.600000000006</v>
      </c>
      <c r="K1051" s="159">
        <f>นครพนม!AL144</f>
        <v>602789.26</v>
      </c>
      <c r="L1051" s="81">
        <f>นครพนม!AM144</f>
        <v>1682201.8699999999</v>
      </c>
      <c r="M1051" s="81">
        <f>นครพนม!AN144</f>
        <v>1714826.01</v>
      </c>
      <c r="N1051" s="75"/>
      <c r="O1051" s="75"/>
      <c r="P1051" s="75"/>
      <c r="Q1051" s="151">
        <f t="shared" si="135"/>
        <v>-32624.14000000013</v>
      </c>
      <c r="R1051" s="78">
        <f t="shared" si="136"/>
        <v>484.50514688940086</v>
      </c>
    </row>
    <row r="1052" spans="1:18" s="2" customFormat="1" x14ac:dyDescent="0.3">
      <c r="A1052" s="76">
        <v>12</v>
      </c>
      <c r="B1052" s="75" t="s">
        <v>345</v>
      </c>
      <c r="C1052" s="75" t="s">
        <v>1373</v>
      </c>
      <c r="D1052" s="75" t="s">
        <v>429</v>
      </c>
      <c r="E1052" s="75" t="s">
        <v>1374</v>
      </c>
      <c r="F1052" s="75" t="s">
        <v>478</v>
      </c>
      <c r="G1052" s="75" t="s">
        <v>1386</v>
      </c>
      <c r="H1052" s="80">
        <v>3396</v>
      </c>
      <c r="I1052" s="76">
        <v>3</v>
      </c>
      <c r="J1052" s="153">
        <f>นครพนม!F145</f>
        <v>367935.02</v>
      </c>
      <c r="K1052" s="159">
        <f>นครพนม!AL145</f>
        <v>722162.19</v>
      </c>
      <c r="L1052" s="81">
        <f>นครพนม!AM145</f>
        <v>1974657.8900000001</v>
      </c>
      <c r="M1052" s="81">
        <f>นครพนม!AN145</f>
        <v>1878648.76</v>
      </c>
      <c r="N1052" s="75"/>
      <c r="O1052" s="75"/>
      <c r="P1052" s="75"/>
      <c r="Q1052" s="151">
        <f t="shared" si="135"/>
        <v>96009.130000000121</v>
      </c>
      <c r="R1052" s="78">
        <f t="shared" si="136"/>
        <v>581.46580977620738</v>
      </c>
    </row>
    <row r="1053" spans="1:18" s="21" customFormat="1" x14ac:dyDescent="0.3">
      <c r="A1053" s="139">
        <v>10</v>
      </c>
      <c r="B1053" s="140" t="s">
        <v>345</v>
      </c>
      <c r="C1053" s="140"/>
      <c r="D1053" s="140"/>
      <c r="E1053" s="140" t="s">
        <v>374</v>
      </c>
      <c r="F1053" s="140"/>
      <c r="G1053" s="140" t="s">
        <v>1387</v>
      </c>
      <c r="H1053" s="142">
        <f>SUM(H1041:H1052)</f>
        <v>35109</v>
      </c>
      <c r="I1053" s="139"/>
      <c r="J1053" s="142">
        <f>SUM(J1041:J1052)</f>
        <v>2318018.44</v>
      </c>
      <c r="K1053" s="160">
        <f>SUM(K1041:K1052)</f>
        <v>6371758.8000000007</v>
      </c>
      <c r="L1053" s="142">
        <f t="shared" ref="L1053:M1053" si="138">SUM(L1041:L1052)</f>
        <v>21368062.110000003</v>
      </c>
      <c r="M1053" s="142">
        <f t="shared" si="138"/>
        <v>21417565.25</v>
      </c>
      <c r="N1053" s="140">
        <v>11</v>
      </c>
      <c r="O1053" s="140">
        <v>11</v>
      </c>
      <c r="P1053" s="140">
        <f>N1053-O1053</f>
        <v>0</v>
      </c>
      <c r="Q1053" s="152">
        <f t="shared" si="135"/>
        <v>-49503.139999996871</v>
      </c>
      <c r="R1053" s="150">
        <f>L1053/H1053</f>
        <v>608.62064171579948</v>
      </c>
    </row>
    <row r="1054" spans="1:18" s="2" customFormat="1" x14ac:dyDescent="0.3">
      <c r="A1054" s="76">
        <v>1</v>
      </c>
      <c r="B1054" s="75" t="s">
        <v>345</v>
      </c>
      <c r="C1054" s="75" t="s">
        <v>1388</v>
      </c>
      <c r="D1054" s="75" t="s">
        <v>397</v>
      </c>
      <c r="E1054" s="75" t="s">
        <v>1389</v>
      </c>
      <c r="F1054" s="75" t="s">
        <v>508</v>
      </c>
      <c r="G1054" s="75" t="s">
        <v>1390</v>
      </c>
      <c r="H1054" s="80"/>
      <c r="I1054" s="76"/>
      <c r="J1054" s="153"/>
      <c r="K1054" s="159"/>
      <c r="L1054" s="81"/>
      <c r="M1054" s="81"/>
      <c r="N1054" s="75"/>
      <c r="O1054" s="75"/>
      <c r="P1054" s="75"/>
      <c r="Q1054" s="151"/>
      <c r="R1054" s="78"/>
    </row>
    <row r="1055" spans="1:18" s="2" customFormat="1" x14ac:dyDescent="0.3">
      <c r="A1055" s="76">
        <v>2</v>
      </c>
      <c r="B1055" s="75" t="s">
        <v>345</v>
      </c>
      <c r="C1055" s="75" t="s">
        <v>1388</v>
      </c>
      <c r="D1055" s="75" t="s">
        <v>397</v>
      </c>
      <c r="E1055" s="75" t="s">
        <v>1389</v>
      </c>
      <c r="F1055" s="75" t="s">
        <v>478</v>
      </c>
      <c r="G1055" s="75" t="s">
        <v>1391</v>
      </c>
      <c r="H1055" s="80">
        <v>2291</v>
      </c>
      <c r="I1055" s="76">
        <v>2</v>
      </c>
      <c r="J1055" s="153">
        <f>นครพนม!F146</f>
        <v>146839.67000000001</v>
      </c>
      <c r="K1055" s="159">
        <f>นครพนม!AL146</f>
        <v>424276.5</v>
      </c>
      <c r="L1055" s="81">
        <f>นครพนม!AM146</f>
        <v>1616525.34</v>
      </c>
      <c r="M1055" s="81">
        <f>นครพนม!AN146</f>
        <v>1699927.6099999999</v>
      </c>
      <c r="N1055" s="75"/>
      <c r="O1055" s="75"/>
      <c r="P1055" s="75"/>
      <c r="Q1055" s="151">
        <f t="shared" si="135"/>
        <v>-83402.269999999786</v>
      </c>
      <c r="R1055" s="78">
        <f t="shared" si="136"/>
        <v>705.59814054997821</v>
      </c>
    </row>
    <row r="1056" spans="1:18" s="2" customFormat="1" x14ac:dyDescent="0.3">
      <c r="A1056" s="76">
        <v>3</v>
      </c>
      <c r="B1056" s="75" t="s">
        <v>345</v>
      </c>
      <c r="C1056" s="75" t="s">
        <v>1388</v>
      </c>
      <c r="D1056" s="75" t="s">
        <v>397</v>
      </c>
      <c r="E1056" s="75" t="s">
        <v>1389</v>
      </c>
      <c r="F1056" s="75" t="s">
        <v>478</v>
      </c>
      <c r="G1056" s="75" t="s">
        <v>1576</v>
      </c>
      <c r="H1056" s="80">
        <v>3595</v>
      </c>
      <c r="I1056" s="76">
        <v>3</v>
      </c>
      <c r="J1056" s="153">
        <f>นครพนม!F147</f>
        <v>337719.15</v>
      </c>
      <c r="K1056" s="159">
        <f>นครพนม!AL147</f>
        <v>797767.61</v>
      </c>
      <c r="L1056" s="81">
        <f>นครพนม!AM147</f>
        <v>2916333.25</v>
      </c>
      <c r="M1056" s="81">
        <f>นครพนม!AN147</f>
        <v>2876380.7600000002</v>
      </c>
      <c r="N1056" s="75"/>
      <c r="O1056" s="75"/>
      <c r="P1056" s="75"/>
      <c r="Q1056" s="151">
        <f t="shared" si="135"/>
        <v>39952.489999999758</v>
      </c>
      <c r="R1056" s="78">
        <f t="shared" si="136"/>
        <v>811.2192628650904</v>
      </c>
    </row>
    <row r="1057" spans="1:20" x14ac:dyDescent="0.3">
      <c r="A1057" s="76">
        <v>4</v>
      </c>
      <c r="B1057" s="75" t="s">
        <v>345</v>
      </c>
      <c r="C1057" s="75" t="s">
        <v>1388</v>
      </c>
      <c r="D1057" s="75" t="s">
        <v>397</v>
      </c>
      <c r="E1057" s="75" t="s">
        <v>1389</v>
      </c>
      <c r="F1057" s="75" t="s">
        <v>478</v>
      </c>
      <c r="G1057" s="75" t="s">
        <v>1393</v>
      </c>
      <c r="H1057" s="80">
        <v>5030</v>
      </c>
      <c r="I1057" s="76">
        <v>4</v>
      </c>
      <c r="J1057" s="153">
        <f>นครพนม!F148</f>
        <v>131247.9</v>
      </c>
      <c r="K1057" s="159">
        <f>นครพนม!AL148</f>
        <v>216373.46999999997</v>
      </c>
      <c r="L1057" s="81">
        <f>นครพนม!AM148</f>
        <v>2295618.98</v>
      </c>
      <c r="M1057" s="81">
        <f>นครพนม!AN148</f>
        <v>2503430.0499999998</v>
      </c>
      <c r="N1057" s="75"/>
      <c r="O1057" s="75"/>
      <c r="P1057" s="75"/>
      <c r="Q1057" s="151">
        <f t="shared" si="135"/>
        <v>-207811.06999999983</v>
      </c>
      <c r="R1057" s="78">
        <f t="shared" si="136"/>
        <v>456.38548310139163</v>
      </c>
      <c r="T1057" s="2"/>
    </row>
    <row r="1058" spans="1:20" x14ac:dyDescent="0.3">
      <c r="A1058" s="76">
        <v>5</v>
      </c>
      <c r="B1058" s="75" t="s">
        <v>345</v>
      </c>
      <c r="C1058" s="75" t="s">
        <v>1394</v>
      </c>
      <c r="D1058" s="75" t="s">
        <v>397</v>
      </c>
      <c r="E1058" s="75" t="s">
        <v>1389</v>
      </c>
      <c r="F1058" s="75" t="s">
        <v>478</v>
      </c>
      <c r="G1058" s="75" t="s">
        <v>1395</v>
      </c>
      <c r="H1058" s="80">
        <v>1995</v>
      </c>
      <c r="I1058" s="76">
        <v>2</v>
      </c>
      <c r="J1058" s="153">
        <f>นครพนม!F149</f>
        <v>130477.4</v>
      </c>
      <c r="K1058" s="159">
        <f>นครพนม!AL149</f>
        <v>385235.66</v>
      </c>
      <c r="L1058" s="81">
        <f>นครพนม!AM149</f>
        <v>1717971.1600000001</v>
      </c>
      <c r="M1058" s="81">
        <f>นครพนม!AN149</f>
        <v>1983753.9</v>
      </c>
      <c r="N1058" s="75"/>
      <c r="O1058" s="75"/>
      <c r="P1058" s="75"/>
      <c r="Q1058" s="151">
        <f t="shared" si="135"/>
        <v>-265782.73999999976</v>
      </c>
      <c r="R1058" s="78">
        <f t="shared" si="136"/>
        <v>861.138426065163</v>
      </c>
      <c r="T1058" s="2"/>
    </row>
    <row r="1059" spans="1:20" x14ac:dyDescent="0.3">
      <c r="A1059" s="76">
        <v>6</v>
      </c>
      <c r="B1059" s="75" t="s">
        <v>345</v>
      </c>
      <c r="C1059" s="75" t="s">
        <v>1396</v>
      </c>
      <c r="D1059" s="75" t="s">
        <v>397</v>
      </c>
      <c r="E1059" s="75" t="s">
        <v>1389</v>
      </c>
      <c r="F1059" s="75" t="s">
        <v>478</v>
      </c>
      <c r="G1059" s="75" t="s">
        <v>1397</v>
      </c>
      <c r="H1059" s="80">
        <v>1972</v>
      </c>
      <c r="I1059" s="76">
        <v>2</v>
      </c>
      <c r="J1059" s="153">
        <f>นครพนม!F150</f>
        <v>251212.61</v>
      </c>
      <c r="K1059" s="159">
        <f>นครพนม!AL150</f>
        <v>796965.72</v>
      </c>
      <c r="L1059" s="81">
        <f>นครพนม!AM150</f>
        <v>1592941.75</v>
      </c>
      <c r="M1059" s="81">
        <f>นครพนม!AN150</f>
        <v>1669848.66</v>
      </c>
      <c r="N1059" s="75"/>
      <c r="O1059" s="75"/>
      <c r="P1059" s="75"/>
      <c r="Q1059" s="151">
        <f t="shared" si="135"/>
        <v>-76906.909999999916</v>
      </c>
      <c r="R1059" s="78">
        <f t="shared" si="136"/>
        <v>807.77979208924944</v>
      </c>
      <c r="T1059" s="2"/>
    </row>
    <row r="1060" spans="1:20" s="21" customFormat="1" x14ac:dyDescent="0.3">
      <c r="A1060" s="139">
        <v>11</v>
      </c>
      <c r="B1060" s="140" t="s">
        <v>345</v>
      </c>
      <c r="C1060" s="140"/>
      <c r="D1060" s="140"/>
      <c r="E1060" s="140" t="s">
        <v>374</v>
      </c>
      <c r="F1060" s="140"/>
      <c r="G1060" s="140" t="s">
        <v>1398</v>
      </c>
      <c r="H1060" s="141">
        <f>SUM(H1055:H1059)</f>
        <v>14883</v>
      </c>
      <c r="I1060" s="139"/>
      <c r="J1060" s="142">
        <f>SUM(J1054:J1059)</f>
        <v>997496.7300000001</v>
      </c>
      <c r="K1060" s="160">
        <f>SUM(K1054:K1059)</f>
        <v>2620618.96</v>
      </c>
      <c r="L1060" s="142">
        <f t="shared" ref="L1060:M1060" si="139">SUM(L1055:L1059)</f>
        <v>10139390.48</v>
      </c>
      <c r="M1060" s="142">
        <f t="shared" si="139"/>
        <v>10733340.98</v>
      </c>
      <c r="N1060" s="140">
        <v>5</v>
      </c>
      <c r="O1060" s="140">
        <v>5</v>
      </c>
      <c r="P1060" s="140">
        <f>N1060-O1060</f>
        <v>0</v>
      </c>
      <c r="Q1060" s="152">
        <f t="shared" si="135"/>
        <v>-593950.5</v>
      </c>
      <c r="R1060" s="150">
        <f>L1060/H1060</f>
        <v>681.27329705032594</v>
      </c>
    </row>
    <row r="1061" spans="1:20" x14ac:dyDescent="0.3">
      <c r="A1061" s="76">
        <v>1</v>
      </c>
      <c r="B1061" s="75" t="s">
        <v>345</v>
      </c>
      <c r="C1061" s="75" t="s">
        <v>1315</v>
      </c>
      <c r="D1061" s="75" t="s">
        <v>411</v>
      </c>
      <c r="E1061" s="75" t="s">
        <v>1399</v>
      </c>
      <c r="F1061" s="75" t="s">
        <v>508</v>
      </c>
      <c r="G1061" s="75" t="s">
        <v>1400</v>
      </c>
      <c r="H1061" s="80"/>
      <c r="I1061" s="76"/>
      <c r="J1061" s="153"/>
      <c r="K1061" s="159"/>
      <c r="L1061" s="81"/>
      <c r="M1061" s="81"/>
      <c r="N1061" s="75"/>
      <c r="O1061" s="75"/>
      <c r="P1061" s="75"/>
      <c r="T1061" s="2"/>
    </row>
    <row r="1062" spans="1:20" x14ac:dyDescent="0.3">
      <c r="A1062" s="76">
        <v>2</v>
      </c>
      <c r="B1062" s="75" t="s">
        <v>345</v>
      </c>
      <c r="C1062" s="75" t="s">
        <v>1315</v>
      </c>
      <c r="D1062" s="75" t="s">
        <v>411</v>
      </c>
      <c r="E1062" s="75" t="s">
        <v>1399</v>
      </c>
      <c r="F1062" s="75" t="s">
        <v>478</v>
      </c>
      <c r="G1062" s="75" t="s">
        <v>1401</v>
      </c>
      <c r="H1062" s="80">
        <v>2413</v>
      </c>
      <c r="I1062" s="76">
        <v>2</v>
      </c>
      <c r="J1062" s="153">
        <f>นครพนม!F151</f>
        <v>11076.88</v>
      </c>
      <c r="K1062" s="159">
        <f>นครพนม!AL151</f>
        <v>86399.260000000009</v>
      </c>
      <c r="L1062" s="81">
        <f>นครพนม!AM151</f>
        <v>2165120</v>
      </c>
      <c r="M1062" s="81">
        <f>นครพนม!AN151</f>
        <v>2373522.0500000003</v>
      </c>
      <c r="N1062" s="75"/>
      <c r="O1062" s="75"/>
      <c r="P1062" s="75"/>
      <c r="Q1062" s="151">
        <f t="shared" si="135"/>
        <v>-208402.05000000028</v>
      </c>
      <c r="R1062" s="78">
        <f t="shared" si="136"/>
        <v>897.27310401989223</v>
      </c>
      <c r="T1062" s="2"/>
    </row>
    <row r="1063" spans="1:20" x14ac:dyDescent="0.3">
      <c r="A1063" s="76">
        <v>3</v>
      </c>
      <c r="B1063" s="75" t="s">
        <v>345</v>
      </c>
      <c r="C1063" s="75" t="s">
        <v>1315</v>
      </c>
      <c r="D1063" s="75" t="s">
        <v>411</v>
      </c>
      <c r="E1063" s="75" t="s">
        <v>1399</v>
      </c>
      <c r="F1063" s="75" t="s">
        <v>478</v>
      </c>
      <c r="G1063" s="75" t="s">
        <v>1402</v>
      </c>
      <c r="H1063" s="80">
        <v>766</v>
      </c>
      <c r="I1063" s="76" t="s">
        <v>535</v>
      </c>
      <c r="J1063" s="153">
        <f>นครพนม!F152</f>
        <v>38352.26</v>
      </c>
      <c r="K1063" s="159">
        <f>นครพนม!AL152</f>
        <v>91272.260000000009</v>
      </c>
      <c r="L1063" s="81">
        <f>นครพนม!AM152</f>
        <v>1303572.52</v>
      </c>
      <c r="M1063" s="81">
        <f>นครพนม!AN152</f>
        <v>1612859.01</v>
      </c>
      <c r="N1063" s="75"/>
      <c r="O1063" s="75"/>
      <c r="P1063" s="75"/>
      <c r="Q1063" s="151">
        <f t="shared" si="135"/>
        <v>-309286.49</v>
      </c>
      <c r="R1063" s="78">
        <f t="shared" si="136"/>
        <v>1701.7918015665796</v>
      </c>
      <c r="T1063" s="2"/>
    </row>
    <row r="1064" spans="1:20" x14ac:dyDescent="0.3">
      <c r="A1064" s="76">
        <v>4</v>
      </c>
      <c r="B1064" s="75" t="s">
        <v>345</v>
      </c>
      <c r="C1064" s="75" t="s">
        <v>1315</v>
      </c>
      <c r="D1064" s="75" t="s">
        <v>411</v>
      </c>
      <c r="E1064" s="75" t="s">
        <v>1399</v>
      </c>
      <c r="F1064" s="75" t="s">
        <v>478</v>
      </c>
      <c r="G1064" s="75" t="s">
        <v>1403</v>
      </c>
      <c r="H1064" s="80">
        <v>3544</v>
      </c>
      <c r="I1064" s="76">
        <v>3</v>
      </c>
      <c r="J1064" s="153">
        <f>นครพนม!F153</f>
        <v>3263.63</v>
      </c>
      <c r="K1064" s="159">
        <f>นครพนม!AL153</f>
        <v>77991.48000000001</v>
      </c>
      <c r="L1064" s="81">
        <f>นครพนม!AM153</f>
        <v>2230473.04</v>
      </c>
      <c r="M1064" s="81">
        <f>นครพนม!AN153</f>
        <v>2554692.63</v>
      </c>
      <c r="N1064" s="75"/>
      <c r="O1064" s="75"/>
      <c r="P1064" s="75"/>
      <c r="Q1064" s="151">
        <f t="shared" si="135"/>
        <v>-324219.58999999985</v>
      </c>
      <c r="R1064" s="78">
        <f t="shared" si="136"/>
        <v>629.36598194130931</v>
      </c>
      <c r="T1064" s="2"/>
    </row>
    <row r="1065" spans="1:20" x14ac:dyDescent="0.3">
      <c r="A1065" s="76">
        <v>5</v>
      </c>
      <c r="B1065" s="75" t="s">
        <v>345</v>
      </c>
      <c r="C1065" s="75" t="s">
        <v>1315</v>
      </c>
      <c r="D1065" s="75" t="s">
        <v>411</v>
      </c>
      <c r="E1065" s="75" t="s">
        <v>1399</v>
      </c>
      <c r="F1065" s="75" t="s">
        <v>478</v>
      </c>
      <c r="G1065" s="75" t="s">
        <v>1404</v>
      </c>
      <c r="H1065" s="80">
        <v>1646</v>
      </c>
      <c r="I1065" s="76">
        <v>2</v>
      </c>
      <c r="J1065" s="153">
        <f>นครพนม!F154</f>
        <v>1785.01</v>
      </c>
      <c r="K1065" s="159">
        <f>นครพนม!AL154</f>
        <v>-19750.440000000002</v>
      </c>
      <c r="L1065" s="81">
        <f>นครพนม!AM154</f>
        <v>2046065.35</v>
      </c>
      <c r="M1065" s="81">
        <f>นครพนม!AN154</f>
        <v>2337538.0499999998</v>
      </c>
      <c r="N1065" s="75"/>
      <c r="O1065" s="75"/>
      <c r="P1065" s="75"/>
      <c r="Q1065" s="151">
        <f t="shared" si="135"/>
        <v>-291472.69999999972</v>
      </c>
      <c r="R1065" s="78">
        <f t="shared" si="136"/>
        <v>1243.0530680437425</v>
      </c>
      <c r="T1065" s="2"/>
    </row>
    <row r="1066" spans="1:20" s="21" customFormat="1" x14ac:dyDescent="0.3">
      <c r="A1066" s="139">
        <v>12</v>
      </c>
      <c r="B1066" s="140" t="s">
        <v>345</v>
      </c>
      <c r="C1066" s="140"/>
      <c r="D1066" s="140"/>
      <c r="E1066" s="140" t="s">
        <v>374</v>
      </c>
      <c r="F1066" s="140"/>
      <c r="G1066" s="140" t="s">
        <v>1405</v>
      </c>
      <c r="H1066" s="211">
        <f>SUM(H1062:H1065)</f>
        <v>8369</v>
      </c>
      <c r="I1066" s="139"/>
      <c r="J1066" s="142">
        <f>SUM(J1061:J1065)</f>
        <v>54477.78</v>
      </c>
      <c r="K1066" s="160">
        <f>SUM(K1061:K1065)</f>
        <v>235912.56000000003</v>
      </c>
      <c r="L1066" s="142">
        <f>SUM(L1061:L1065)</f>
        <v>7745230.9100000001</v>
      </c>
      <c r="M1066" s="142">
        <f>SUM(M1061:M1065)</f>
        <v>8878611.7400000002</v>
      </c>
      <c r="N1066" s="140">
        <v>4</v>
      </c>
      <c r="O1066" s="140">
        <v>4</v>
      </c>
      <c r="P1066" s="140">
        <f>N1066-O1066</f>
        <v>0</v>
      </c>
      <c r="Q1066" s="152">
        <f t="shared" si="135"/>
        <v>-1133380.83</v>
      </c>
      <c r="R1066" s="150">
        <f t="shared" si="136"/>
        <v>925.4667116740352</v>
      </c>
    </row>
    <row r="1067" spans="1:20" s="21" customFormat="1" x14ac:dyDescent="0.3">
      <c r="A1067" s="87"/>
      <c r="B1067" s="88" t="s">
        <v>345</v>
      </c>
      <c r="C1067" s="88" t="s">
        <v>345</v>
      </c>
      <c r="D1067" s="88" t="s">
        <v>345</v>
      </c>
      <c r="E1067" s="88" t="s">
        <v>345</v>
      </c>
      <c r="F1067" s="88"/>
      <c r="G1067" s="88" t="s">
        <v>1406</v>
      </c>
      <c r="H1067" s="220">
        <f t="shared" ref="H1067:O1067" si="140">H918+H929+H948+H959+H976+H988+H1009+H1029+H1040+H1053+H1060+H1066</f>
        <v>431819</v>
      </c>
      <c r="I1067" s="87"/>
      <c r="J1067" s="157">
        <f t="shared" si="140"/>
        <v>35438208.469999999</v>
      </c>
      <c r="K1067" s="166">
        <f t="shared" si="140"/>
        <v>48967378.039999999</v>
      </c>
      <c r="L1067" s="157">
        <f t="shared" si="140"/>
        <v>290023278.76000005</v>
      </c>
      <c r="M1067" s="157">
        <f t="shared" si="140"/>
        <v>317019862.14999998</v>
      </c>
      <c r="N1067" s="88">
        <f>N918+N929+N948+N959+N976+N988+N1009+N1029+N1040+N1053+N1060+N1066</f>
        <v>151</v>
      </c>
      <c r="O1067" s="88">
        <f t="shared" si="140"/>
        <v>151</v>
      </c>
      <c r="P1067" s="88">
        <f>N1067-O1067</f>
        <v>0</v>
      </c>
      <c r="Q1067" s="152">
        <f t="shared" si="135"/>
        <v>-26996583.389999926</v>
      </c>
      <c r="R1067" s="150">
        <f t="shared" si="136"/>
        <v>671.63158351068398</v>
      </c>
      <c r="S1067" s="21">
        <v>7</v>
      </c>
    </row>
    <row r="1068" spans="1:20" x14ac:dyDescent="0.3">
      <c r="A1068" s="185"/>
      <c r="B1068" s="186"/>
      <c r="C1068" s="186"/>
      <c r="D1068" s="186"/>
      <c r="E1068" s="323" t="s">
        <v>1407</v>
      </c>
      <c r="F1068" s="321"/>
      <c r="G1068" s="322"/>
      <c r="H1068" s="186"/>
      <c r="I1068" s="185"/>
      <c r="J1068" s="175">
        <f>J1067/O1067</f>
        <v>234690.1223178808</v>
      </c>
      <c r="K1068" s="176">
        <f>K1067/O1067</f>
        <v>324287.27178807947</v>
      </c>
      <c r="L1068" s="175">
        <f>L1067/O1067</f>
        <v>1920683.9652980135</v>
      </c>
      <c r="M1068" s="175">
        <f>M1067/O1067</f>
        <v>2099469.2857615892</v>
      </c>
      <c r="N1068" s="187"/>
      <c r="O1068" s="187"/>
      <c r="P1068" s="186"/>
      <c r="Q1068" s="151">
        <f t="shared" si="135"/>
        <v>-178785.32046357566</v>
      </c>
      <c r="R1068" s="150"/>
      <c r="T1068" s="2"/>
    </row>
    <row r="1069" spans="1:20" s="21" customFormat="1" x14ac:dyDescent="0.3">
      <c r="A1069" s="187"/>
      <c r="B1069" s="187"/>
      <c r="C1069" s="187"/>
      <c r="D1069" s="187"/>
      <c r="E1069" s="336" t="s">
        <v>1456</v>
      </c>
      <c r="F1069" s="337"/>
      <c r="G1069" s="338"/>
      <c r="H1069" s="221">
        <f>H82+H179+H433+H590+H684+H890+H1067</f>
        <v>3434339</v>
      </c>
      <c r="I1069" s="208"/>
      <c r="J1069" s="175">
        <f>J82+J179+J433+J590+J684+J890+J1067</f>
        <v>319711954.05000007</v>
      </c>
      <c r="K1069" s="176">
        <f t="shared" ref="K1069:N1069" si="141">K82+K179+K433+K590+K684+K890+K1067</f>
        <v>366872161.32000005</v>
      </c>
      <c r="L1069" s="175">
        <f>L82+L179+L433+L590+L684+L890+L1067</f>
        <v>2529847444.3800001</v>
      </c>
      <c r="M1069" s="175">
        <f t="shared" si="141"/>
        <v>2696428359.8800001</v>
      </c>
      <c r="N1069" s="209">
        <f t="shared" si="141"/>
        <v>874</v>
      </c>
      <c r="O1069" s="209">
        <f>O82+O179+O433+O590+O684+O890+O1067</f>
        <v>874</v>
      </c>
      <c r="P1069" s="209">
        <f>P82+P179+P433+P590+P684+P890+P1067</f>
        <v>0</v>
      </c>
      <c r="Q1069" s="152">
        <f>L1069-M1069</f>
        <v>-166580915.5</v>
      </c>
      <c r="R1069" s="150">
        <f t="shared" si="136"/>
        <v>736.63300110443379</v>
      </c>
    </row>
    <row r="1070" spans="1:20" s="21" customFormat="1" x14ac:dyDescent="0.3">
      <c r="A1070" s="187"/>
      <c r="B1070" s="187"/>
      <c r="C1070" s="187"/>
      <c r="D1070" s="187"/>
      <c r="E1070" s="336" t="s">
        <v>1457</v>
      </c>
      <c r="F1070" s="337"/>
      <c r="G1070" s="338"/>
      <c r="H1070" s="187"/>
      <c r="I1070" s="208"/>
      <c r="J1070" s="175">
        <f>J1069/O1069</f>
        <v>365803.15108695661</v>
      </c>
      <c r="K1070" s="175">
        <f>K1069/O1069</f>
        <v>419762.19830663624</v>
      </c>
      <c r="L1070" s="175">
        <f>L1069/O1069</f>
        <v>2894562.2933409614</v>
      </c>
      <c r="M1070" s="175">
        <f>M1069/O1069</f>
        <v>3085158.3064988558</v>
      </c>
      <c r="N1070" s="187"/>
      <c r="O1070" s="187"/>
      <c r="P1070" s="187"/>
      <c r="Q1070" s="152">
        <f>L1070-M1070</f>
        <v>-190596.01315789437</v>
      </c>
      <c r="R1070" s="150"/>
    </row>
    <row r="1073" spans="11:13" x14ac:dyDescent="0.3">
      <c r="K1073" s="210"/>
      <c r="L1073" s="210"/>
      <c r="M1073" s="210"/>
    </row>
    <row r="1074" spans="11:13" x14ac:dyDescent="0.3">
      <c r="K1074" s="210"/>
      <c r="L1074" s="210"/>
      <c r="M1074" s="210"/>
    </row>
    <row r="1075" spans="11:13" x14ac:dyDescent="0.3">
      <c r="K1075" s="210"/>
      <c r="L1075" s="210"/>
      <c r="M1075" s="210"/>
    </row>
    <row r="1076" spans="11:13" x14ac:dyDescent="0.3">
      <c r="K1076" s="210"/>
      <c r="L1076" s="210"/>
      <c r="M1076" s="210"/>
    </row>
    <row r="1077" spans="11:13" x14ac:dyDescent="0.3">
      <c r="K1077" s="210"/>
      <c r="L1077" s="210"/>
      <c r="M1077" s="210"/>
    </row>
    <row r="1078" spans="11:13" x14ac:dyDescent="0.3">
      <c r="K1078" s="210"/>
      <c r="L1078" s="210"/>
      <c r="M1078" s="210"/>
    </row>
    <row r="1079" spans="11:13" x14ac:dyDescent="0.3">
      <c r="K1079" s="210"/>
      <c r="L1079" s="210"/>
      <c r="M1079" s="210"/>
    </row>
    <row r="1080" spans="11:13" x14ac:dyDescent="0.3">
      <c r="K1080" s="210"/>
      <c r="L1080" s="210"/>
      <c r="M1080" s="210"/>
    </row>
    <row r="1081" spans="11:13" x14ac:dyDescent="0.3">
      <c r="K1081" s="210"/>
      <c r="L1081" s="210"/>
      <c r="M1081" s="210"/>
    </row>
  </sheetData>
  <autoFilter ref="A4:WVN1070"/>
  <mergeCells count="27">
    <mergeCell ref="R3:R4"/>
    <mergeCell ref="N3:P3"/>
    <mergeCell ref="M3:M4"/>
    <mergeCell ref="Q3:Q4"/>
    <mergeCell ref="E83:G83"/>
    <mergeCell ref="J3:J4"/>
    <mergeCell ref="K3:K4"/>
    <mergeCell ref="F3:F4"/>
    <mergeCell ref="G3:G4"/>
    <mergeCell ref="H3:H4"/>
    <mergeCell ref="I3:I4"/>
    <mergeCell ref="E1069:G1069"/>
    <mergeCell ref="E1070:G1070"/>
    <mergeCell ref="S3:S4"/>
    <mergeCell ref="A1:L1"/>
    <mergeCell ref="A2:L2"/>
    <mergeCell ref="E685:G685"/>
    <mergeCell ref="E891:G891"/>
    <mergeCell ref="E591:G591"/>
    <mergeCell ref="A3:A4"/>
    <mergeCell ref="B3:B4"/>
    <mergeCell ref="C3:C4"/>
    <mergeCell ref="D3:D4"/>
    <mergeCell ref="E3:E4"/>
    <mergeCell ref="E180:G180"/>
    <mergeCell ref="E434:G434"/>
    <mergeCell ref="L3:L4"/>
  </mergeCells>
  <conditionalFormatting sqref="L1061:M1061 L21:M33 L35:M46 L48:M51 L53:M57 L59:M65 L67:M73 L75:M80 L84:M104 L106:M118 L120:M134 L136:M153 L155:M168 L170:M177 L435:M454 L456:M461 L463:M477 L479:M489 L491:M504 L506:M511 L513:M519 L521:M530 L532:M549 L551:M556 L558:M563 L565:M571 L573:M581 L583:M588 L592:M609 L611:M621 L623:M638 L640:M646 L648:M653 L655:M658 L660:M667 L669:M675 L677:M682 L686:M710 L712:M718 L720:M725 L752:M761 L763:M767 L769:M787 L789:M795 L797:M807 L809:M820 L822:M842 L844:M848 L850:M854 L856:M861 L863:M869 L871:M878 L880:M888 L892:M917 L919:M928 L930:M947 L949:M958 L960:M975 L977:M987 L989:M1008 L1010:M1028 L1030:M1039 L1041:M1052 L1054:M1059 L1071:M1048576 L418:M418 L3:M19 L727:M741 L743:M750 L181:M209 L211:M222 L224:M235 L237:M254 L256:M265 L267:M281 L283:M289 L291:M295 L297:M309 L311:M321 L323:M338 L340:M360 L362:M371 L373:M386 L388:M393 L395:M399 L401:M410 L412:M416 L420:M425 L427:M431">
    <cfRule type="containsText" dxfId="1" priority="5" operator="containsText" text="น้อยกว่ากลุ่ม">
      <formula>NOT(ISERROR(SEARCH("น้อยกว่ากลุ่ม",L3)))</formula>
    </cfRule>
  </conditionalFormatting>
  <conditionalFormatting sqref="L1062:M1065">
    <cfRule type="containsText" dxfId="0" priority="1" operator="containsText" text="น้อยกว่ากลุ่ม">
      <formula>NOT(ISERROR(SEARCH("น้อยกว่ากลุ่ม",L1062)))</formula>
    </cfRule>
  </conditionalFormatting>
  <pageMargins left="0.23622047244094491" right="3.937007874015748E-2" top="0.55118110236220474" bottom="0.35433070866141736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6"/>
  <sheetViews>
    <sheetView workbookViewId="0">
      <selection activeCell="D13" sqref="D13"/>
    </sheetView>
  </sheetViews>
  <sheetFormatPr defaultColWidth="15.125" defaultRowHeight="14.25" x14ac:dyDescent="0.2"/>
  <cols>
    <col min="2" max="2" width="12.5" customWidth="1"/>
    <col min="3" max="3" width="6.75" customWidth="1"/>
    <col min="4" max="4" width="23.75" customWidth="1"/>
    <col min="5" max="5" width="25.25" style="32" customWidth="1"/>
    <col min="6" max="8" width="15.125" style="36"/>
    <col min="9" max="9" width="15.125" style="131"/>
    <col min="10" max="13" width="15.125" style="130"/>
    <col min="14" max="18" width="15.125" style="128"/>
    <col min="19" max="22" width="15.125" style="130"/>
    <col min="23" max="30" width="15.125" style="129"/>
    <col min="31" max="42" width="15.125" style="214"/>
    <col min="43" max="16384" width="15.125" style="130"/>
  </cols>
  <sheetData>
    <row r="1" spans="1:39" x14ac:dyDescent="0.2">
      <c r="E1" s="32" t="s">
        <v>1408</v>
      </c>
      <c r="F1" s="36" t="s">
        <v>1819</v>
      </c>
      <c r="G1" s="36" t="s">
        <v>1821</v>
      </c>
      <c r="H1" s="36" t="s">
        <v>1823</v>
      </c>
      <c r="I1" s="131" t="s">
        <v>1825</v>
      </c>
      <c r="J1" s="130" t="s">
        <v>1827</v>
      </c>
      <c r="K1" s="130" t="s">
        <v>1829</v>
      </c>
      <c r="L1" s="130" t="s">
        <v>1831</v>
      </c>
      <c r="M1" s="130" t="s">
        <v>1833</v>
      </c>
      <c r="N1" s="128" t="s">
        <v>1835</v>
      </c>
      <c r="O1" s="128" t="s">
        <v>1837</v>
      </c>
      <c r="P1" s="128" t="s">
        <v>1839</v>
      </c>
      <c r="Q1" s="128" t="s">
        <v>1841</v>
      </c>
      <c r="R1" s="128" t="s">
        <v>1843</v>
      </c>
      <c r="S1" s="130" t="s">
        <v>1845</v>
      </c>
      <c r="T1" s="130" t="s">
        <v>1790</v>
      </c>
      <c r="U1" s="130" t="s">
        <v>1847</v>
      </c>
      <c r="V1" s="130" t="s">
        <v>1849</v>
      </c>
      <c r="W1" s="129" t="s">
        <v>1850</v>
      </c>
      <c r="X1" s="129" t="s">
        <v>1852</v>
      </c>
      <c r="Y1" s="129" t="s">
        <v>1854</v>
      </c>
      <c r="Z1" s="129" t="s">
        <v>1856</v>
      </c>
      <c r="AA1" s="129" t="s">
        <v>1858</v>
      </c>
      <c r="AB1" s="129" t="s">
        <v>1860</v>
      </c>
      <c r="AC1" s="129" t="s">
        <v>1862</v>
      </c>
      <c r="AD1" s="129" t="s">
        <v>1864</v>
      </c>
      <c r="AE1" s="214" t="s">
        <v>1866</v>
      </c>
      <c r="AF1" s="214" t="s">
        <v>1868</v>
      </c>
      <c r="AG1" s="214" t="s">
        <v>1870</v>
      </c>
      <c r="AH1" s="214" t="s">
        <v>1872</v>
      </c>
      <c r="AI1" s="214" t="s">
        <v>1874</v>
      </c>
      <c r="AJ1" s="214" t="s">
        <v>1876</v>
      </c>
      <c r="AK1" s="214" t="s">
        <v>1878</v>
      </c>
      <c r="AL1" s="214" t="s">
        <v>1880</v>
      </c>
      <c r="AM1" s="214" t="s">
        <v>1882</v>
      </c>
    </row>
    <row r="2" spans="1:39" x14ac:dyDescent="0.2">
      <c r="E2" s="32" t="s">
        <v>1409</v>
      </c>
      <c r="F2" s="36" t="s">
        <v>1820</v>
      </c>
      <c r="G2" s="36" t="s">
        <v>1822</v>
      </c>
      <c r="H2" s="36" t="s">
        <v>1824</v>
      </c>
      <c r="I2" s="131" t="s">
        <v>1826</v>
      </c>
      <c r="J2" s="130" t="s">
        <v>1828</v>
      </c>
      <c r="K2" s="130" t="s">
        <v>1830</v>
      </c>
      <c r="L2" s="130" t="s">
        <v>1832</v>
      </c>
      <c r="M2" s="130" t="s">
        <v>1834</v>
      </c>
      <c r="N2" s="128" t="s">
        <v>1836</v>
      </c>
      <c r="O2" s="128" t="s">
        <v>1838</v>
      </c>
      <c r="P2" s="128" t="s">
        <v>1840</v>
      </c>
      <c r="Q2" s="128" t="s">
        <v>1842</v>
      </c>
      <c r="R2" s="128" t="s">
        <v>1844</v>
      </c>
      <c r="S2" s="130" t="s">
        <v>1846</v>
      </c>
      <c r="T2" s="130" t="s">
        <v>1791</v>
      </c>
      <c r="U2" s="130" t="s">
        <v>1848</v>
      </c>
      <c r="V2" s="130" t="s">
        <v>1792</v>
      </c>
      <c r="W2" s="129" t="s">
        <v>1851</v>
      </c>
      <c r="X2" s="129" t="s">
        <v>1853</v>
      </c>
      <c r="Y2" s="129" t="s">
        <v>1855</v>
      </c>
      <c r="Z2" s="129" t="s">
        <v>1857</v>
      </c>
      <c r="AA2" s="129" t="s">
        <v>1859</v>
      </c>
      <c r="AB2" s="129" t="s">
        <v>1861</v>
      </c>
      <c r="AC2" s="129" t="s">
        <v>1863</v>
      </c>
      <c r="AD2" s="129" t="s">
        <v>1865</v>
      </c>
      <c r="AE2" s="214" t="s">
        <v>1867</v>
      </c>
      <c r="AF2" s="214" t="s">
        <v>1869</v>
      </c>
      <c r="AG2" s="214" t="s">
        <v>1871</v>
      </c>
      <c r="AH2" s="214" t="s">
        <v>1873</v>
      </c>
      <c r="AI2" s="214" t="s">
        <v>1875</v>
      </c>
      <c r="AJ2" s="214" t="s">
        <v>1877</v>
      </c>
      <c r="AK2" s="214" t="s">
        <v>1879</v>
      </c>
      <c r="AL2" s="214" t="s">
        <v>1881</v>
      </c>
      <c r="AM2" s="214" t="s">
        <v>1883</v>
      </c>
    </row>
    <row r="3" spans="1:39" x14ac:dyDescent="0.2">
      <c r="E3" s="32" t="s">
        <v>1410</v>
      </c>
      <c r="F3" s="36">
        <v>28107594.82</v>
      </c>
      <c r="G3" s="36">
        <v>5297062.7300000004</v>
      </c>
      <c r="H3" s="36">
        <v>3727712.75</v>
      </c>
      <c r="I3" s="131">
        <v>0</v>
      </c>
      <c r="J3" s="130">
        <v>0</v>
      </c>
      <c r="K3" s="130">
        <v>71090166.700000003</v>
      </c>
      <c r="L3" s="130">
        <v>27603617.41</v>
      </c>
      <c r="M3" s="130">
        <v>74001</v>
      </c>
      <c r="N3" s="128">
        <v>561376.47</v>
      </c>
      <c r="O3" s="128">
        <v>2913061.66</v>
      </c>
      <c r="P3" s="128">
        <v>10</v>
      </c>
      <c r="Q3" s="128">
        <v>9709798.8800000008</v>
      </c>
      <c r="R3" s="128">
        <v>2264957.87</v>
      </c>
      <c r="S3" s="130">
        <v>383449.85</v>
      </c>
      <c r="T3" s="130">
        <v>-2123315.41</v>
      </c>
      <c r="U3" s="130">
        <v>-41952.61</v>
      </c>
      <c r="V3" s="130">
        <v>142487426.15000001</v>
      </c>
      <c r="W3" s="129">
        <v>0</v>
      </c>
      <c r="X3" s="129">
        <v>117111512.27</v>
      </c>
      <c r="Y3" s="129">
        <v>2384816</v>
      </c>
      <c r="Z3" s="129">
        <v>120325.43</v>
      </c>
      <c r="AA3" s="129">
        <v>18453</v>
      </c>
      <c r="AB3" s="129">
        <v>56344350.149999999</v>
      </c>
      <c r="AC3" s="129">
        <v>480</v>
      </c>
      <c r="AD3" s="129">
        <v>10257271</v>
      </c>
      <c r="AE3" s="214">
        <v>101499337.65000001</v>
      </c>
      <c r="AF3" s="214">
        <v>0</v>
      </c>
      <c r="AG3" s="214">
        <v>1757856.29</v>
      </c>
      <c r="AH3" s="214">
        <v>1229442.95</v>
      </c>
      <c r="AI3" s="214">
        <v>75327704.290000007</v>
      </c>
      <c r="AJ3" s="214">
        <v>25716061.629999999</v>
      </c>
      <c r="AK3" s="214">
        <v>0</v>
      </c>
      <c r="AL3" s="214">
        <v>52</v>
      </c>
      <c r="AM3" s="214">
        <v>961410.49</v>
      </c>
    </row>
    <row r="4" spans="1:39" x14ac:dyDescent="0.2">
      <c r="E4" s="32" t="s">
        <v>1577</v>
      </c>
      <c r="F4" s="36">
        <v>661057.41</v>
      </c>
      <c r="K4" s="130">
        <v>3159506.39</v>
      </c>
      <c r="L4" s="130">
        <v>-142994.03</v>
      </c>
      <c r="R4" s="128">
        <v>625928.69999999995</v>
      </c>
      <c r="U4" s="130">
        <v>3350507.99</v>
      </c>
      <c r="V4" s="130">
        <v>13498.58</v>
      </c>
      <c r="AB4" s="129">
        <v>1329140</v>
      </c>
      <c r="AE4" s="214">
        <v>1329140</v>
      </c>
      <c r="AJ4" s="214">
        <v>312365.5</v>
      </c>
    </row>
    <row r="5" spans="1:39" x14ac:dyDescent="0.2">
      <c r="E5" s="32" t="s">
        <v>1818</v>
      </c>
      <c r="F5" s="36">
        <v>17850</v>
      </c>
      <c r="H5" s="131"/>
      <c r="K5" s="130">
        <v>510279.46</v>
      </c>
      <c r="L5" s="130">
        <v>2</v>
      </c>
      <c r="R5" s="128">
        <v>-2493490</v>
      </c>
      <c r="U5" s="130">
        <v>-2157575.3199999998</v>
      </c>
      <c r="V5" s="130">
        <v>2794467.22</v>
      </c>
      <c r="AB5" s="129">
        <v>451340</v>
      </c>
      <c r="AD5" s="129">
        <v>2722901.33</v>
      </c>
      <c r="AE5" s="214">
        <v>497120</v>
      </c>
      <c r="AH5" s="214">
        <v>60139</v>
      </c>
      <c r="AI5" s="214">
        <v>133119.37</v>
      </c>
      <c r="AJ5" s="214">
        <v>99133.4</v>
      </c>
    </row>
    <row r="6" spans="1:39" x14ac:dyDescent="0.2">
      <c r="E6" s="32" t="s">
        <v>1578</v>
      </c>
      <c r="F6" s="36">
        <v>12307.08</v>
      </c>
      <c r="K6" s="130">
        <v>2400381.0099999998</v>
      </c>
      <c r="L6" s="130">
        <v>6</v>
      </c>
      <c r="P6" s="128">
        <v>10</v>
      </c>
      <c r="R6" s="128">
        <v>-229909</v>
      </c>
      <c r="U6" s="130">
        <v>-2586082.02</v>
      </c>
      <c r="V6" s="130">
        <v>5133149</v>
      </c>
      <c r="AB6" s="129">
        <v>603300</v>
      </c>
      <c r="AD6" s="129">
        <v>1569824.8</v>
      </c>
      <c r="AE6" s="214">
        <v>603300</v>
      </c>
      <c r="AG6" s="214">
        <v>16772</v>
      </c>
      <c r="AH6" s="214">
        <v>95618.8</v>
      </c>
      <c r="AI6" s="214">
        <v>1132008</v>
      </c>
      <c r="AJ6" s="214">
        <v>229899.89</v>
      </c>
    </row>
    <row r="7" spans="1:39" x14ac:dyDescent="0.2">
      <c r="E7" s="32" t="s">
        <v>1579</v>
      </c>
      <c r="F7" s="36">
        <v>118305.61</v>
      </c>
      <c r="K7" s="130">
        <v>3854662.59</v>
      </c>
      <c r="L7" s="130">
        <v>24203.07</v>
      </c>
      <c r="R7" s="128">
        <v>52930</v>
      </c>
      <c r="U7" s="130">
        <v>3266457.54</v>
      </c>
      <c r="V7" s="130">
        <v>840540.25</v>
      </c>
      <c r="X7" s="129">
        <v>132490</v>
      </c>
      <c r="AB7" s="129">
        <v>1070580</v>
      </c>
      <c r="AD7" s="129">
        <v>1166247.77</v>
      </c>
      <c r="AE7" s="214">
        <v>1794250</v>
      </c>
      <c r="AG7" s="214">
        <v>30106.82</v>
      </c>
      <c r="AI7" s="214">
        <v>197621.9</v>
      </c>
      <c r="AJ7" s="214">
        <v>198926.52</v>
      </c>
      <c r="AM7" s="214">
        <v>311169.05</v>
      </c>
    </row>
    <row r="8" spans="1:39" x14ac:dyDescent="0.2">
      <c r="E8" s="32" t="s">
        <v>1580</v>
      </c>
      <c r="F8" s="36">
        <v>49110</v>
      </c>
      <c r="H8" s="36">
        <v>1550</v>
      </c>
      <c r="K8" s="130">
        <v>453372.45</v>
      </c>
      <c r="L8" s="130">
        <v>2</v>
      </c>
      <c r="R8" s="128">
        <v>104440</v>
      </c>
      <c r="U8" s="130">
        <v>597551.12</v>
      </c>
      <c r="AB8" s="129">
        <v>1955236</v>
      </c>
      <c r="AD8" s="129">
        <v>269910</v>
      </c>
      <c r="AE8" s="214">
        <v>1955236</v>
      </c>
      <c r="AI8" s="214">
        <v>64200</v>
      </c>
      <c r="AJ8" s="214">
        <v>149566.67000000001</v>
      </c>
      <c r="AM8" s="214">
        <v>254100</v>
      </c>
    </row>
    <row r="9" spans="1:39" x14ac:dyDescent="0.2">
      <c r="E9" s="32" t="s">
        <v>1582</v>
      </c>
      <c r="F9" s="36">
        <v>-17200</v>
      </c>
      <c r="G9" s="36">
        <v>4500</v>
      </c>
      <c r="K9" s="130">
        <v>184288.16</v>
      </c>
      <c r="L9" s="130">
        <v>8</v>
      </c>
      <c r="O9" s="128">
        <v>4500</v>
      </c>
      <c r="R9" s="128">
        <v>-70124</v>
      </c>
      <c r="U9" s="130">
        <v>241686.16</v>
      </c>
      <c r="AD9" s="129">
        <v>227823</v>
      </c>
      <c r="AE9" s="214">
        <v>9830</v>
      </c>
      <c r="AH9" s="214">
        <v>65269</v>
      </c>
      <c r="AI9" s="214">
        <v>157190</v>
      </c>
      <c r="AM9" s="214">
        <v>0</v>
      </c>
    </row>
    <row r="10" spans="1:39" x14ac:dyDescent="0.2">
      <c r="A10" t="s">
        <v>472</v>
      </c>
      <c r="B10" t="s">
        <v>474</v>
      </c>
      <c r="C10">
        <v>9017</v>
      </c>
      <c r="D10" t="s">
        <v>479</v>
      </c>
      <c r="E10" s="32" t="s">
        <v>479</v>
      </c>
      <c r="F10" s="36">
        <v>354414.48</v>
      </c>
      <c r="G10" s="36">
        <v>123074</v>
      </c>
      <c r="H10" s="36">
        <v>64464.91</v>
      </c>
      <c r="K10" s="130">
        <v>364097.05</v>
      </c>
      <c r="L10" s="130">
        <v>380725.13</v>
      </c>
      <c r="O10" s="128">
        <v>20945.05</v>
      </c>
      <c r="Q10" s="128">
        <v>155000</v>
      </c>
      <c r="R10" s="128">
        <v>4388</v>
      </c>
      <c r="U10" s="130">
        <v>-1038320.86</v>
      </c>
      <c r="V10" s="130">
        <v>2551683.71</v>
      </c>
      <c r="X10" s="129">
        <v>2891142.63</v>
      </c>
      <c r="Z10" s="129">
        <v>1977.49</v>
      </c>
      <c r="AB10" s="129">
        <v>1665338.4</v>
      </c>
      <c r="AD10" s="129">
        <v>204645.74</v>
      </c>
      <c r="AE10" s="214">
        <v>2917041.14</v>
      </c>
      <c r="AI10" s="214">
        <v>1798082.37</v>
      </c>
      <c r="AJ10" s="214">
        <v>451941.08</v>
      </c>
      <c r="AM10" s="214">
        <v>2960</v>
      </c>
    </row>
    <row r="11" spans="1:39" x14ac:dyDescent="0.2">
      <c r="A11" t="s">
        <v>472</v>
      </c>
      <c r="B11" t="s">
        <v>474</v>
      </c>
      <c r="C11">
        <v>4386</v>
      </c>
      <c r="D11" t="s">
        <v>481</v>
      </c>
      <c r="E11" s="32" t="s">
        <v>481</v>
      </c>
      <c r="F11" s="36">
        <v>645807.16</v>
      </c>
      <c r="G11" s="36">
        <v>12723</v>
      </c>
      <c r="H11" s="36">
        <v>358756.09</v>
      </c>
      <c r="K11" s="130">
        <v>1334129.42</v>
      </c>
      <c r="L11" s="130">
        <v>666139.24</v>
      </c>
      <c r="N11" s="128">
        <v>56500</v>
      </c>
      <c r="O11" s="128">
        <v>23590.36</v>
      </c>
      <c r="Q11" s="128">
        <v>70000</v>
      </c>
      <c r="R11" s="128">
        <v>8145.58</v>
      </c>
      <c r="U11" s="130">
        <v>841449.95</v>
      </c>
      <c r="V11" s="130">
        <v>2241809.08</v>
      </c>
      <c r="X11" s="129">
        <v>2217403.31</v>
      </c>
      <c r="AB11" s="129">
        <v>478953</v>
      </c>
      <c r="AE11" s="214">
        <v>1522100.93</v>
      </c>
      <c r="AG11" s="214">
        <v>9376</v>
      </c>
      <c r="AI11" s="214">
        <v>913585.64</v>
      </c>
      <c r="AJ11" s="214">
        <v>475233.8</v>
      </c>
    </row>
    <row r="12" spans="1:39" x14ac:dyDescent="0.2">
      <c r="A12" t="s">
        <v>472</v>
      </c>
      <c r="B12" t="s">
        <v>474</v>
      </c>
      <c r="C12">
        <v>3088</v>
      </c>
      <c r="D12" t="s">
        <v>483</v>
      </c>
      <c r="E12" s="32" t="s">
        <v>483</v>
      </c>
      <c r="F12" s="36">
        <v>573754.15</v>
      </c>
      <c r="G12" s="36">
        <v>614150</v>
      </c>
      <c r="H12" s="36">
        <v>76012.09</v>
      </c>
      <c r="K12" s="130">
        <v>864182.95</v>
      </c>
      <c r="L12" s="130">
        <v>422409.75</v>
      </c>
      <c r="N12" s="128">
        <v>0</v>
      </c>
      <c r="O12" s="128">
        <v>19355</v>
      </c>
      <c r="R12" s="128">
        <v>586.52</v>
      </c>
      <c r="U12" s="130">
        <v>836361.19</v>
      </c>
      <c r="V12" s="130">
        <v>1390481.55</v>
      </c>
      <c r="X12" s="129">
        <v>5238016.8</v>
      </c>
      <c r="Z12" s="129">
        <v>3669.88</v>
      </c>
      <c r="AB12" s="129">
        <v>334840</v>
      </c>
      <c r="AD12" s="129">
        <v>16250</v>
      </c>
      <c r="AE12" s="214">
        <v>1507380.31</v>
      </c>
      <c r="AG12" s="214">
        <v>121431.6</v>
      </c>
      <c r="AH12" s="214">
        <v>9824</v>
      </c>
      <c r="AI12" s="214">
        <v>3442480.56</v>
      </c>
      <c r="AJ12" s="214">
        <v>207935.53</v>
      </c>
    </row>
    <row r="13" spans="1:39" x14ac:dyDescent="0.2">
      <c r="A13" t="s">
        <v>472</v>
      </c>
      <c r="B13" t="s">
        <v>474</v>
      </c>
      <c r="C13">
        <v>2345</v>
      </c>
      <c r="D13" t="s">
        <v>485</v>
      </c>
      <c r="E13" s="32" t="s">
        <v>485</v>
      </c>
      <c r="F13" s="36">
        <v>456986.74</v>
      </c>
      <c r="G13" s="36">
        <v>0</v>
      </c>
      <c r="H13" s="36">
        <v>73547.199999999997</v>
      </c>
      <c r="K13" s="130">
        <v>614403.42000000004</v>
      </c>
      <c r="L13" s="130">
        <v>994958.61</v>
      </c>
      <c r="N13" s="128">
        <v>0</v>
      </c>
      <c r="O13" s="128">
        <v>149020</v>
      </c>
      <c r="Q13" s="128">
        <v>127070</v>
      </c>
      <c r="R13" s="128">
        <v>12577</v>
      </c>
      <c r="T13" s="130">
        <v>142718.01999999999</v>
      </c>
      <c r="U13" s="130">
        <v>152653.34</v>
      </c>
      <c r="V13" s="130">
        <v>1997230.39</v>
      </c>
      <c r="X13" s="129">
        <v>2970591.82</v>
      </c>
      <c r="Z13" s="129">
        <v>3096.06</v>
      </c>
      <c r="AB13" s="129">
        <v>990518.28</v>
      </c>
      <c r="AE13" s="214">
        <v>1689467.28</v>
      </c>
      <c r="AG13" s="214">
        <v>9740</v>
      </c>
      <c r="AH13" s="214">
        <v>51896</v>
      </c>
      <c r="AI13" s="214">
        <v>2220768.7000000002</v>
      </c>
      <c r="AJ13" s="214">
        <v>433706.96</v>
      </c>
    </row>
    <row r="14" spans="1:39" x14ac:dyDescent="0.2">
      <c r="A14" s="95" t="s">
        <v>472</v>
      </c>
      <c r="B14" s="95" t="s">
        <v>474</v>
      </c>
      <c r="C14" s="95">
        <v>6935</v>
      </c>
      <c r="D14" s="95" t="s">
        <v>487</v>
      </c>
      <c r="E14" s="275" t="s">
        <v>487</v>
      </c>
      <c r="F14" s="36">
        <v>601284.56000000006</v>
      </c>
      <c r="G14" s="36">
        <v>43120</v>
      </c>
      <c r="H14" s="36">
        <v>217469.29</v>
      </c>
      <c r="K14" s="130">
        <v>1965228.27</v>
      </c>
      <c r="L14" s="130">
        <v>455006.31</v>
      </c>
      <c r="N14" s="128">
        <v>20000</v>
      </c>
      <c r="O14" s="128">
        <v>206584.06</v>
      </c>
      <c r="Q14" s="128">
        <v>477615</v>
      </c>
      <c r="R14" s="128">
        <v>7931.31</v>
      </c>
      <c r="S14" s="130">
        <v>383449.85</v>
      </c>
      <c r="U14" s="130">
        <v>114427.51</v>
      </c>
      <c r="V14" s="130">
        <v>2502473.91</v>
      </c>
      <c r="X14" s="129">
        <v>2492632.83</v>
      </c>
      <c r="Z14" s="129">
        <v>2151.67</v>
      </c>
      <c r="AB14" s="129">
        <v>447020</v>
      </c>
      <c r="AE14" s="214">
        <v>1704695.62</v>
      </c>
      <c r="AG14" s="214">
        <v>13776</v>
      </c>
      <c r="AH14" s="214">
        <v>4500</v>
      </c>
      <c r="AI14" s="214">
        <v>1239059.49</v>
      </c>
      <c r="AJ14" s="214">
        <v>410146.6</v>
      </c>
    </row>
    <row r="15" spans="1:39" x14ac:dyDescent="0.2">
      <c r="A15" t="s">
        <v>472</v>
      </c>
      <c r="B15" t="s">
        <v>474</v>
      </c>
      <c r="C15">
        <v>5524</v>
      </c>
      <c r="D15" t="s">
        <v>489</v>
      </c>
      <c r="E15" s="32" t="s">
        <v>489</v>
      </c>
      <c r="F15" s="36">
        <v>237126.33</v>
      </c>
      <c r="G15" s="36">
        <v>1021190</v>
      </c>
      <c r="H15" s="36">
        <v>144913.4</v>
      </c>
      <c r="K15" s="130">
        <v>737256.4</v>
      </c>
      <c r="L15" s="130">
        <v>702520.58</v>
      </c>
      <c r="N15" s="128">
        <v>16460</v>
      </c>
      <c r="O15" s="128">
        <v>951703.54</v>
      </c>
      <c r="Q15" s="128">
        <v>622480</v>
      </c>
      <c r="R15" s="128">
        <v>16052.71</v>
      </c>
      <c r="U15" s="130">
        <v>-596145.53</v>
      </c>
      <c r="V15" s="130">
        <v>2525004.41</v>
      </c>
      <c r="X15" s="129">
        <v>1862730.83</v>
      </c>
      <c r="Z15" s="129">
        <v>1739.21</v>
      </c>
      <c r="AB15" s="129">
        <v>1201944</v>
      </c>
      <c r="AD15" s="129">
        <v>36000</v>
      </c>
      <c r="AE15" s="214">
        <v>1771253.93</v>
      </c>
      <c r="AI15" s="214">
        <v>1575753.91</v>
      </c>
      <c r="AJ15" s="214">
        <v>447954.62</v>
      </c>
    </row>
    <row r="16" spans="1:39" x14ac:dyDescent="0.2">
      <c r="A16" t="s">
        <v>472</v>
      </c>
      <c r="B16" t="s">
        <v>474</v>
      </c>
      <c r="C16">
        <v>5657</v>
      </c>
      <c r="D16" t="s">
        <v>491</v>
      </c>
      <c r="E16" s="32" t="s">
        <v>491</v>
      </c>
      <c r="F16" s="36">
        <v>87708.83</v>
      </c>
      <c r="G16" s="36">
        <v>306113</v>
      </c>
      <c r="H16" s="36">
        <v>119779.24</v>
      </c>
      <c r="K16" s="130">
        <v>540552.43999999994</v>
      </c>
      <c r="L16" s="130">
        <v>729529.21</v>
      </c>
      <c r="O16" s="128">
        <v>8400</v>
      </c>
      <c r="Q16" s="128">
        <v>224486</v>
      </c>
      <c r="R16" s="128">
        <v>3523</v>
      </c>
      <c r="U16" s="130">
        <v>-3034178.51</v>
      </c>
      <c r="V16" s="130">
        <v>4613167.97</v>
      </c>
      <c r="X16" s="129">
        <v>2475226.29</v>
      </c>
      <c r="Z16" s="129">
        <v>1249.33</v>
      </c>
      <c r="AB16" s="129">
        <v>727557.4</v>
      </c>
      <c r="AD16" s="129">
        <v>23287.5</v>
      </c>
      <c r="AE16" s="214">
        <v>1267147.3999999999</v>
      </c>
      <c r="AI16" s="214">
        <v>1767771.68</v>
      </c>
      <c r="AJ16" s="214">
        <v>214674.74</v>
      </c>
      <c r="AM16" s="214">
        <v>9442.44</v>
      </c>
    </row>
    <row r="17" spans="1:42" x14ac:dyDescent="0.2">
      <c r="A17" t="s">
        <v>472</v>
      </c>
      <c r="B17" t="s">
        <v>474</v>
      </c>
      <c r="C17">
        <v>4057</v>
      </c>
      <c r="D17" t="s">
        <v>493</v>
      </c>
      <c r="E17" s="32" t="s">
        <v>493</v>
      </c>
      <c r="F17" s="36">
        <v>163631.78</v>
      </c>
      <c r="G17" s="36">
        <v>28751.3</v>
      </c>
      <c r="H17" s="36">
        <v>122312.61</v>
      </c>
      <c r="K17" s="130">
        <v>1779544.6</v>
      </c>
      <c r="L17" s="130">
        <v>329485.58</v>
      </c>
      <c r="O17" s="128">
        <v>15840.31</v>
      </c>
      <c r="Q17" s="128">
        <v>560600</v>
      </c>
      <c r="R17" s="128">
        <v>7440.75</v>
      </c>
      <c r="U17" s="130">
        <v>-389584.3</v>
      </c>
      <c r="V17" s="130">
        <v>2841083.43</v>
      </c>
      <c r="X17" s="129">
        <v>1737906.87</v>
      </c>
      <c r="Z17" s="129">
        <v>677.14</v>
      </c>
      <c r="AB17" s="129">
        <v>675120</v>
      </c>
      <c r="AE17" s="214">
        <v>1846352.93</v>
      </c>
      <c r="AH17" s="214">
        <v>7880</v>
      </c>
      <c r="AI17" s="214">
        <v>1015827.81</v>
      </c>
      <c r="AJ17" s="214">
        <v>155297.59</v>
      </c>
    </row>
    <row r="18" spans="1:42" x14ac:dyDescent="0.2">
      <c r="A18" t="s">
        <v>472</v>
      </c>
      <c r="B18" t="s">
        <v>474</v>
      </c>
      <c r="C18">
        <v>2737</v>
      </c>
      <c r="D18" t="s">
        <v>495</v>
      </c>
      <c r="E18" s="32" t="s">
        <v>495</v>
      </c>
      <c r="F18" s="36">
        <v>259443.42</v>
      </c>
      <c r="G18" s="36">
        <v>0</v>
      </c>
      <c r="H18" s="36">
        <v>80898.100000000006</v>
      </c>
      <c r="K18" s="130">
        <v>2986874.26</v>
      </c>
      <c r="L18" s="130">
        <v>342174.21</v>
      </c>
      <c r="N18" s="128">
        <v>1500</v>
      </c>
      <c r="O18" s="128">
        <v>21205</v>
      </c>
      <c r="R18" s="128">
        <v>0</v>
      </c>
      <c r="U18" s="130">
        <v>3179005.01</v>
      </c>
      <c r="V18" s="130">
        <v>675062.61</v>
      </c>
      <c r="X18" s="129">
        <v>1508313.09</v>
      </c>
      <c r="Z18" s="129">
        <v>1073.8399999999999</v>
      </c>
      <c r="AB18" s="129">
        <v>718394.4</v>
      </c>
      <c r="AD18" s="129">
        <v>85702.62</v>
      </c>
      <c r="AE18" s="214">
        <v>1313338.3999999999</v>
      </c>
      <c r="AH18" s="214">
        <v>11516</v>
      </c>
      <c r="AI18" s="214">
        <v>882084.98</v>
      </c>
      <c r="AJ18" s="214">
        <v>313927.2</v>
      </c>
    </row>
    <row r="19" spans="1:42" x14ac:dyDescent="0.2">
      <c r="A19" t="s">
        <v>472</v>
      </c>
      <c r="B19" t="s">
        <v>474</v>
      </c>
      <c r="C19">
        <v>4167</v>
      </c>
      <c r="D19" t="s">
        <v>497</v>
      </c>
      <c r="E19" s="32" t="s">
        <v>497</v>
      </c>
      <c r="F19" s="36">
        <v>423856.57</v>
      </c>
      <c r="G19" s="36">
        <v>20072</v>
      </c>
      <c r="H19" s="36">
        <v>90739.4</v>
      </c>
      <c r="K19" s="130">
        <v>494997.69</v>
      </c>
      <c r="L19" s="130">
        <v>417635.25</v>
      </c>
      <c r="O19" s="128">
        <v>2715</v>
      </c>
      <c r="Q19" s="128">
        <v>258600</v>
      </c>
      <c r="R19" s="128">
        <v>12819.25</v>
      </c>
      <c r="U19" s="130">
        <v>73844.77</v>
      </c>
      <c r="V19" s="130">
        <v>1767990.24</v>
      </c>
      <c r="X19" s="129">
        <v>1888646.49</v>
      </c>
      <c r="Z19" s="129">
        <v>532.84</v>
      </c>
      <c r="AB19" s="129">
        <v>809890</v>
      </c>
      <c r="AE19" s="214">
        <v>1456306</v>
      </c>
      <c r="AG19" s="214">
        <v>69475</v>
      </c>
      <c r="AH19" s="214">
        <v>3704</v>
      </c>
      <c r="AI19" s="214">
        <v>1698289.88</v>
      </c>
      <c r="AJ19" s="214">
        <v>139962.79999999999</v>
      </c>
    </row>
    <row r="20" spans="1:42" s="244" customFormat="1" x14ac:dyDescent="0.2">
      <c r="A20" t="s">
        <v>472</v>
      </c>
      <c r="B20" t="s">
        <v>474</v>
      </c>
      <c r="C20">
        <v>7036</v>
      </c>
      <c r="D20" t="s">
        <v>499</v>
      </c>
      <c r="E20" s="232" t="s">
        <v>499</v>
      </c>
      <c r="F20" s="243">
        <v>522575.49</v>
      </c>
      <c r="G20" s="243">
        <v>55964</v>
      </c>
      <c r="H20" s="243">
        <v>49497.73</v>
      </c>
      <c r="I20" s="243"/>
      <c r="K20" s="244">
        <v>369778.7</v>
      </c>
      <c r="L20" s="244">
        <v>824874.57</v>
      </c>
      <c r="N20" s="246">
        <v>39700</v>
      </c>
      <c r="O20" s="246">
        <v>12860</v>
      </c>
      <c r="P20" s="246"/>
      <c r="Q20" s="246">
        <v>358760</v>
      </c>
      <c r="R20" s="246">
        <v>3655.66</v>
      </c>
      <c r="U20" s="244">
        <v>861242.46</v>
      </c>
      <c r="V20" s="244">
        <v>938360.62</v>
      </c>
      <c r="W20" s="248"/>
      <c r="X20" s="248">
        <v>2952690.47</v>
      </c>
      <c r="Y20" s="248"/>
      <c r="Z20" s="248">
        <v>2043.66</v>
      </c>
      <c r="AA20" s="248"/>
      <c r="AB20" s="248">
        <v>2078639</v>
      </c>
      <c r="AC20" s="248"/>
      <c r="AD20" s="248"/>
      <c r="AE20" s="245">
        <v>3137402</v>
      </c>
      <c r="AF20" s="245"/>
      <c r="AG20" s="245">
        <v>38136</v>
      </c>
      <c r="AH20" s="245">
        <v>14360</v>
      </c>
      <c r="AI20" s="245">
        <v>2099580.62</v>
      </c>
      <c r="AJ20" s="245">
        <v>135782.76</v>
      </c>
      <c r="AK20" s="245"/>
      <c r="AL20" s="245"/>
      <c r="AM20" s="245"/>
      <c r="AN20" s="245"/>
      <c r="AO20" s="245"/>
      <c r="AP20" s="245"/>
    </row>
    <row r="21" spans="1:42" x14ac:dyDescent="0.2">
      <c r="A21" t="s">
        <v>472</v>
      </c>
      <c r="B21" t="s">
        <v>474</v>
      </c>
      <c r="C21">
        <v>4248</v>
      </c>
      <c r="D21" t="s">
        <v>501</v>
      </c>
      <c r="E21" s="32" t="s">
        <v>501</v>
      </c>
      <c r="F21" s="36">
        <v>343554.66</v>
      </c>
      <c r="G21" s="36">
        <v>22863</v>
      </c>
      <c r="H21" s="36">
        <v>316295.88</v>
      </c>
      <c r="K21" s="130">
        <v>120003.17</v>
      </c>
      <c r="L21" s="130">
        <v>276899.94</v>
      </c>
      <c r="O21" s="128">
        <v>10400</v>
      </c>
      <c r="Q21" s="128">
        <v>111200</v>
      </c>
      <c r="R21" s="128">
        <v>138.94</v>
      </c>
      <c r="U21" s="130">
        <v>77226.47</v>
      </c>
      <c r="V21" s="130">
        <v>909939.73</v>
      </c>
      <c r="X21" s="129">
        <v>1763185.99</v>
      </c>
      <c r="Y21" s="129">
        <v>55000</v>
      </c>
      <c r="Z21" s="129">
        <v>1532.26</v>
      </c>
      <c r="AB21" s="129">
        <v>717980</v>
      </c>
      <c r="AE21" s="214">
        <v>1503252</v>
      </c>
      <c r="AG21" s="214">
        <v>66444</v>
      </c>
      <c r="AI21" s="214">
        <v>737506.07</v>
      </c>
      <c r="AJ21" s="214">
        <v>259784.67</v>
      </c>
    </row>
    <row r="22" spans="1:42" x14ac:dyDescent="0.2">
      <c r="A22" t="s">
        <v>472</v>
      </c>
      <c r="B22" t="s">
        <v>474</v>
      </c>
      <c r="C22">
        <v>4016</v>
      </c>
      <c r="D22" t="s">
        <v>503</v>
      </c>
      <c r="E22" s="32" t="s">
        <v>503</v>
      </c>
      <c r="F22" s="36">
        <v>1079534.68</v>
      </c>
      <c r="G22" s="36">
        <v>505433</v>
      </c>
      <c r="H22" s="36">
        <v>91167.99</v>
      </c>
      <c r="K22" s="130">
        <v>1238975.58</v>
      </c>
      <c r="L22" s="130">
        <v>308898.46999999997</v>
      </c>
      <c r="O22" s="128">
        <v>65055</v>
      </c>
      <c r="Q22" s="128">
        <v>304000</v>
      </c>
      <c r="R22" s="128">
        <v>5366.12</v>
      </c>
      <c r="U22" s="130">
        <v>590696.13</v>
      </c>
      <c r="V22" s="130">
        <v>1741975.93</v>
      </c>
      <c r="X22" s="129">
        <v>2050248.39</v>
      </c>
      <c r="Z22" s="129">
        <v>1320.76</v>
      </c>
      <c r="AB22" s="129">
        <v>755570</v>
      </c>
      <c r="AE22" s="214">
        <v>1381395.12</v>
      </c>
      <c r="AG22" s="214">
        <v>17280</v>
      </c>
      <c r="AH22" s="214">
        <v>9032</v>
      </c>
      <c r="AI22" s="214">
        <v>689807.82</v>
      </c>
      <c r="AJ22" s="214">
        <v>192707.67</v>
      </c>
    </row>
    <row r="23" spans="1:42" x14ac:dyDescent="0.2">
      <c r="A23" t="s">
        <v>472</v>
      </c>
      <c r="B23" t="s">
        <v>474</v>
      </c>
      <c r="C23">
        <v>1202</v>
      </c>
      <c r="D23" t="s">
        <v>505</v>
      </c>
      <c r="E23" s="32" t="s">
        <v>505</v>
      </c>
      <c r="F23" s="36">
        <v>212494.16</v>
      </c>
      <c r="G23" s="36">
        <v>17247</v>
      </c>
      <c r="H23" s="36">
        <v>97221.51</v>
      </c>
      <c r="K23" s="130">
        <v>2193297.08</v>
      </c>
      <c r="L23" s="130">
        <v>464022.61</v>
      </c>
      <c r="O23" s="128">
        <v>18605</v>
      </c>
      <c r="Q23" s="128">
        <v>20000</v>
      </c>
      <c r="R23" s="128">
        <v>7290</v>
      </c>
      <c r="T23" s="130">
        <v>996911.28</v>
      </c>
      <c r="U23" s="130">
        <v>136470.68</v>
      </c>
      <c r="V23" s="130">
        <v>2083742</v>
      </c>
      <c r="X23" s="129">
        <v>1770795.07</v>
      </c>
      <c r="Z23" s="129">
        <v>1759.25</v>
      </c>
      <c r="AB23" s="129">
        <v>342690</v>
      </c>
      <c r="AE23" s="214">
        <v>978989</v>
      </c>
      <c r="AG23" s="214">
        <v>18723</v>
      </c>
      <c r="AH23" s="214">
        <v>2400</v>
      </c>
      <c r="AI23" s="214">
        <v>1116372.1000000001</v>
      </c>
      <c r="AJ23" s="214">
        <v>235496.82</v>
      </c>
      <c r="AM23" s="214">
        <v>42000</v>
      </c>
    </row>
    <row r="24" spans="1:42" x14ac:dyDescent="0.2">
      <c r="A24" t="s">
        <v>477</v>
      </c>
      <c r="B24" t="s">
        <v>507</v>
      </c>
      <c r="C24">
        <v>6244</v>
      </c>
      <c r="D24" t="s">
        <v>510</v>
      </c>
      <c r="E24" s="32" t="s">
        <v>510</v>
      </c>
      <c r="F24" s="36">
        <v>382854.53</v>
      </c>
      <c r="G24" s="36">
        <v>7232</v>
      </c>
      <c r="H24" s="36">
        <v>40956.050000000003</v>
      </c>
      <c r="K24" s="130">
        <v>74243.72</v>
      </c>
      <c r="L24" s="130">
        <v>919671.7</v>
      </c>
      <c r="Q24" s="128">
        <v>653976</v>
      </c>
      <c r="R24" s="128">
        <v>2644293</v>
      </c>
      <c r="U24" s="130">
        <v>-3180170.74</v>
      </c>
      <c r="V24" s="130">
        <v>3255627.81</v>
      </c>
      <c r="X24" s="129">
        <v>2211172.31</v>
      </c>
      <c r="Z24" s="129">
        <v>5398.59</v>
      </c>
      <c r="AB24" s="129">
        <v>1316160</v>
      </c>
      <c r="AD24" s="129">
        <v>18000</v>
      </c>
      <c r="AE24" s="214">
        <v>2485651</v>
      </c>
      <c r="AG24" s="214">
        <v>9640</v>
      </c>
      <c r="AH24" s="214">
        <v>56875.4</v>
      </c>
      <c r="AI24" s="214">
        <v>2528331.81</v>
      </c>
      <c r="AJ24" s="214">
        <v>419000.76</v>
      </c>
    </row>
    <row r="25" spans="1:42" x14ac:dyDescent="0.2">
      <c r="A25" t="s">
        <v>477</v>
      </c>
      <c r="B25" t="s">
        <v>507</v>
      </c>
      <c r="C25">
        <v>4760</v>
      </c>
      <c r="D25" t="s">
        <v>511</v>
      </c>
      <c r="E25" s="32" t="s">
        <v>511</v>
      </c>
      <c r="F25" s="36">
        <v>99964.09</v>
      </c>
      <c r="G25" s="36">
        <v>0</v>
      </c>
      <c r="H25" s="36">
        <v>12564.73</v>
      </c>
      <c r="K25" s="130">
        <v>1378713.93</v>
      </c>
      <c r="L25" s="130">
        <v>366815.55</v>
      </c>
      <c r="R25" s="128">
        <v>300</v>
      </c>
      <c r="T25" s="130">
        <v>469407.11</v>
      </c>
      <c r="V25" s="130">
        <v>1812784.26</v>
      </c>
      <c r="X25" s="129">
        <v>1528859.21</v>
      </c>
      <c r="Z25" s="129">
        <v>1540.58</v>
      </c>
      <c r="AB25" s="129">
        <v>1806297</v>
      </c>
      <c r="AD25" s="129">
        <v>36000</v>
      </c>
      <c r="AE25" s="214">
        <v>2588964</v>
      </c>
      <c r="AH25" s="214">
        <v>53578</v>
      </c>
      <c r="AI25" s="214">
        <v>880369.98</v>
      </c>
      <c r="AJ25" s="214">
        <v>274217.88</v>
      </c>
    </row>
    <row r="26" spans="1:42" x14ac:dyDescent="0.2">
      <c r="A26" t="s">
        <v>477</v>
      </c>
      <c r="B26" t="s">
        <v>507</v>
      </c>
      <c r="C26">
        <v>3665</v>
      </c>
      <c r="D26" t="s">
        <v>512</v>
      </c>
      <c r="E26" s="32" t="s">
        <v>512</v>
      </c>
      <c r="F26" s="36">
        <v>5654.8</v>
      </c>
      <c r="G26" s="36">
        <v>137078</v>
      </c>
      <c r="H26" s="36">
        <v>3667.8</v>
      </c>
      <c r="K26" s="130">
        <v>70004.479999999996</v>
      </c>
      <c r="L26" s="130">
        <v>140867.07999999999</v>
      </c>
      <c r="O26" s="128">
        <v>149835.5</v>
      </c>
      <c r="R26" s="128">
        <v>15539</v>
      </c>
      <c r="U26" s="130">
        <v>-1177089.0900000001</v>
      </c>
      <c r="V26" s="130">
        <v>1839928.23</v>
      </c>
      <c r="X26" s="129">
        <v>1574600.2</v>
      </c>
      <c r="Z26" s="129">
        <v>695.82</v>
      </c>
      <c r="AE26" s="214">
        <v>682037</v>
      </c>
      <c r="AG26" s="214">
        <v>9808</v>
      </c>
      <c r="AI26" s="214">
        <v>1267322.78</v>
      </c>
      <c r="AJ26" s="214">
        <v>87069.72</v>
      </c>
    </row>
    <row r="27" spans="1:42" x14ac:dyDescent="0.2">
      <c r="A27" t="s">
        <v>477</v>
      </c>
      <c r="B27" t="s">
        <v>507</v>
      </c>
      <c r="C27">
        <v>4355</v>
      </c>
      <c r="D27" t="s">
        <v>513</v>
      </c>
      <c r="E27" s="32" t="s">
        <v>513</v>
      </c>
      <c r="F27" s="36">
        <v>355112.74</v>
      </c>
      <c r="G27" s="36">
        <v>181954.93</v>
      </c>
      <c r="H27" s="36">
        <v>11718.76</v>
      </c>
      <c r="K27" s="130">
        <v>2506239.7999999998</v>
      </c>
      <c r="L27" s="130">
        <v>220759.12</v>
      </c>
      <c r="N27" s="128">
        <v>23103</v>
      </c>
      <c r="Q27" s="128">
        <v>53300</v>
      </c>
      <c r="R27" s="128">
        <v>173907</v>
      </c>
      <c r="T27" s="130">
        <v>-1346640.16</v>
      </c>
      <c r="U27" s="130">
        <v>1462476.95</v>
      </c>
      <c r="V27" s="130">
        <v>3263098.4</v>
      </c>
      <c r="X27" s="129">
        <v>1587491.9</v>
      </c>
      <c r="Z27" s="129">
        <v>2006.1</v>
      </c>
      <c r="AB27" s="129">
        <v>1513206</v>
      </c>
      <c r="AD27" s="129">
        <v>146400</v>
      </c>
      <c r="AE27" s="214">
        <v>2475761.5</v>
      </c>
      <c r="AG27" s="214">
        <v>19096</v>
      </c>
      <c r="AI27" s="214">
        <v>904503.62</v>
      </c>
      <c r="AJ27" s="214">
        <v>203202.72</v>
      </c>
    </row>
    <row r="28" spans="1:42" x14ac:dyDescent="0.2">
      <c r="A28" t="s">
        <v>477</v>
      </c>
      <c r="B28" t="s">
        <v>507</v>
      </c>
      <c r="C28">
        <v>2703</v>
      </c>
      <c r="D28" t="s">
        <v>514</v>
      </c>
      <c r="E28" s="32" t="s">
        <v>514</v>
      </c>
      <c r="F28" s="36">
        <v>21651.93</v>
      </c>
      <c r="G28" s="36">
        <v>66990</v>
      </c>
      <c r="H28" s="36">
        <v>104458.62</v>
      </c>
      <c r="K28" s="130">
        <v>2746818.83</v>
      </c>
      <c r="L28" s="130">
        <v>794635.9</v>
      </c>
      <c r="R28" s="128">
        <v>17020</v>
      </c>
      <c r="U28" s="130">
        <v>1315301.81</v>
      </c>
      <c r="V28" s="130">
        <v>3122820.6</v>
      </c>
      <c r="X28" s="129">
        <v>1389735.44</v>
      </c>
      <c r="Z28" s="129">
        <v>1966.2</v>
      </c>
      <c r="AB28" s="129">
        <v>272760</v>
      </c>
      <c r="AE28" s="214">
        <v>857294</v>
      </c>
      <c r="AG28" s="214">
        <v>1672</v>
      </c>
      <c r="AI28" s="214">
        <v>1102050.3899999999</v>
      </c>
      <c r="AJ28" s="214">
        <v>424032.38</v>
      </c>
    </row>
    <row r="29" spans="1:42" x14ac:dyDescent="0.2">
      <c r="A29" s="48" t="s">
        <v>477</v>
      </c>
      <c r="B29" s="48" t="s">
        <v>507</v>
      </c>
      <c r="C29" s="48">
        <v>3283</v>
      </c>
      <c r="D29" s="48" t="s">
        <v>515</v>
      </c>
      <c r="E29" s="32" t="s">
        <v>515</v>
      </c>
      <c r="F29" s="36">
        <v>135403.03</v>
      </c>
      <c r="G29" s="36">
        <v>22340</v>
      </c>
      <c r="H29" s="36">
        <v>7773.46</v>
      </c>
      <c r="K29" s="130">
        <v>1448578.16</v>
      </c>
      <c r="L29" s="130">
        <v>831581</v>
      </c>
      <c r="Q29" s="128">
        <v>1110787</v>
      </c>
      <c r="R29" s="128">
        <v>4094.17</v>
      </c>
      <c r="U29" s="130">
        <v>-663869.89</v>
      </c>
      <c r="V29" s="130">
        <v>2219243.12</v>
      </c>
      <c r="X29" s="129">
        <v>2421258.9300000002</v>
      </c>
      <c r="Z29" s="129">
        <v>1229.3900000000001</v>
      </c>
      <c r="AB29" s="129">
        <v>1462320</v>
      </c>
      <c r="AD29" s="129">
        <v>13500</v>
      </c>
      <c r="AE29" s="214">
        <v>2539315</v>
      </c>
      <c r="AG29" s="214">
        <v>15432</v>
      </c>
      <c r="AH29" s="214">
        <v>30003</v>
      </c>
      <c r="AI29" s="214">
        <v>1194297.56</v>
      </c>
      <c r="AJ29" s="214">
        <v>343839.51</v>
      </c>
    </row>
    <row r="30" spans="1:42" x14ac:dyDescent="0.2">
      <c r="A30" t="s">
        <v>477</v>
      </c>
      <c r="B30" t="s">
        <v>507</v>
      </c>
      <c r="C30">
        <v>1804</v>
      </c>
      <c r="D30" t="s">
        <v>516</v>
      </c>
      <c r="E30" s="32" t="s">
        <v>516</v>
      </c>
      <c r="F30" s="36">
        <v>62692.34</v>
      </c>
      <c r="G30" s="36">
        <v>4000</v>
      </c>
      <c r="H30" s="36">
        <v>17163.759999999998</v>
      </c>
      <c r="K30" s="130">
        <v>840002.41</v>
      </c>
      <c r="L30" s="130">
        <v>268075.36</v>
      </c>
      <c r="N30" s="128">
        <v>-70000</v>
      </c>
      <c r="Q30" s="128">
        <v>85429</v>
      </c>
      <c r="R30" s="128">
        <v>0</v>
      </c>
      <c r="U30" s="130">
        <v>478786.24</v>
      </c>
      <c r="V30" s="130">
        <v>1260515.6599999999</v>
      </c>
      <c r="X30" s="129">
        <v>1249696.46</v>
      </c>
      <c r="Z30" s="129">
        <v>3074.18</v>
      </c>
      <c r="AB30" s="129">
        <v>285012</v>
      </c>
      <c r="AD30" s="129">
        <v>16500</v>
      </c>
      <c r="AE30" s="214">
        <v>937125</v>
      </c>
      <c r="AG30" s="214">
        <v>21774</v>
      </c>
      <c r="AH30" s="214">
        <v>12344</v>
      </c>
      <c r="AI30" s="214">
        <v>875367.15</v>
      </c>
      <c r="AJ30" s="214">
        <v>270469.52</v>
      </c>
    </row>
    <row r="31" spans="1:42" x14ac:dyDescent="0.2">
      <c r="A31" t="s">
        <v>477</v>
      </c>
      <c r="B31" t="s">
        <v>507</v>
      </c>
      <c r="C31">
        <v>2904</v>
      </c>
      <c r="D31" t="s">
        <v>517</v>
      </c>
      <c r="E31" s="32" t="s">
        <v>517</v>
      </c>
      <c r="F31" s="36">
        <v>265901.90999999997</v>
      </c>
      <c r="G31" s="36">
        <v>120830</v>
      </c>
      <c r="H31" s="36">
        <v>5643.47</v>
      </c>
      <c r="I31" s="131">
        <v>0</v>
      </c>
      <c r="J31" s="130">
        <v>0</v>
      </c>
      <c r="K31" s="130">
        <v>672615.78</v>
      </c>
      <c r="L31" s="130">
        <v>695689.47</v>
      </c>
      <c r="M31" s="130">
        <v>0</v>
      </c>
      <c r="N31" s="128">
        <v>72654</v>
      </c>
      <c r="O31" s="128">
        <v>40098</v>
      </c>
      <c r="Q31" s="128">
        <v>578019.24</v>
      </c>
      <c r="R31" s="128">
        <v>12279</v>
      </c>
      <c r="S31" s="130">
        <v>0</v>
      </c>
      <c r="U31" s="130">
        <v>-1939576.95</v>
      </c>
      <c r="V31" s="130">
        <v>3147649.56</v>
      </c>
      <c r="W31" s="129">
        <v>0</v>
      </c>
      <c r="X31" s="129">
        <v>1612448.67</v>
      </c>
      <c r="Y31" s="129">
        <v>0</v>
      </c>
      <c r="Z31" s="129">
        <v>1305.6099999999999</v>
      </c>
      <c r="AB31" s="129">
        <v>1302120</v>
      </c>
      <c r="AD31" s="129">
        <v>0</v>
      </c>
      <c r="AE31" s="214">
        <v>1802866</v>
      </c>
      <c r="AF31" s="214">
        <v>0</v>
      </c>
      <c r="AG31" s="214">
        <v>135521</v>
      </c>
      <c r="AH31" s="214">
        <v>0</v>
      </c>
      <c r="AI31" s="214">
        <v>877543.21</v>
      </c>
      <c r="AJ31" s="214">
        <v>250386.29</v>
      </c>
      <c r="AK31" s="214">
        <v>0</v>
      </c>
      <c r="AM31" s="214">
        <v>0</v>
      </c>
    </row>
    <row r="32" spans="1:42" x14ac:dyDescent="0.2">
      <c r="A32" t="s">
        <v>477</v>
      </c>
      <c r="B32" t="s">
        <v>507</v>
      </c>
      <c r="C32">
        <v>6953</v>
      </c>
      <c r="D32" t="s">
        <v>518</v>
      </c>
      <c r="E32" s="32" t="s">
        <v>518</v>
      </c>
      <c r="F32" s="36">
        <v>233302.33</v>
      </c>
      <c r="G32" s="36">
        <v>0</v>
      </c>
      <c r="H32" s="36">
        <v>21211.13</v>
      </c>
      <c r="K32" s="130">
        <v>965797.28</v>
      </c>
      <c r="L32" s="130">
        <v>1611521.94</v>
      </c>
      <c r="O32" s="128">
        <v>281249</v>
      </c>
      <c r="Q32" s="128">
        <v>600.04</v>
      </c>
      <c r="R32" s="128">
        <v>0</v>
      </c>
      <c r="U32" s="130">
        <v>-8873604.0500000007</v>
      </c>
      <c r="V32" s="130">
        <v>11903501.289999999</v>
      </c>
      <c r="X32" s="129">
        <v>3445479.23</v>
      </c>
      <c r="Z32" s="129">
        <v>2828.14</v>
      </c>
      <c r="AB32" s="129">
        <v>1055998</v>
      </c>
      <c r="AD32" s="129">
        <v>146400</v>
      </c>
      <c r="AE32" s="214">
        <v>2138186</v>
      </c>
      <c r="AG32" s="214">
        <v>10976</v>
      </c>
      <c r="AI32" s="214">
        <v>1638271.64</v>
      </c>
      <c r="AJ32" s="214">
        <v>1343185.33</v>
      </c>
    </row>
    <row r="33" spans="1:39" x14ac:dyDescent="0.2">
      <c r="A33" t="s">
        <v>477</v>
      </c>
      <c r="B33" t="s">
        <v>507</v>
      </c>
      <c r="C33">
        <v>5358</v>
      </c>
      <c r="D33" t="s">
        <v>519</v>
      </c>
      <c r="E33" s="32" t="s">
        <v>519</v>
      </c>
      <c r="F33" s="36">
        <v>44585.94</v>
      </c>
      <c r="G33" s="36">
        <v>0</v>
      </c>
      <c r="H33" s="36">
        <v>13955.25</v>
      </c>
      <c r="K33" s="130">
        <v>1962549.29</v>
      </c>
      <c r="L33" s="130">
        <v>50822</v>
      </c>
      <c r="N33" s="128">
        <v>0</v>
      </c>
      <c r="O33" s="128">
        <v>0</v>
      </c>
      <c r="Q33" s="128">
        <v>0</v>
      </c>
      <c r="R33" s="128">
        <v>0</v>
      </c>
      <c r="U33" s="130">
        <v>-2016568.35</v>
      </c>
      <c r="V33" s="130">
        <v>4127803.68</v>
      </c>
      <c r="X33" s="129">
        <v>2813987.82</v>
      </c>
      <c r="Y33" s="129">
        <v>230805</v>
      </c>
      <c r="Z33" s="129">
        <v>760.23</v>
      </c>
      <c r="AB33" s="129">
        <v>812040</v>
      </c>
      <c r="AE33" s="214">
        <v>1809240.5</v>
      </c>
      <c r="AH33" s="214">
        <v>23433</v>
      </c>
      <c r="AI33" s="214">
        <v>1056960.55</v>
      </c>
      <c r="AJ33" s="214">
        <v>1007281.85</v>
      </c>
    </row>
    <row r="34" spans="1:39" x14ac:dyDescent="0.2">
      <c r="A34" t="s">
        <v>477</v>
      </c>
      <c r="B34" t="s">
        <v>507</v>
      </c>
      <c r="C34">
        <v>1450</v>
      </c>
      <c r="D34" t="s">
        <v>520</v>
      </c>
      <c r="E34" s="32" t="s">
        <v>520</v>
      </c>
      <c r="F34" s="36">
        <v>186209.73</v>
      </c>
      <c r="G34" s="36">
        <v>0</v>
      </c>
      <c r="H34" s="36">
        <v>131458.81</v>
      </c>
      <c r="K34" s="130">
        <v>838470.52</v>
      </c>
      <c r="L34" s="130">
        <v>217278.77</v>
      </c>
      <c r="O34" s="128">
        <v>53540.04</v>
      </c>
      <c r="Q34" s="128">
        <v>268430</v>
      </c>
      <c r="R34" s="128">
        <v>1648</v>
      </c>
      <c r="U34" s="130">
        <v>-297790</v>
      </c>
      <c r="V34" s="130">
        <v>1873318.11</v>
      </c>
      <c r="X34" s="129">
        <v>2029490.56</v>
      </c>
      <c r="Y34" s="129">
        <v>1</v>
      </c>
      <c r="Z34" s="129">
        <v>1267.01</v>
      </c>
      <c r="AB34" s="129">
        <v>910140</v>
      </c>
      <c r="AE34" s="214">
        <v>1866564.34</v>
      </c>
      <c r="AG34" s="214">
        <v>7450</v>
      </c>
      <c r="AI34" s="214">
        <v>1478724.75</v>
      </c>
      <c r="AJ34" s="214">
        <v>113887.8</v>
      </c>
    </row>
    <row r="35" spans="1:39" x14ac:dyDescent="0.2">
      <c r="A35" t="s">
        <v>477</v>
      </c>
      <c r="B35" t="s">
        <v>507</v>
      </c>
      <c r="C35">
        <v>1590</v>
      </c>
      <c r="D35" t="s">
        <v>521</v>
      </c>
      <c r="E35" s="32" t="s">
        <v>521</v>
      </c>
      <c r="F35" s="36">
        <v>16136.92</v>
      </c>
      <c r="G35" s="36">
        <v>0</v>
      </c>
      <c r="H35" s="36">
        <v>27453.83</v>
      </c>
      <c r="K35" s="130">
        <v>863063.95</v>
      </c>
      <c r="L35" s="130">
        <v>493560.34</v>
      </c>
      <c r="M35" s="130">
        <v>1</v>
      </c>
      <c r="R35" s="128">
        <v>883</v>
      </c>
      <c r="U35" s="130">
        <v>-980588.84</v>
      </c>
      <c r="V35" s="130">
        <v>2563303.2200000002</v>
      </c>
      <c r="X35" s="129">
        <v>1136964.57</v>
      </c>
      <c r="Z35" s="129">
        <v>691.11</v>
      </c>
      <c r="AB35" s="129">
        <v>536270</v>
      </c>
      <c r="AE35" s="214">
        <v>851674</v>
      </c>
      <c r="AG35" s="214">
        <v>1960</v>
      </c>
      <c r="AH35" s="214">
        <v>33680</v>
      </c>
      <c r="AI35" s="214">
        <v>680891.9</v>
      </c>
      <c r="AJ35" s="214">
        <v>289101.12</v>
      </c>
    </row>
    <row r="36" spans="1:39" x14ac:dyDescent="0.2">
      <c r="A36" t="s">
        <v>480</v>
      </c>
      <c r="B36" t="s">
        <v>523</v>
      </c>
      <c r="C36">
        <v>6255</v>
      </c>
      <c r="D36" t="s">
        <v>525</v>
      </c>
      <c r="E36" s="32" t="s">
        <v>525</v>
      </c>
      <c r="F36" s="36">
        <v>1046797.86</v>
      </c>
      <c r="G36" s="36">
        <v>73807</v>
      </c>
      <c r="H36" s="36">
        <v>41840.639999999999</v>
      </c>
      <c r="K36" s="130">
        <v>945790.53</v>
      </c>
      <c r="L36" s="130">
        <v>226983.25</v>
      </c>
      <c r="O36" s="128">
        <v>25063</v>
      </c>
      <c r="Q36" s="128">
        <v>257920</v>
      </c>
      <c r="R36" s="128">
        <v>11731</v>
      </c>
      <c r="U36" s="130">
        <v>-849472.35</v>
      </c>
      <c r="V36" s="130">
        <v>3551030.77</v>
      </c>
      <c r="X36" s="129">
        <v>1786837.73</v>
      </c>
      <c r="Z36" s="129">
        <v>5061.59</v>
      </c>
      <c r="AA36" s="129">
        <v>447</v>
      </c>
      <c r="AB36" s="129">
        <v>2346773.2999999998</v>
      </c>
      <c r="AD36" s="129">
        <v>58200</v>
      </c>
      <c r="AE36" s="214">
        <v>3169824.3</v>
      </c>
      <c r="AG36" s="214">
        <v>7737</v>
      </c>
      <c r="AH36" s="214">
        <v>23974</v>
      </c>
      <c r="AI36" s="214">
        <v>1377861.95</v>
      </c>
      <c r="AJ36" s="214">
        <v>278975.51</v>
      </c>
    </row>
    <row r="37" spans="1:39" x14ac:dyDescent="0.2">
      <c r="A37" s="48" t="s">
        <v>480</v>
      </c>
      <c r="B37" s="48" t="s">
        <v>523</v>
      </c>
      <c r="C37" s="48">
        <v>4295</v>
      </c>
      <c r="D37" s="48" t="s">
        <v>526</v>
      </c>
      <c r="E37" s="276" t="s">
        <v>526</v>
      </c>
      <c r="F37" s="36">
        <v>701719.92</v>
      </c>
      <c r="G37" s="36">
        <v>154934.35</v>
      </c>
      <c r="H37" s="36">
        <v>39021.33</v>
      </c>
      <c r="K37" s="130">
        <v>598349.80000000005</v>
      </c>
      <c r="L37" s="130">
        <v>529647.31999999995</v>
      </c>
      <c r="O37" s="128">
        <v>51470.91</v>
      </c>
      <c r="Q37" s="128">
        <v>435492</v>
      </c>
      <c r="R37" s="128">
        <v>7153.51</v>
      </c>
      <c r="U37" s="130">
        <v>-120501.75999999999</v>
      </c>
      <c r="V37" s="130">
        <v>1930924.79</v>
      </c>
      <c r="X37" s="129">
        <v>1439698.37</v>
      </c>
      <c r="Z37" s="129">
        <v>2517.2399999999998</v>
      </c>
      <c r="AA37" s="129">
        <v>860</v>
      </c>
      <c r="AB37" s="129">
        <v>630021</v>
      </c>
      <c r="AE37" s="214">
        <v>1128442</v>
      </c>
      <c r="AG37" s="214">
        <v>32896</v>
      </c>
      <c r="AI37" s="214">
        <v>930942.85</v>
      </c>
      <c r="AJ37" s="214">
        <v>261682.49</v>
      </c>
    </row>
    <row r="38" spans="1:39" x14ac:dyDescent="0.2">
      <c r="A38" t="s">
        <v>480</v>
      </c>
      <c r="B38" t="s">
        <v>523</v>
      </c>
      <c r="C38">
        <v>5791</v>
      </c>
      <c r="D38" t="s">
        <v>527</v>
      </c>
      <c r="E38" s="32" t="s">
        <v>527</v>
      </c>
      <c r="F38" s="36">
        <v>163968.72</v>
      </c>
      <c r="G38" s="36">
        <v>23278</v>
      </c>
      <c r="H38" s="36">
        <v>23330.560000000001</v>
      </c>
      <c r="K38" s="130">
        <v>330780.68</v>
      </c>
      <c r="L38" s="130">
        <v>538837.37</v>
      </c>
      <c r="O38" s="128">
        <v>18011.48</v>
      </c>
      <c r="Q38" s="128">
        <v>282034</v>
      </c>
      <c r="R38" s="128">
        <v>12412</v>
      </c>
      <c r="U38" s="130">
        <v>-1232689.4099999999</v>
      </c>
      <c r="V38" s="130">
        <v>2854572.07</v>
      </c>
      <c r="X38" s="129">
        <v>1781704.2</v>
      </c>
      <c r="Z38" s="129">
        <v>944.37</v>
      </c>
      <c r="AA38" s="129">
        <v>2440</v>
      </c>
      <c r="AB38" s="129">
        <v>294735</v>
      </c>
      <c r="AD38" s="129">
        <v>84600</v>
      </c>
      <c r="AE38" s="214">
        <v>1423422</v>
      </c>
      <c r="AG38" s="214">
        <v>107196</v>
      </c>
      <c r="AH38" s="214">
        <v>10560</v>
      </c>
      <c r="AI38" s="214">
        <v>924347.98</v>
      </c>
      <c r="AJ38" s="214">
        <v>535042.4</v>
      </c>
      <c r="AM38" s="214">
        <v>18000</v>
      </c>
    </row>
    <row r="39" spans="1:39" x14ac:dyDescent="0.2">
      <c r="A39" t="s">
        <v>480</v>
      </c>
      <c r="B39" t="s">
        <v>523</v>
      </c>
      <c r="C39">
        <v>2483</v>
      </c>
      <c r="D39" t="s">
        <v>528</v>
      </c>
      <c r="E39" s="32" t="s">
        <v>528</v>
      </c>
      <c r="F39" s="36">
        <v>535981.47</v>
      </c>
      <c r="G39" s="36">
        <v>26179.15</v>
      </c>
      <c r="H39" s="36">
        <v>19665.55</v>
      </c>
      <c r="K39" s="130">
        <v>683366.61</v>
      </c>
      <c r="L39" s="130">
        <v>176868.03</v>
      </c>
      <c r="O39" s="128">
        <v>9898.2999999999993</v>
      </c>
      <c r="Q39" s="128">
        <v>264511</v>
      </c>
      <c r="R39" s="128">
        <v>0</v>
      </c>
      <c r="U39" s="130">
        <v>131744.31</v>
      </c>
      <c r="V39" s="130">
        <v>1440362.48</v>
      </c>
      <c r="X39" s="129">
        <v>937350.26</v>
      </c>
      <c r="Z39" s="129">
        <v>1889.61</v>
      </c>
      <c r="AA39" s="129">
        <v>520</v>
      </c>
      <c r="AB39" s="129">
        <v>671663.1</v>
      </c>
      <c r="AD39" s="129">
        <v>170100</v>
      </c>
      <c r="AE39" s="214">
        <v>1062475.1000000001</v>
      </c>
      <c r="AG39" s="214">
        <v>25368</v>
      </c>
      <c r="AI39" s="214">
        <v>775238.66</v>
      </c>
      <c r="AJ39" s="214">
        <v>322892.49</v>
      </c>
      <c r="AL39" s="214">
        <v>4</v>
      </c>
    </row>
    <row r="40" spans="1:39" x14ac:dyDescent="0.2">
      <c r="A40" t="s">
        <v>480</v>
      </c>
      <c r="B40" t="s">
        <v>523</v>
      </c>
      <c r="C40">
        <v>2151</v>
      </c>
      <c r="D40" t="s">
        <v>529</v>
      </c>
      <c r="E40" s="32" t="s">
        <v>529</v>
      </c>
      <c r="F40" s="36">
        <v>441912.93</v>
      </c>
      <c r="G40" s="36">
        <v>7841</v>
      </c>
      <c r="H40" s="36">
        <v>17854.71</v>
      </c>
      <c r="K40" s="130">
        <v>120403.17</v>
      </c>
      <c r="L40" s="130">
        <v>271732.32</v>
      </c>
      <c r="O40" s="128">
        <v>10655</v>
      </c>
      <c r="Q40" s="128">
        <v>215517</v>
      </c>
      <c r="R40" s="128">
        <v>0</v>
      </c>
      <c r="U40" s="130">
        <v>343123.4</v>
      </c>
      <c r="V40" s="130">
        <v>455164.99</v>
      </c>
      <c r="X40" s="129">
        <v>1185786.95</v>
      </c>
      <c r="Z40" s="129">
        <v>1638.68</v>
      </c>
      <c r="AA40" s="129">
        <v>1885</v>
      </c>
      <c r="AB40" s="129">
        <v>894544.2</v>
      </c>
      <c r="AD40" s="129">
        <v>119000</v>
      </c>
      <c r="AE40" s="214">
        <v>1674328.2</v>
      </c>
      <c r="AG40" s="214">
        <v>18316</v>
      </c>
      <c r="AI40" s="214">
        <v>623602.16</v>
      </c>
      <c r="AJ40" s="214">
        <v>51312.73</v>
      </c>
      <c r="AL40" s="214">
        <v>12</v>
      </c>
    </row>
    <row r="41" spans="1:39" x14ac:dyDescent="0.2">
      <c r="A41" t="s">
        <v>480</v>
      </c>
      <c r="B41" t="s">
        <v>523</v>
      </c>
      <c r="C41">
        <v>2636</v>
      </c>
      <c r="D41" t="s">
        <v>530</v>
      </c>
      <c r="E41" s="32" t="s">
        <v>530</v>
      </c>
      <c r="F41" s="36">
        <v>358799.74</v>
      </c>
      <c r="G41" s="36">
        <v>532</v>
      </c>
      <c r="H41" s="36">
        <v>23150.34</v>
      </c>
      <c r="K41" s="130">
        <v>464455.29</v>
      </c>
      <c r="L41" s="130">
        <v>244206.8</v>
      </c>
      <c r="O41" s="128">
        <v>11550</v>
      </c>
      <c r="Q41" s="128">
        <v>141633</v>
      </c>
      <c r="R41" s="128">
        <v>8238.2199999999993</v>
      </c>
      <c r="U41" s="130">
        <v>-819342.51</v>
      </c>
      <c r="V41" s="130">
        <v>1976836.89</v>
      </c>
      <c r="X41" s="129">
        <v>1334356.26</v>
      </c>
      <c r="Z41" s="129">
        <v>1568.6</v>
      </c>
      <c r="AA41" s="129">
        <v>2084</v>
      </c>
      <c r="AB41" s="129">
        <v>813351.75</v>
      </c>
      <c r="AD41" s="129">
        <v>7000</v>
      </c>
      <c r="AE41" s="214">
        <v>1298131.5</v>
      </c>
      <c r="AH41" s="214">
        <v>51095</v>
      </c>
      <c r="AI41" s="214">
        <v>818985.46</v>
      </c>
      <c r="AJ41" s="214">
        <v>217920.08</v>
      </c>
    </row>
    <row r="42" spans="1:39" x14ac:dyDescent="0.2">
      <c r="A42" t="s">
        <v>480</v>
      </c>
      <c r="B42" t="s">
        <v>523</v>
      </c>
      <c r="C42">
        <v>4545</v>
      </c>
      <c r="D42" t="s">
        <v>531</v>
      </c>
      <c r="E42" s="32" t="s">
        <v>531</v>
      </c>
      <c r="F42" s="36">
        <v>995093.78</v>
      </c>
      <c r="G42" s="36">
        <v>34687</v>
      </c>
      <c r="H42" s="36">
        <v>123237.78</v>
      </c>
      <c r="K42" s="130">
        <v>605623.71</v>
      </c>
      <c r="L42" s="130">
        <v>407519.8</v>
      </c>
      <c r="O42" s="128">
        <v>15193.9</v>
      </c>
      <c r="Q42" s="128">
        <v>382594.6</v>
      </c>
      <c r="R42" s="128">
        <v>4761.83</v>
      </c>
      <c r="U42" s="130">
        <v>980693.73</v>
      </c>
      <c r="V42" s="130">
        <v>1732965.71</v>
      </c>
      <c r="X42" s="129">
        <v>1862004.02</v>
      </c>
      <c r="Y42" s="129">
        <v>4300</v>
      </c>
      <c r="Z42" s="129">
        <v>4917.21</v>
      </c>
      <c r="AA42" s="129">
        <v>1368</v>
      </c>
      <c r="AB42" s="129">
        <v>602017.5</v>
      </c>
      <c r="AD42" s="129">
        <v>17400</v>
      </c>
      <c r="AE42" s="214">
        <v>1677515.5</v>
      </c>
      <c r="AG42" s="214">
        <v>47518</v>
      </c>
      <c r="AH42" s="214">
        <v>38216</v>
      </c>
      <c r="AI42" s="214">
        <v>1257190.98</v>
      </c>
      <c r="AJ42" s="214">
        <v>421613.95</v>
      </c>
    </row>
    <row r="43" spans="1:39" x14ac:dyDescent="0.2">
      <c r="A43" t="s">
        <v>480</v>
      </c>
      <c r="B43" t="s">
        <v>523</v>
      </c>
      <c r="C43">
        <v>2870</v>
      </c>
      <c r="D43" t="s">
        <v>532</v>
      </c>
      <c r="E43" s="32" t="s">
        <v>532</v>
      </c>
      <c r="F43" s="36">
        <v>749556.25</v>
      </c>
      <c r="G43" s="36">
        <v>16087</v>
      </c>
      <c r="H43" s="36">
        <v>91441.14</v>
      </c>
      <c r="K43" s="130">
        <v>763538.37</v>
      </c>
      <c r="L43" s="130">
        <v>338920.98</v>
      </c>
      <c r="O43" s="128">
        <v>11527.12</v>
      </c>
      <c r="Q43" s="128">
        <v>0</v>
      </c>
      <c r="R43" s="128">
        <v>1903</v>
      </c>
      <c r="U43" s="130">
        <v>99650.26</v>
      </c>
      <c r="V43" s="130">
        <v>2083523.09</v>
      </c>
      <c r="X43" s="129">
        <v>1192287.96</v>
      </c>
      <c r="Z43" s="129">
        <v>3173.53</v>
      </c>
      <c r="AA43" s="129">
        <v>3510</v>
      </c>
      <c r="AB43" s="129">
        <v>643159.44999999995</v>
      </c>
      <c r="AD43" s="129">
        <v>45000</v>
      </c>
      <c r="AE43" s="214">
        <v>1029815.45</v>
      </c>
      <c r="AG43" s="214">
        <v>72111</v>
      </c>
      <c r="AI43" s="214">
        <v>666781.12</v>
      </c>
      <c r="AJ43" s="214">
        <v>355466.1</v>
      </c>
      <c r="AL43" s="214">
        <v>17</v>
      </c>
    </row>
    <row r="44" spans="1:39" ht="17.25" customHeight="1" x14ac:dyDescent="0.2">
      <c r="A44" t="s">
        <v>480</v>
      </c>
      <c r="B44" t="s">
        <v>523</v>
      </c>
      <c r="C44">
        <v>3482</v>
      </c>
      <c r="D44" t="s">
        <v>533</v>
      </c>
      <c r="E44" s="32" t="s">
        <v>533</v>
      </c>
      <c r="F44" s="36">
        <v>505641.93</v>
      </c>
      <c r="G44" s="36">
        <v>6580</v>
      </c>
      <c r="H44" s="36">
        <v>13767.78</v>
      </c>
      <c r="K44" s="130">
        <v>1238006.6200000001</v>
      </c>
      <c r="L44" s="130">
        <v>269397.96999999997</v>
      </c>
      <c r="O44" s="128">
        <v>16758.47</v>
      </c>
      <c r="R44" s="128">
        <v>14621</v>
      </c>
      <c r="U44" s="130">
        <v>2088637.73</v>
      </c>
      <c r="X44" s="129">
        <v>1562066.72</v>
      </c>
      <c r="Z44" s="129">
        <v>973.71</v>
      </c>
      <c r="AA44" s="129">
        <v>747</v>
      </c>
      <c r="AB44" s="129">
        <v>1031267.1</v>
      </c>
      <c r="AE44" s="214">
        <v>1627161.1</v>
      </c>
      <c r="AH44" s="214">
        <v>28725</v>
      </c>
      <c r="AI44" s="214">
        <v>729243.63</v>
      </c>
      <c r="AJ44" s="214">
        <v>271546.7</v>
      </c>
      <c r="AL44" s="214">
        <v>1</v>
      </c>
      <c r="AM44" s="214">
        <v>25000</v>
      </c>
    </row>
    <row r="45" spans="1:39" x14ac:dyDescent="0.2">
      <c r="A45" t="s">
        <v>480</v>
      </c>
      <c r="B45" t="s">
        <v>523</v>
      </c>
      <c r="C45">
        <v>4225</v>
      </c>
      <c r="D45" t="s">
        <v>534</v>
      </c>
      <c r="E45" s="276" t="s">
        <v>534</v>
      </c>
      <c r="F45" s="36">
        <v>251670.31</v>
      </c>
      <c r="G45" s="36">
        <v>99749</v>
      </c>
      <c r="H45" s="36">
        <v>40348.94</v>
      </c>
      <c r="K45" s="130">
        <v>734833.19</v>
      </c>
      <c r="L45" s="130">
        <v>489958.29</v>
      </c>
      <c r="O45" s="128">
        <v>25711.200000000001</v>
      </c>
      <c r="R45" s="128">
        <v>4790.7299999999996</v>
      </c>
      <c r="U45" s="130">
        <v>280505.84999999998</v>
      </c>
      <c r="V45" s="130">
        <v>1500565.11</v>
      </c>
      <c r="X45" s="129">
        <v>1885118.8</v>
      </c>
      <c r="Z45" s="129">
        <v>662</v>
      </c>
      <c r="AA45" s="129">
        <v>3835</v>
      </c>
      <c r="AB45" s="129">
        <v>1019520</v>
      </c>
      <c r="AD45" s="129">
        <v>61800</v>
      </c>
      <c r="AE45" s="214">
        <v>1819469</v>
      </c>
      <c r="AG45" s="214">
        <v>26345</v>
      </c>
      <c r="AI45" s="214">
        <v>929295.76</v>
      </c>
      <c r="AJ45" s="214">
        <v>390821.2</v>
      </c>
      <c r="AL45" s="214">
        <v>18</v>
      </c>
    </row>
    <row r="46" spans="1:39" x14ac:dyDescent="0.2">
      <c r="A46" t="s">
        <v>480</v>
      </c>
      <c r="B46" t="s">
        <v>523</v>
      </c>
      <c r="C46">
        <v>3058</v>
      </c>
      <c r="D46" t="s">
        <v>536</v>
      </c>
      <c r="E46" s="32" t="s">
        <v>536</v>
      </c>
      <c r="F46" s="36">
        <v>239455.81</v>
      </c>
      <c r="G46" s="36">
        <v>15974</v>
      </c>
      <c r="H46" s="36">
        <v>21366.83</v>
      </c>
      <c r="K46" s="130">
        <v>46114.18</v>
      </c>
      <c r="L46" s="130">
        <v>376782.17</v>
      </c>
      <c r="M46" s="130">
        <v>1</v>
      </c>
      <c r="O46" s="128">
        <v>17605.22</v>
      </c>
      <c r="Q46" s="128">
        <v>0</v>
      </c>
      <c r="R46" s="128">
        <v>0</v>
      </c>
      <c r="U46" s="130">
        <v>-1321514.05</v>
      </c>
      <c r="V46" s="130">
        <v>2280594.58</v>
      </c>
      <c r="X46" s="129">
        <v>985594.21</v>
      </c>
      <c r="Z46" s="129">
        <v>569.84</v>
      </c>
      <c r="AA46" s="129">
        <v>757</v>
      </c>
      <c r="AB46" s="129">
        <v>1233724.1599999999</v>
      </c>
      <c r="AD46" s="129">
        <v>54000</v>
      </c>
      <c r="AE46" s="214">
        <v>1638004.16</v>
      </c>
      <c r="AG46" s="214">
        <v>29203.75</v>
      </c>
      <c r="AH46" s="214">
        <v>8447.75</v>
      </c>
      <c r="AI46" s="214">
        <v>740971.07</v>
      </c>
      <c r="AJ46" s="214">
        <v>135010.23999999999</v>
      </c>
    </row>
    <row r="47" spans="1:39" x14ac:dyDescent="0.2">
      <c r="A47" t="s">
        <v>482</v>
      </c>
      <c r="B47" t="s">
        <v>538</v>
      </c>
      <c r="C47">
        <v>2820</v>
      </c>
      <c r="D47" t="s">
        <v>540</v>
      </c>
      <c r="E47" s="32" t="s">
        <v>540</v>
      </c>
      <c r="F47" s="36">
        <v>553112.02</v>
      </c>
      <c r="G47" s="36">
        <v>0</v>
      </c>
      <c r="H47" s="36">
        <v>5658.81</v>
      </c>
      <c r="K47" s="130">
        <v>5536396.6699999999</v>
      </c>
      <c r="L47" s="130">
        <v>1224053.45</v>
      </c>
      <c r="N47" s="128">
        <v>0</v>
      </c>
      <c r="O47" s="128">
        <v>87739.74</v>
      </c>
      <c r="R47" s="128">
        <v>101114.08</v>
      </c>
      <c r="T47" s="130">
        <v>-1171647.55</v>
      </c>
      <c r="U47" s="130">
        <v>6728352.6399999997</v>
      </c>
      <c r="V47" s="130">
        <v>2114009</v>
      </c>
      <c r="X47" s="129">
        <v>1378276.21</v>
      </c>
      <c r="Z47" s="129">
        <v>1479.78</v>
      </c>
      <c r="AE47" s="214">
        <v>473872</v>
      </c>
      <c r="AG47" s="214">
        <v>12364</v>
      </c>
      <c r="AH47" s="214">
        <v>37057</v>
      </c>
      <c r="AI47" s="214">
        <v>840608.73</v>
      </c>
      <c r="AJ47" s="214">
        <v>556201.22</v>
      </c>
    </row>
    <row r="48" spans="1:39" x14ac:dyDescent="0.2">
      <c r="A48" t="s">
        <v>482</v>
      </c>
      <c r="B48" t="s">
        <v>538</v>
      </c>
      <c r="C48">
        <v>3895</v>
      </c>
      <c r="D48" t="s">
        <v>541</v>
      </c>
      <c r="E48" s="32" t="s">
        <v>541</v>
      </c>
      <c r="F48" s="36">
        <v>533196.02</v>
      </c>
      <c r="G48" s="36">
        <v>5000</v>
      </c>
      <c r="H48" s="36">
        <v>11705.21</v>
      </c>
      <c r="K48" s="130">
        <v>2977330.46</v>
      </c>
      <c r="L48" s="130">
        <v>823603.02</v>
      </c>
      <c r="N48" s="128">
        <v>2000</v>
      </c>
      <c r="O48" s="128">
        <v>50870</v>
      </c>
      <c r="Q48" s="128">
        <v>407950</v>
      </c>
      <c r="R48" s="128">
        <v>1628</v>
      </c>
      <c r="U48" s="130">
        <v>5032073.42</v>
      </c>
      <c r="V48" s="130">
        <v>1646714.98</v>
      </c>
      <c r="X48" s="129">
        <v>1395477.33</v>
      </c>
      <c r="Z48" s="129">
        <v>1769.46</v>
      </c>
      <c r="AE48" s="214">
        <v>460376.04</v>
      </c>
      <c r="AG48" s="214">
        <v>15376</v>
      </c>
      <c r="AH48" s="214">
        <v>38706</v>
      </c>
      <c r="AI48" s="214">
        <v>1170165.3999999999</v>
      </c>
      <c r="AJ48" s="214">
        <v>2503025.04</v>
      </c>
    </row>
    <row r="49" spans="1:39" x14ac:dyDescent="0.2">
      <c r="A49" t="s">
        <v>482</v>
      </c>
      <c r="B49" t="s">
        <v>538</v>
      </c>
      <c r="C49">
        <v>2041</v>
      </c>
      <c r="D49" t="s">
        <v>542</v>
      </c>
      <c r="E49" s="32" t="s">
        <v>542</v>
      </c>
      <c r="F49" s="36">
        <v>977050.32</v>
      </c>
      <c r="G49" s="36">
        <v>0</v>
      </c>
      <c r="H49" s="36">
        <v>15676.75</v>
      </c>
      <c r="K49" s="130">
        <v>1015697.96</v>
      </c>
      <c r="L49" s="130">
        <v>1767712.02</v>
      </c>
      <c r="M49" s="130">
        <v>73999</v>
      </c>
      <c r="N49" s="128">
        <v>235780</v>
      </c>
      <c r="O49" s="128">
        <v>23265.22</v>
      </c>
      <c r="Q49" s="128">
        <v>127000</v>
      </c>
      <c r="R49" s="128">
        <v>3378.3</v>
      </c>
      <c r="U49" s="130">
        <v>5769846.9699999997</v>
      </c>
      <c r="V49" s="130">
        <v>2273364.33</v>
      </c>
      <c r="X49" s="129">
        <v>1189172.06</v>
      </c>
      <c r="Z49" s="129">
        <v>1926.62</v>
      </c>
      <c r="AE49" s="214">
        <v>405357</v>
      </c>
      <c r="AG49" s="214">
        <v>1140</v>
      </c>
      <c r="AH49" s="214">
        <v>32322</v>
      </c>
      <c r="AI49" s="214">
        <v>1141148.78</v>
      </c>
      <c r="AJ49" s="214">
        <v>4193629.67</v>
      </c>
    </row>
    <row r="50" spans="1:39" x14ac:dyDescent="0.2">
      <c r="A50" t="s">
        <v>484</v>
      </c>
      <c r="B50" t="s">
        <v>544</v>
      </c>
      <c r="C50">
        <v>2880</v>
      </c>
      <c r="D50" t="s">
        <v>546</v>
      </c>
      <c r="E50" s="276" t="s">
        <v>546</v>
      </c>
      <c r="F50" s="36">
        <v>634956.92000000004</v>
      </c>
      <c r="G50" s="36">
        <v>69564</v>
      </c>
      <c r="H50" s="36">
        <v>5300</v>
      </c>
      <c r="K50" s="130">
        <v>382197.45</v>
      </c>
      <c r="L50" s="130">
        <v>616984.96</v>
      </c>
      <c r="N50" s="128">
        <v>5300</v>
      </c>
      <c r="O50" s="128">
        <v>55200</v>
      </c>
      <c r="R50" s="128">
        <v>3020.4</v>
      </c>
      <c r="U50" s="130">
        <v>1443810.75</v>
      </c>
      <c r="X50" s="129">
        <v>2299137.63</v>
      </c>
      <c r="Z50" s="129">
        <v>2291.17</v>
      </c>
      <c r="AB50" s="129">
        <v>1323290.7</v>
      </c>
      <c r="AE50" s="214">
        <v>1803284.39</v>
      </c>
      <c r="AH50" s="214">
        <v>50327</v>
      </c>
      <c r="AI50" s="214">
        <v>1161887.2</v>
      </c>
      <c r="AJ50" s="214">
        <v>407548.73</v>
      </c>
    </row>
    <row r="51" spans="1:39" x14ac:dyDescent="0.2">
      <c r="A51" t="s">
        <v>484</v>
      </c>
      <c r="B51" t="s">
        <v>544</v>
      </c>
      <c r="C51">
        <v>9821</v>
      </c>
      <c r="D51" t="s">
        <v>547</v>
      </c>
      <c r="E51" s="276" t="s">
        <v>547</v>
      </c>
      <c r="F51" s="36">
        <v>1617583.34</v>
      </c>
      <c r="G51" s="36">
        <v>0</v>
      </c>
      <c r="H51" s="36">
        <v>77631.12</v>
      </c>
      <c r="K51" s="130">
        <v>1029428.35</v>
      </c>
      <c r="L51" s="130">
        <v>395353.94</v>
      </c>
      <c r="N51" s="128">
        <v>0</v>
      </c>
      <c r="O51" s="128">
        <v>18756.23</v>
      </c>
      <c r="R51" s="128">
        <v>9191.2800000000007</v>
      </c>
      <c r="U51" s="130">
        <v>637739.34</v>
      </c>
      <c r="V51" s="130">
        <v>2281491.52</v>
      </c>
      <c r="X51" s="129">
        <v>3662906.44</v>
      </c>
      <c r="Z51" s="129">
        <v>6003.34</v>
      </c>
      <c r="AB51" s="129">
        <v>1824647.1</v>
      </c>
      <c r="AE51" s="214">
        <v>3248935.02</v>
      </c>
      <c r="AG51" s="214">
        <v>34220</v>
      </c>
      <c r="AH51" s="214">
        <v>44116</v>
      </c>
      <c r="AI51" s="214">
        <v>1748408.04</v>
      </c>
      <c r="AJ51" s="214">
        <v>245059.44</v>
      </c>
    </row>
    <row r="52" spans="1:39" x14ac:dyDescent="0.2">
      <c r="A52" t="s">
        <v>484</v>
      </c>
      <c r="B52" t="s">
        <v>544</v>
      </c>
      <c r="C52">
        <v>4858</v>
      </c>
      <c r="D52" t="s">
        <v>548</v>
      </c>
      <c r="E52" s="276" t="s">
        <v>548</v>
      </c>
      <c r="F52" s="36">
        <v>707078.13</v>
      </c>
      <c r="G52" s="36">
        <v>31800</v>
      </c>
      <c r="H52" s="36">
        <v>61796.87</v>
      </c>
      <c r="K52" s="130">
        <v>420634.02</v>
      </c>
      <c r="L52" s="130">
        <v>404165.4</v>
      </c>
      <c r="N52" s="128">
        <v>0</v>
      </c>
      <c r="O52" s="128">
        <v>0</v>
      </c>
      <c r="R52" s="128">
        <v>5867.39</v>
      </c>
      <c r="U52" s="130">
        <v>-1303352.08</v>
      </c>
      <c r="V52" s="130">
        <v>2647377.69</v>
      </c>
      <c r="X52" s="129">
        <v>3301252.48</v>
      </c>
      <c r="Z52" s="129">
        <v>836.26</v>
      </c>
      <c r="AB52" s="129">
        <v>1114208.96</v>
      </c>
      <c r="AD52" s="129">
        <v>894.55</v>
      </c>
      <c r="AE52" s="214">
        <v>1978341.96</v>
      </c>
      <c r="AG52" s="214">
        <v>25939</v>
      </c>
      <c r="AH52" s="214">
        <v>32244</v>
      </c>
      <c r="AI52" s="214">
        <v>1926012.07</v>
      </c>
      <c r="AJ52" s="214">
        <v>179073.8</v>
      </c>
    </row>
    <row r="53" spans="1:39" x14ac:dyDescent="0.2">
      <c r="A53" t="s">
        <v>484</v>
      </c>
      <c r="B53" t="s">
        <v>544</v>
      </c>
      <c r="C53">
        <v>5652</v>
      </c>
      <c r="D53" t="s">
        <v>549</v>
      </c>
      <c r="E53" s="276" t="s">
        <v>549</v>
      </c>
      <c r="F53" s="36">
        <v>802872.64</v>
      </c>
      <c r="G53" s="36">
        <v>0</v>
      </c>
      <c r="H53" s="36">
        <v>2233.19</v>
      </c>
      <c r="K53" s="130">
        <v>546256.66</v>
      </c>
      <c r="L53" s="130">
        <v>202756.71</v>
      </c>
      <c r="N53" s="128">
        <v>0</v>
      </c>
      <c r="O53" s="128">
        <v>20400</v>
      </c>
      <c r="Q53" s="128">
        <v>200040</v>
      </c>
      <c r="R53" s="128">
        <v>1281.8900000000001</v>
      </c>
      <c r="U53" s="130">
        <v>-3257954.68</v>
      </c>
      <c r="V53" s="130">
        <v>4706462.17</v>
      </c>
      <c r="X53" s="129">
        <v>1669503.7</v>
      </c>
      <c r="Y53" s="129">
        <v>334000</v>
      </c>
      <c r="Z53" s="129">
        <v>2424.0300000000002</v>
      </c>
      <c r="AB53" s="129">
        <v>1803222.3</v>
      </c>
      <c r="AE53" s="214">
        <v>2246949.2999999998</v>
      </c>
      <c r="AG53" s="214">
        <v>189196</v>
      </c>
      <c r="AH53" s="214">
        <v>320</v>
      </c>
      <c r="AI53" s="214">
        <v>1156215.81</v>
      </c>
      <c r="AJ53" s="214">
        <v>332579.09999999998</v>
      </c>
    </row>
    <row r="54" spans="1:39" x14ac:dyDescent="0.2">
      <c r="A54" s="48" t="s">
        <v>486</v>
      </c>
      <c r="B54" s="48" t="s">
        <v>551</v>
      </c>
      <c r="C54" s="48">
        <v>2823</v>
      </c>
      <c r="D54" s="48" t="s">
        <v>553</v>
      </c>
      <c r="E54" s="32" t="s">
        <v>553</v>
      </c>
      <c r="F54" s="36">
        <v>332307.11</v>
      </c>
      <c r="G54" s="36">
        <v>0</v>
      </c>
      <c r="H54" s="36">
        <v>36568.910000000003</v>
      </c>
      <c r="K54" s="130">
        <v>1157515.1399999999</v>
      </c>
      <c r="L54" s="130">
        <v>263312.73</v>
      </c>
      <c r="M54" s="130">
        <v>0</v>
      </c>
      <c r="R54" s="128">
        <v>2185</v>
      </c>
      <c r="U54" s="130">
        <v>771954.47</v>
      </c>
      <c r="V54" s="130">
        <v>954921.7</v>
      </c>
      <c r="X54" s="129">
        <v>1736942.26</v>
      </c>
      <c r="Z54" s="129">
        <v>1228.77</v>
      </c>
      <c r="AB54" s="129">
        <v>1396480</v>
      </c>
      <c r="AD54" s="129">
        <v>607436.62</v>
      </c>
      <c r="AE54" s="214">
        <v>2081409</v>
      </c>
      <c r="AG54" s="214">
        <v>97246</v>
      </c>
      <c r="AI54" s="214">
        <v>1146716.42</v>
      </c>
      <c r="AJ54" s="214">
        <v>217073.51</v>
      </c>
      <c r="AM54" s="214">
        <v>139000</v>
      </c>
    </row>
    <row r="55" spans="1:39" x14ac:dyDescent="0.2">
      <c r="A55" s="48" t="s">
        <v>486</v>
      </c>
      <c r="B55" s="48" t="s">
        <v>551</v>
      </c>
      <c r="C55" s="48">
        <v>4818</v>
      </c>
      <c r="D55" s="48" t="s">
        <v>554</v>
      </c>
      <c r="E55" s="32" t="s">
        <v>554</v>
      </c>
      <c r="F55" s="36">
        <v>2122201.79</v>
      </c>
      <c r="G55" s="36">
        <v>0</v>
      </c>
      <c r="H55" s="36">
        <v>25604.94</v>
      </c>
      <c r="K55" s="130">
        <v>885384.6</v>
      </c>
      <c r="L55" s="130">
        <v>323011.84999999998</v>
      </c>
      <c r="O55" s="128">
        <v>60212.36</v>
      </c>
      <c r="R55" s="128">
        <v>3353</v>
      </c>
      <c r="U55" s="130">
        <v>514884.19</v>
      </c>
      <c r="V55" s="130">
        <v>2528782.23</v>
      </c>
      <c r="X55" s="129">
        <v>4430082.51</v>
      </c>
      <c r="Y55" s="129">
        <v>458830</v>
      </c>
      <c r="Z55" s="129">
        <v>7734.81</v>
      </c>
      <c r="AB55" s="129">
        <v>1104500</v>
      </c>
      <c r="AD55" s="129">
        <v>196312</v>
      </c>
      <c r="AE55" s="214">
        <v>2224831</v>
      </c>
      <c r="AG55" s="214">
        <v>87006</v>
      </c>
      <c r="AI55" s="214">
        <v>3412122.71</v>
      </c>
      <c r="AJ55" s="214">
        <v>224528.21</v>
      </c>
    </row>
    <row r="56" spans="1:39" x14ac:dyDescent="0.2">
      <c r="A56" s="48" t="s">
        <v>486</v>
      </c>
      <c r="B56" s="48" t="s">
        <v>551</v>
      </c>
      <c r="C56" s="48">
        <v>2500</v>
      </c>
      <c r="D56" s="48" t="s">
        <v>555</v>
      </c>
      <c r="E56" s="32" t="s">
        <v>555</v>
      </c>
      <c r="F56" s="36">
        <v>340566.48</v>
      </c>
      <c r="G56" s="36">
        <v>0</v>
      </c>
      <c r="H56" s="36">
        <v>17429.13</v>
      </c>
      <c r="K56" s="130">
        <v>1198067.3</v>
      </c>
      <c r="L56" s="130">
        <v>81115.16</v>
      </c>
      <c r="R56" s="128">
        <v>-1049</v>
      </c>
      <c r="U56" s="130">
        <v>-731350.21</v>
      </c>
      <c r="V56" s="130">
        <v>2500517.9700000002</v>
      </c>
      <c r="X56" s="129">
        <v>1021858.51</v>
      </c>
      <c r="Y56" s="129">
        <v>201240</v>
      </c>
      <c r="Z56" s="129">
        <v>1207.27</v>
      </c>
      <c r="AB56" s="129">
        <v>1087031</v>
      </c>
      <c r="AD56" s="129">
        <v>60032</v>
      </c>
      <c r="AE56" s="214">
        <v>1431696</v>
      </c>
      <c r="AG56" s="214">
        <v>47402</v>
      </c>
      <c r="AI56" s="214">
        <v>827263.29</v>
      </c>
      <c r="AJ56" s="214">
        <v>195822.18</v>
      </c>
      <c r="AM56" s="214">
        <v>126</v>
      </c>
    </row>
    <row r="57" spans="1:39" x14ac:dyDescent="0.2">
      <c r="A57" s="48" t="s">
        <v>486</v>
      </c>
      <c r="B57" s="48" t="s">
        <v>551</v>
      </c>
      <c r="C57" s="48">
        <v>4429</v>
      </c>
      <c r="D57" s="48" t="s">
        <v>556</v>
      </c>
      <c r="E57" s="32" t="s">
        <v>556</v>
      </c>
      <c r="F57" s="36">
        <v>490605.61</v>
      </c>
      <c r="G57" s="36">
        <v>0</v>
      </c>
      <c r="H57" s="36">
        <v>23528.400000000001</v>
      </c>
      <c r="K57" s="130">
        <v>403008.01</v>
      </c>
      <c r="L57" s="130">
        <v>467082.55</v>
      </c>
      <c r="N57" s="128">
        <v>-6000</v>
      </c>
      <c r="O57" s="128">
        <v>-18872.990000000002</v>
      </c>
      <c r="R57" s="128">
        <v>2339</v>
      </c>
      <c r="T57" s="130">
        <v>-517294.1</v>
      </c>
      <c r="U57" s="130">
        <v>41969.26</v>
      </c>
      <c r="V57" s="130">
        <v>1946573.94</v>
      </c>
      <c r="X57" s="129">
        <v>1779575.44</v>
      </c>
      <c r="Y57" s="129">
        <v>65000</v>
      </c>
      <c r="Z57" s="129">
        <v>1205.22</v>
      </c>
      <c r="AB57" s="129">
        <v>993620</v>
      </c>
      <c r="AD57" s="129">
        <v>221790</v>
      </c>
      <c r="AE57" s="214">
        <v>1737817</v>
      </c>
      <c r="AG57" s="214">
        <v>40991</v>
      </c>
      <c r="AH57" s="214">
        <v>5442</v>
      </c>
      <c r="AI57" s="214">
        <v>992640.23</v>
      </c>
      <c r="AJ57" s="214">
        <v>285690.96999999997</v>
      </c>
      <c r="AM57" s="214">
        <v>63100</v>
      </c>
    </row>
    <row r="58" spans="1:39" x14ac:dyDescent="0.2">
      <c r="A58" s="48" t="s">
        <v>486</v>
      </c>
      <c r="B58" s="48" t="s">
        <v>551</v>
      </c>
      <c r="C58" s="48">
        <v>3247</v>
      </c>
      <c r="D58" s="48" t="s">
        <v>557</v>
      </c>
      <c r="E58" s="32" t="s">
        <v>557</v>
      </c>
      <c r="F58" s="36">
        <v>411687.03</v>
      </c>
      <c r="G58" s="36">
        <v>0</v>
      </c>
      <c r="H58" s="36">
        <v>19192.189999999999</v>
      </c>
      <c r="K58" s="130">
        <v>177705.86</v>
      </c>
      <c r="L58" s="130">
        <v>154214.16</v>
      </c>
      <c r="N58" s="128">
        <v>2000</v>
      </c>
      <c r="O58" s="128">
        <v>12139.33</v>
      </c>
      <c r="R58" s="128">
        <v>1544</v>
      </c>
      <c r="T58" s="130">
        <v>-275194.3</v>
      </c>
      <c r="U58" s="130">
        <v>83694.36</v>
      </c>
      <c r="V58" s="130">
        <v>980950.37</v>
      </c>
      <c r="X58" s="129">
        <v>814218.94</v>
      </c>
      <c r="Y58" s="129">
        <v>98300</v>
      </c>
      <c r="Z58" s="129">
        <v>1844.62</v>
      </c>
      <c r="AB58" s="129">
        <v>1159680</v>
      </c>
      <c r="AD58" s="129">
        <v>148770</v>
      </c>
      <c r="AE58" s="214">
        <v>1358314</v>
      </c>
      <c r="AG58" s="214">
        <v>22024</v>
      </c>
      <c r="AI58" s="214">
        <v>745784.74</v>
      </c>
      <c r="AJ58" s="214">
        <v>86162.34</v>
      </c>
      <c r="AM58" s="214">
        <v>52863</v>
      </c>
    </row>
    <row r="59" spans="1:39" x14ac:dyDescent="0.2">
      <c r="A59" s="230" t="s">
        <v>486</v>
      </c>
      <c r="B59" s="230" t="s">
        <v>551</v>
      </c>
      <c r="C59" s="230">
        <v>1126</v>
      </c>
      <c r="D59" s="230" t="s">
        <v>558</v>
      </c>
      <c r="E59" s="32" t="s">
        <v>558</v>
      </c>
      <c r="F59" s="36">
        <v>216968.27</v>
      </c>
      <c r="G59" s="36">
        <v>0</v>
      </c>
      <c r="H59" s="36">
        <v>6526.36</v>
      </c>
      <c r="K59" s="130">
        <v>1237946.69</v>
      </c>
      <c r="L59" s="130">
        <v>-153421.97</v>
      </c>
      <c r="R59" s="128">
        <v>764.8</v>
      </c>
      <c r="U59" s="130">
        <v>-313994.77</v>
      </c>
      <c r="V59" s="130">
        <v>1692734.22</v>
      </c>
      <c r="X59" s="129">
        <v>753917.13</v>
      </c>
      <c r="Z59" s="129">
        <v>736.83</v>
      </c>
      <c r="AB59" s="129">
        <v>978861.61</v>
      </c>
      <c r="AD59" s="129">
        <v>128173</v>
      </c>
      <c r="AE59" s="214">
        <v>1143464.6100000001</v>
      </c>
      <c r="AG59" s="214">
        <v>75509.119999999995</v>
      </c>
      <c r="AI59" s="214">
        <v>532209.55000000005</v>
      </c>
      <c r="AJ59" s="214">
        <v>181990.19</v>
      </c>
    </row>
    <row r="60" spans="1:39" x14ac:dyDescent="0.2">
      <c r="A60" t="s">
        <v>488</v>
      </c>
      <c r="B60" t="s">
        <v>560</v>
      </c>
      <c r="C60">
        <v>3728</v>
      </c>
      <c r="D60" t="s">
        <v>562</v>
      </c>
      <c r="E60" s="32" t="s">
        <v>562</v>
      </c>
      <c r="F60" s="36">
        <v>72615.37</v>
      </c>
      <c r="G60" s="36">
        <v>0</v>
      </c>
      <c r="H60" s="36">
        <v>15215.1</v>
      </c>
      <c r="K60" s="130">
        <v>854174.98</v>
      </c>
      <c r="L60" s="130">
        <v>151102.5</v>
      </c>
      <c r="N60" s="128">
        <v>49591</v>
      </c>
      <c r="O60" s="128">
        <v>0</v>
      </c>
      <c r="Q60" s="128">
        <v>72000</v>
      </c>
      <c r="R60" s="128">
        <v>0</v>
      </c>
      <c r="U60" s="130">
        <v>3288578.9</v>
      </c>
      <c r="V60" s="130">
        <v>-2210713.7999999998</v>
      </c>
      <c r="X60" s="129">
        <v>999028.96</v>
      </c>
      <c r="Z60" s="129">
        <v>1432.21</v>
      </c>
      <c r="AB60" s="129">
        <v>376674</v>
      </c>
      <c r="AD60" s="129">
        <v>577118</v>
      </c>
      <c r="AE60" s="214">
        <v>1028471.68</v>
      </c>
      <c r="AH60" s="214">
        <v>36070</v>
      </c>
      <c r="AI60" s="214">
        <v>794543.43</v>
      </c>
      <c r="AJ60" s="214">
        <v>201516.21</v>
      </c>
    </row>
    <row r="61" spans="1:39" x14ac:dyDescent="0.2">
      <c r="A61" t="s">
        <v>488</v>
      </c>
      <c r="B61" t="s">
        <v>560</v>
      </c>
      <c r="C61">
        <v>3543</v>
      </c>
      <c r="D61" t="s">
        <v>563</v>
      </c>
      <c r="E61" s="32" t="s">
        <v>563</v>
      </c>
      <c r="F61" s="36">
        <v>387083.02</v>
      </c>
      <c r="G61" s="36">
        <v>88986</v>
      </c>
      <c r="H61" s="36">
        <v>117363.22</v>
      </c>
      <c r="K61" s="130">
        <v>812986.3</v>
      </c>
      <c r="L61" s="130">
        <v>219689.92</v>
      </c>
      <c r="O61" s="128">
        <v>13000</v>
      </c>
      <c r="Q61" s="128">
        <v>214561</v>
      </c>
      <c r="R61" s="128">
        <v>9966</v>
      </c>
      <c r="U61" s="130">
        <v>223628.05</v>
      </c>
      <c r="V61" s="130">
        <v>1549076.07</v>
      </c>
      <c r="X61" s="129">
        <v>1738858.68</v>
      </c>
      <c r="Z61" s="129">
        <v>2270.06</v>
      </c>
      <c r="AB61" s="129">
        <v>910407.44</v>
      </c>
      <c r="AE61" s="214">
        <v>1572958.44</v>
      </c>
      <c r="AH61" s="214">
        <v>26313</v>
      </c>
      <c r="AI61" s="214">
        <v>1137938.75</v>
      </c>
      <c r="AJ61" s="214">
        <v>298448.65000000002</v>
      </c>
    </row>
    <row r="62" spans="1:39" x14ac:dyDescent="0.2">
      <c r="A62" t="s">
        <v>488</v>
      </c>
      <c r="B62" t="s">
        <v>560</v>
      </c>
      <c r="C62">
        <v>6330</v>
      </c>
      <c r="D62" t="s">
        <v>564</v>
      </c>
      <c r="E62" s="32" t="s">
        <v>564</v>
      </c>
      <c r="F62" s="36">
        <v>75443.25</v>
      </c>
      <c r="G62" s="36">
        <v>1069627</v>
      </c>
      <c r="H62" s="36">
        <v>137903.64000000001</v>
      </c>
      <c r="K62" s="130">
        <v>158561.76</v>
      </c>
      <c r="L62" s="130">
        <v>223315.5</v>
      </c>
      <c r="O62" s="128">
        <v>15400</v>
      </c>
      <c r="Q62" s="128">
        <v>100000</v>
      </c>
      <c r="R62" s="128">
        <v>1084427.68</v>
      </c>
      <c r="U62" s="130">
        <v>-2775899.69</v>
      </c>
      <c r="V62" s="130">
        <v>3406179.86</v>
      </c>
      <c r="X62" s="129">
        <v>1707050.55</v>
      </c>
      <c r="Y62" s="129">
        <v>180000</v>
      </c>
      <c r="Z62" s="129">
        <v>6505.67</v>
      </c>
      <c r="AB62" s="129">
        <v>1564719.6</v>
      </c>
      <c r="AE62" s="214">
        <v>2129588.6</v>
      </c>
      <c r="AH62" s="214">
        <v>8324</v>
      </c>
      <c r="AI62" s="214">
        <v>1291906.8500000001</v>
      </c>
      <c r="AJ62" s="214">
        <v>193713.07</v>
      </c>
    </row>
    <row r="63" spans="1:39" x14ac:dyDescent="0.2">
      <c r="A63" t="s">
        <v>488</v>
      </c>
      <c r="B63" t="s">
        <v>560</v>
      </c>
      <c r="C63">
        <v>3421</v>
      </c>
      <c r="D63" t="s">
        <v>565</v>
      </c>
      <c r="E63" s="32" t="s">
        <v>565</v>
      </c>
      <c r="F63" s="36">
        <v>67631.81</v>
      </c>
      <c r="G63" s="36">
        <v>70200</v>
      </c>
      <c r="H63" s="36">
        <v>11919.41</v>
      </c>
      <c r="K63" s="130">
        <v>322759.42</v>
      </c>
      <c r="L63" s="130">
        <v>198127.05</v>
      </c>
      <c r="N63" s="128">
        <v>0</v>
      </c>
      <c r="O63" s="128">
        <v>15327.72</v>
      </c>
      <c r="Q63" s="128">
        <v>88500</v>
      </c>
      <c r="R63" s="128">
        <v>0</v>
      </c>
      <c r="U63" s="130">
        <v>-1065687.45</v>
      </c>
      <c r="V63" s="130">
        <v>1679166.57</v>
      </c>
      <c r="X63" s="129">
        <v>1793706.55</v>
      </c>
      <c r="Z63" s="129">
        <v>1285.21</v>
      </c>
      <c r="AB63" s="129">
        <v>156330.5</v>
      </c>
      <c r="AE63" s="214">
        <v>826660.5</v>
      </c>
      <c r="AH63" s="214">
        <v>28240</v>
      </c>
      <c r="AI63" s="214">
        <v>951777.19</v>
      </c>
      <c r="AJ63" s="214">
        <v>191313.72</v>
      </c>
    </row>
    <row r="64" spans="1:39" x14ac:dyDescent="0.2">
      <c r="A64" t="s">
        <v>488</v>
      </c>
      <c r="B64" t="s">
        <v>560</v>
      </c>
      <c r="C64">
        <v>3591</v>
      </c>
      <c r="D64" t="s">
        <v>566</v>
      </c>
      <c r="E64" s="32" t="s">
        <v>566</v>
      </c>
      <c r="F64" s="36">
        <v>109599.16</v>
      </c>
      <c r="G64" s="36">
        <v>0</v>
      </c>
      <c r="H64" s="36">
        <v>32634.59</v>
      </c>
      <c r="K64" s="130">
        <v>615686.26</v>
      </c>
      <c r="L64" s="130">
        <v>104864.83</v>
      </c>
      <c r="O64" s="128">
        <v>39345.14</v>
      </c>
      <c r="Q64" s="128">
        <v>0</v>
      </c>
      <c r="R64" s="128">
        <v>0</v>
      </c>
      <c r="U64" s="130">
        <v>-398601.64</v>
      </c>
      <c r="V64" s="130">
        <v>1290095.46</v>
      </c>
      <c r="X64" s="129">
        <v>1212881.08</v>
      </c>
      <c r="Z64" s="129">
        <v>805.72</v>
      </c>
      <c r="AB64" s="129">
        <v>373697.5</v>
      </c>
      <c r="AD64" s="129">
        <v>152000</v>
      </c>
      <c r="AE64" s="214">
        <v>929409.5</v>
      </c>
      <c r="AH64" s="214">
        <v>27076</v>
      </c>
      <c r="AI64" s="214">
        <v>690664.51</v>
      </c>
      <c r="AJ64" s="214">
        <v>160288.41</v>
      </c>
    </row>
    <row r="65" spans="1:39" x14ac:dyDescent="0.2">
      <c r="A65" t="s">
        <v>488</v>
      </c>
      <c r="B65" t="s">
        <v>560</v>
      </c>
      <c r="C65">
        <v>4772</v>
      </c>
      <c r="D65" t="s">
        <v>567</v>
      </c>
      <c r="E65" s="32" t="s">
        <v>567</v>
      </c>
      <c r="F65" s="36">
        <v>358377.13</v>
      </c>
      <c r="G65" s="36">
        <v>0</v>
      </c>
      <c r="H65" s="36">
        <v>33819.870000000003</v>
      </c>
      <c r="K65" s="130">
        <v>251635.5</v>
      </c>
      <c r="L65" s="130">
        <v>210443.56</v>
      </c>
      <c r="N65" s="128">
        <v>7473</v>
      </c>
      <c r="O65" s="128">
        <v>26155</v>
      </c>
      <c r="Q65" s="128">
        <v>233954</v>
      </c>
      <c r="R65" s="128">
        <v>4975</v>
      </c>
      <c r="U65" s="130">
        <v>-1355393.54</v>
      </c>
      <c r="V65" s="130">
        <v>2056145.55</v>
      </c>
      <c r="X65" s="129">
        <v>1667829.99</v>
      </c>
      <c r="Z65" s="129">
        <v>1793.03</v>
      </c>
      <c r="AB65" s="129">
        <v>1369829.4</v>
      </c>
      <c r="AD65" s="129">
        <v>78624</v>
      </c>
      <c r="AE65" s="214">
        <v>2025909.4</v>
      </c>
      <c r="AG65" s="214">
        <v>6624</v>
      </c>
      <c r="AH65" s="214">
        <v>22491</v>
      </c>
      <c r="AI65" s="214">
        <v>859679.99</v>
      </c>
      <c r="AJ65" s="214">
        <v>322404.98</v>
      </c>
    </row>
    <row r="66" spans="1:39" x14ac:dyDescent="0.2">
      <c r="A66" t="s">
        <v>490</v>
      </c>
      <c r="B66" t="s">
        <v>569</v>
      </c>
      <c r="C66">
        <v>5834</v>
      </c>
      <c r="D66" t="s">
        <v>571</v>
      </c>
      <c r="E66" s="276" t="s">
        <v>571</v>
      </c>
      <c r="F66" s="36">
        <v>1024170.73</v>
      </c>
      <c r="G66" s="36">
        <v>86612</v>
      </c>
      <c r="H66" s="36">
        <v>109834.84</v>
      </c>
      <c r="K66" s="130">
        <v>952600.81</v>
      </c>
      <c r="L66" s="130">
        <v>537997.48</v>
      </c>
      <c r="N66" s="128">
        <v>13790</v>
      </c>
      <c r="O66" s="128">
        <v>15956.04</v>
      </c>
      <c r="R66" s="128">
        <v>2609</v>
      </c>
      <c r="U66" s="130">
        <v>-509472.74</v>
      </c>
      <c r="V66" s="130">
        <v>2912713.08</v>
      </c>
      <c r="X66" s="129">
        <v>2580572.66</v>
      </c>
      <c r="Y66" s="129">
        <v>639890</v>
      </c>
      <c r="AD66" s="129">
        <v>3775.07</v>
      </c>
      <c r="AE66" s="214">
        <v>984008</v>
      </c>
      <c r="AG66" s="214">
        <v>5700</v>
      </c>
      <c r="AH66" s="214">
        <v>30848</v>
      </c>
      <c r="AI66" s="214">
        <v>1567006.67</v>
      </c>
      <c r="AJ66" s="214">
        <v>321054.58</v>
      </c>
      <c r="AM66" s="214">
        <v>40000</v>
      </c>
    </row>
    <row r="67" spans="1:39" x14ac:dyDescent="0.2">
      <c r="A67" t="s">
        <v>490</v>
      </c>
      <c r="B67" t="s">
        <v>569</v>
      </c>
      <c r="C67">
        <v>4475</v>
      </c>
      <c r="D67" t="s">
        <v>572</v>
      </c>
      <c r="E67" s="277" t="s">
        <v>572</v>
      </c>
      <c r="F67" s="243">
        <v>543277.71</v>
      </c>
      <c r="G67" s="243"/>
      <c r="H67" s="243">
        <v>99284.87</v>
      </c>
      <c r="K67" s="130">
        <v>583663.02</v>
      </c>
      <c r="L67" s="130">
        <v>424422.16</v>
      </c>
      <c r="N67" s="128">
        <v>67118.47</v>
      </c>
      <c r="O67" s="128">
        <v>169866.14</v>
      </c>
      <c r="Q67" s="128">
        <v>1090</v>
      </c>
      <c r="R67" s="128">
        <v>11343.05</v>
      </c>
      <c r="U67" s="130">
        <v>-79176.19</v>
      </c>
      <c r="V67" s="130">
        <v>1364480.05</v>
      </c>
      <c r="X67" s="129">
        <v>1806864.14</v>
      </c>
      <c r="Y67" s="129">
        <v>30450</v>
      </c>
      <c r="Z67" s="129">
        <v>1856.36</v>
      </c>
      <c r="AC67" s="129">
        <v>480</v>
      </c>
      <c r="AD67" s="129">
        <v>234000</v>
      </c>
      <c r="AE67" s="214">
        <v>683126</v>
      </c>
      <c r="AG67" s="214">
        <v>44273</v>
      </c>
      <c r="AH67" s="214">
        <v>6120</v>
      </c>
      <c r="AI67" s="214">
        <v>991194.52</v>
      </c>
      <c r="AJ67" s="214">
        <v>233010.74</v>
      </c>
    </row>
    <row r="68" spans="1:39" x14ac:dyDescent="0.2">
      <c r="A68" t="s">
        <v>490</v>
      </c>
      <c r="B68" t="s">
        <v>569</v>
      </c>
      <c r="C68">
        <v>1990</v>
      </c>
      <c r="D68" t="s">
        <v>573</v>
      </c>
      <c r="E68" s="32" t="s">
        <v>573</v>
      </c>
      <c r="F68" s="36">
        <v>171226.92</v>
      </c>
      <c r="G68" s="36">
        <v>0</v>
      </c>
      <c r="H68" s="36">
        <v>8468.59</v>
      </c>
      <c r="K68" s="130">
        <v>927222.29</v>
      </c>
      <c r="L68" s="130">
        <v>258654.79</v>
      </c>
      <c r="N68" s="128">
        <v>12907</v>
      </c>
      <c r="O68" s="128">
        <v>14991.43</v>
      </c>
      <c r="R68" s="128">
        <v>0</v>
      </c>
      <c r="U68" s="130">
        <v>-775766.25</v>
      </c>
      <c r="V68" s="130">
        <v>2067672.51</v>
      </c>
      <c r="X68" s="129">
        <v>1375385.83</v>
      </c>
      <c r="Y68" s="129">
        <v>67000</v>
      </c>
      <c r="Z68" s="129">
        <v>319.33</v>
      </c>
      <c r="AE68" s="214">
        <v>412793</v>
      </c>
      <c r="AG68" s="214">
        <v>21754</v>
      </c>
      <c r="AH68" s="214">
        <v>5940</v>
      </c>
      <c r="AI68" s="214">
        <v>693741.13</v>
      </c>
      <c r="AJ68" s="214">
        <v>259059.13</v>
      </c>
      <c r="AM68" s="214">
        <v>3650</v>
      </c>
    </row>
    <row r="69" spans="1:39" x14ac:dyDescent="0.2">
      <c r="A69" t="s">
        <v>490</v>
      </c>
      <c r="B69" t="s">
        <v>569</v>
      </c>
      <c r="C69">
        <v>5043</v>
      </c>
      <c r="D69" t="s">
        <v>574</v>
      </c>
      <c r="E69" s="32" t="s">
        <v>574</v>
      </c>
      <c r="F69" s="36">
        <v>286516.71999999997</v>
      </c>
      <c r="G69" s="36">
        <v>0</v>
      </c>
      <c r="H69" s="36">
        <v>5108.05</v>
      </c>
      <c r="K69" s="130">
        <v>935598.49</v>
      </c>
      <c r="L69" s="130">
        <v>544387.68999999994</v>
      </c>
      <c r="N69" s="128">
        <v>0</v>
      </c>
      <c r="O69" s="128">
        <v>12036</v>
      </c>
      <c r="R69" s="128">
        <v>0</v>
      </c>
      <c r="T69" s="130">
        <v>-421575.71</v>
      </c>
      <c r="V69" s="130">
        <v>2226508.67</v>
      </c>
      <c r="X69" s="129">
        <v>1976693.94</v>
      </c>
      <c r="Y69" s="129">
        <v>20000</v>
      </c>
      <c r="Z69" s="129">
        <v>808.16</v>
      </c>
      <c r="AD69" s="129">
        <v>531853</v>
      </c>
      <c r="AE69" s="214">
        <v>818796.5</v>
      </c>
      <c r="AH69" s="214">
        <v>28547</v>
      </c>
      <c r="AI69" s="214">
        <v>1445639.61</v>
      </c>
      <c r="AJ69" s="214">
        <v>281730</v>
      </c>
    </row>
    <row r="70" spans="1:39" x14ac:dyDescent="0.2">
      <c r="A70" t="s">
        <v>490</v>
      </c>
      <c r="B70" t="s">
        <v>569</v>
      </c>
      <c r="C70">
        <v>5442</v>
      </c>
      <c r="D70" t="s">
        <v>575</v>
      </c>
      <c r="E70" s="32" t="s">
        <v>575</v>
      </c>
      <c r="F70" s="36">
        <v>667795.19999999995</v>
      </c>
      <c r="G70" s="36">
        <v>100000</v>
      </c>
      <c r="H70" s="36">
        <v>89631.98</v>
      </c>
      <c r="K70" s="130">
        <v>643537.31000000006</v>
      </c>
      <c r="L70" s="130">
        <v>482028.92</v>
      </c>
      <c r="N70" s="128">
        <v>11500</v>
      </c>
      <c r="O70" s="128">
        <v>12328.84</v>
      </c>
      <c r="Q70" s="128">
        <v>244650</v>
      </c>
      <c r="R70" s="128">
        <v>1754</v>
      </c>
      <c r="U70" s="130">
        <v>-237671.79</v>
      </c>
      <c r="V70" s="130">
        <v>2114406.96</v>
      </c>
      <c r="X70" s="129">
        <v>1914307.59</v>
      </c>
      <c r="Z70" s="129">
        <v>3058.77</v>
      </c>
      <c r="AE70" s="214">
        <v>724704</v>
      </c>
      <c r="AG70" s="214">
        <v>19812</v>
      </c>
      <c r="AH70" s="214">
        <v>61870</v>
      </c>
      <c r="AI70" s="214">
        <v>962220.81</v>
      </c>
      <c r="AJ70" s="214">
        <v>312734.15000000002</v>
      </c>
    </row>
    <row r="72" spans="1:39" x14ac:dyDescent="0.2">
      <c r="A72" s="130"/>
      <c r="B72" s="130"/>
      <c r="C72" s="130"/>
      <c r="D72" s="130"/>
    </row>
    <row r="73" spans="1:39" x14ac:dyDescent="0.2">
      <c r="A73" s="130"/>
      <c r="B73" s="130"/>
      <c r="C73" s="130"/>
      <c r="D73" s="130"/>
    </row>
    <row r="74" spans="1:39" x14ac:dyDescent="0.2">
      <c r="A74" s="130"/>
      <c r="B74" s="130"/>
      <c r="C74" s="130"/>
      <c r="D74" s="130"/>
    </row>
    <row r="75" spans="1:39" x14ac:dyDescent="0.2">
      <c r="A75" s="130"/>
      <c r="B75" s="130"/>
      <c r="C75" s="130"/>
      <c r="D75" s="130"/>
    </row>
    <row r="76" spans="1:39" x14ac:dyDescent="0.2">
      <c r="A76" s="130"/>
      <c r="B76" s="130"/>
      <c r="C76" s="130"/>
      <c r="D76" s="130"/>
    </row>
    <row r="77" spans="1:39" x14ac:dyDescent="0.2">
      <c r="A77" s="130"/>
      <c r="B77" s="130"/>
      <c r="C77" s="130"/>
      <c r="D77" s="130"/>
    </row>
    <row r="78" spans="1:39" x14ac:dyDescent="0.2">
      <c r="A78" s="130"/>
      <c r="B78" s="130"/>
      <c r="C78" s="130"/>
      <c r="D78" s="130"/>
    </row>
    <row r="79" spans="1:39" x14ac:dyDescent="0.2">
      <c r="A79" s="130"/>
      <c r="B79" s="130"/>
      <c r="C79" s="130"/>
      <c r="D79" s="130"/>
    </row>
    <row r="80" spans="1:39" x14ac:dyDescent="0.2">
      <c r="A80" s="130"/>
      <c r="B80" s="130"/>
      <c r="C80" s="130"/>
      <c r="D80" s="130"/>
    </row>
    <row r="83" spans="1:4" x14ac:dyDescent="0.2">
      <c r="A83" s="130"/>
      <c r="B83" s="130"/>
      <c r="C83" s="130"/>
      <c r="D83" s="130"/>
    </row>
    <row r="84" spans="1:4" x14ac:dyDescent="0.2">
      <c r="A84" s="130"/>
      <c r="B84" s="130"/>
      <c r="C84" s="130"/>
      <c r="D84" s="130"/>
    </row>
    <row r="85" spans="1:4" x14ac:dyDescent="0.2">
      <c r="A85" s="130"/>
      <c r="B85" s="130"/>
      <c r="C85" s="130"/>
      <c r="D85" s="130"/>
    </row>
    <row r="86" spans="1:4" x14ac:dyDescent="0.2">
      <c r="A86" s="130"/>
      <c r="B86" s="130"/>
      <c r="C86" s="130"/>
      <c r="D86" s="13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0.39997558519241921"/>
  </sheetPr>
  <dimension ref="A1:AS150"/>
  <sheetViews>
    <sheetView workbookViewId="0">
      <pane xSplit="5" ySplit="2" topLeftCell="AN3" activePane="bottomRight" state="frozen"/>
      <selection pane="topRight" activeCell="F1" sqref="F1"/>
      <selection pane="bottomLeft" activeCell="A3" sqref="A3"/>
      <selection pane="bottomRight" activeCell="AR10" sqref="AR10"/>
    </sheetView>
  </sheetViews>
  <sheetFormatPr defaultRowHeight="14.25" x14ac:dyDescent="0.2"/>
  <cols>
    <col min="2" max="2" width="12.5" customWidth="1"/>
    <col min="3" max="3" width="6.75" customWidth="1"/>
    <col min="4" max="4" width="23.75" customWidth="1"/>
    <col min="5" max="5" width="22.875" customWidth="1"/>
    <col min="6" max="8" width="15.125" style="36"/>
    <col min="9" max="9" width="15.125" style="131"/>
    <col min="10" max="13" width="15.125" style="130"/>
    <col min="14" max="18" width="15.125" style="128"/>
    <col min="19" max="22" width="15.125" style="130"/>
    <col min="23" max="30" width="15.125" style="129"/>
    <col min="31" max="39" width="15.125" style="214"/>
    <col min="40" max="40" width="19" style="234" bestFit="1" customWidth="1"/>
    <col min="41" max="41" width="15.5" style="97" bestFit="1" customWidth="1"/>
    <col min="42" max="42" width="15" style="53" bestFit="1" customWidth="1"/>
    <col min="43" max="43" width="15.375" style="51" bestFit="1" customWidth="1"/>
    <col min="44" max="44" width="15.125" style="100" bestFit="1" customWidth="1"/>
    <col min="45" max="45" width="18.375" style="53" bestFit="1" customWidth="1"/>
  </cols>
  <sheetData>
    <row r="1" spans="1:45" x14ac:dyDescent="0.2">
      <c r="E1" t="s">
        <v>1408</v>
      </c>
      <c r="F1" s="36" t="s">
        <v>1819</v>
      </c>
      <c r="G1" s="36" t="s">
        <v>1821</v>
      </c>
      <c r="H1" s="36" t="s">
        <v>1823</v>
      </c>
      <c r="I1" s="131" t="s">
        <v>1825</v>
      </c>
      <c r="J1" s="130" t="s">
        <v>1827</v>
      </c>
      <c r="K1" s="130" t="s">
        <v>1829</v>
      </c>
      <c r="L1" s="130" t="s">
        <v>1831</v>
      </c>
      <c r="M1" s="130" t="s">
        <v>1833</v>
      </c>
      <c r="N1" s="128" t="s">
        <v>1835</v>
      </c>
      <c r="O1" s="128" t="s">
        <v>1837</v>
      </c>
      <c r="P1" s="128" t="s">
        <v>1839</v>
      </c>
      <c r="Q1" s="128" t="s">
        <v>1841</v>
      </c>
      <c r="R1" s="128" t="s">
        <v>1843</v>
      </c>
      <c r="S1" s="130" t="s">
        <v>1845</v>
      </c>
      <c r="T1" s="130" t="s">
        <v>1790</v>
      </c>
      <c r="U1" s="130" t="s">
        <v>1847</v>
      </c>
      <c r="V1" s="130" t="s">
        <v>1849</v>
      </c>
      <c r="W1" s="129" t="s">
        <v>1850</v>
      </c>
      <c r="X1" s="129" t="s">
        <v>1852</v>
      </c>
      <c r="Y1" s="129" t="s">
        <v>1854</v>
      </c>
      <c r="Z1" s="129" t="s">
        <v>1856</v>
      </c>
      <c r="AA1" s="129" t="s">
        <v>1858</v>
      </c>
      <c r="AB1" s="129" t="s">
        <v>1860</v>
      </c>
      <c r="AC1" s="129" t="s">
        <v>1862</v>
      </c>
      <c r="AD1" s="129" t="s">
        <v>1864</v>
      </c>
      <c r="AE1" s="214" t="s">
        <v>1866</v>
      </c>
      <c r="AF1" s="214" t="s">
        <v>1868</v>
      </c>
      <c r="AG1" s="214" t="s">
        <v>1870</v>
      </c>
      <c r="AH1" s="214" t="s">
        <v>1872</v>
      </c>
      <c r="AI1" s="214" t="s">
        <v>1874</v>
      </c>
      <c r="AJ1" s="214" t="s">
        <v>1876</v>
      </c>
      <c r="AK1" s="214" t="s">
        <v>1878</v>
      </c>
      <c r="AL1" s="214" t="s">
        <v>1880</v>
      </c>
      <c r="AM1" s="214" t="s">
        <v>1882</v>
      </c>
      <c r="AN1" s="233" t="s">
        <v>89</v>
      </c>
      <c r="AO1" s="41" t="s">
        <v>90</v>
      </c>
      <c r="AP1" s="34" t="s">
        <v>91</v>
      </c>
      <c r="AQ1" s="42" t="s">
        <v>92</v>
      </c>
      <c r="AR1" s="98" t="s">
        <v>93</v>
      </c>
      <c r="AS1" s="216" t="s">
        <v>94</v>
      </c>
    </row>
    <row r="2" spans="1:45" x14ac:dyDescent="0.2">
      <c r="E2" t="s">
        <v>1409</v>
      </c>
      <c r="F2" s="36" t="s">
        <v>1820</v>
      </c>
      <c r="G2" s="36" t="s">
        <v>1822</v>
      </c>
      <c r="H2" s="36" t="s">
        <v>1824</v>
      </c>
      <c r="I2" s="131" t="s">
        <v>1826</v>
      </c>
      <c r="J2" s="130" t="s">
        <v>1828</v>
      </c>
      <c r="K2" s="130" t="s">
        <v>1830</v>
      </c>
      <c r="L2" s="130" t="s">
        <v>1832</v>
      </c>
      <c r="M2" s="130" t="s">
        <v>1834</v>
      </c>
      <c r="N2" s="128" t="s">
        <v>1836</v>
      </c>
      <c r="O2" s="128" t="s">
        <v>1838</v>
      </c>
      <c r="P2" s="128" t="s">
        <v>1840</v>
      </c>
      <c r="Q2" s="128" t="s">
        <v>1842</v>
      </c>
      <c r="R2" s="128" t="s">
        <v>1844</v>
      </c>
      <c r="S2" s="130" t="s">
        <v>1846</v>
      </c>
      <c r="T2" s="130" t="s">
        <v>1791</v>
      </c>
      <c r="U2" s="130" t="s">
        <v>1848</v>
      </c>
      <c r="V2" s="130" t="s">
        <v>1792</v>
      </c>
      <c r="W2" s="129" t="s">
        <v>1851</v>
      </c>
      <c r="X2" s="129" t="s">
        <v>1853</v>
      </c>
      <c r="Y2" s="129" t="s">
        <v>1855</v>
      </c>
      <c r="Z2" s="129" t="s">
        <v>1857</v>
      </c>
      <c r="AA2" s="129" t="s">
        <v>1859</v>
      </c>
      <c r="AB2" s="129" t="s">
        <v>1861</v>
      </c>
      <c r="AC2" s="129" t="s">
        <v>1863</v>
      </c>
      <c r="AD2" s="129" t="s">
        <v>1865</v>
      </c>
      <c r="AE2" s="214" t="s">
        <v>1867</v>
      </c>
      <c r="AF2" s="214" t="s">
        <v>1869</v>
      </c>
      <c r="AG2" s="214" t="s">
        <v>1871</v>
      </c>
      <c r="AH2" s="214" t="s">
        <v>1873</v>
      </c>
      <c r="AI2" s="214" t="s">
        <v>1875</v>
      </c>
      <c r="AJ2" s="214" t="s">
        <v>1877</v>
      </c>
      <c r="AK2" s="214" t="s">
        <v>1879</v>
      </c>
      <c r="AL2" s="214" t="s">
        <v>1881</v>
      </c>
      <c r="AM2" s="214" t="s">
        <v>1883</v>
      </c>
    </row>
    <row r="3" spans="1:45" x14ac:dyDescent="0.2">
      <c r="E3" t="s">
        <v>1410</v>
      </c>
      <c r="F3" s="36">
        <v>28107594.82</v>
      </c>
      <c r="G3" s="36">
        <v>5297062.7300000004</v>
      </c>
      <c r="H3" s="36">
        <v>3727712.75</v>
      </c>
      <c r="I3" s="131">
        <v>0</v>
      </c>
      <c r="J3" s="130">
        <v>0</v>
      </c>
      <c r="K3" s="130">
        <v>71090166.700000003</v>
      </c>
      <c r="L3" s="130">
        <v>27603617.41</v>
      </c>
      <c r="M3" s="130">
        <v>74001</v>
      </c>
      <c r="N3" s="128">
        <v>561376.47</v>
      </c>
      <c r="O3" s="128">
        <v>2913061.66</v>
      </c>
      <c r="P3" s="128">
        <v>10</v>
      </c>
      <c r="Q3" s="128">
        <v>9709798.8800000008</v>
      </c>
      <c r="R3" s="128">
        <v>2264957.87</v>
      </c>
      <c r="S3" s="130">
        <v>383449.85</v>
      </c>
      <c r="T3" s="130">
        <v>-2123315.41</v>
      </c>
      <c r="U3" s="130">
        <v>-41952.61</v>
      </c>
      <c r="V3" s="130">
        <v>142487426.15000001</v>
      </c>
      <c r="W3" s="129">
        <v>0</v>
      </c>
      <c r="X3" s="129">
        <v>117111512.27</v>
      </c>
      <c r="Y3" s="129">
        <v>2384816</v>
      </c>
      <c r="Z3" s="129">
        <v>120325.43</v>
      </c>
      <c r="AA3" s="129">
        <v>18453</v>
      </c>
      <c r="AB3" s="129">
        <v>56344350.149999999</v>
      </c>
      <c r="AC3" s="129">
        <v>480</v>
      </c>
      <c r="AD3" s="129">
        <v>10257271</v>
      </c>
      <c r="AE3" s="214">
        <v>101499337.65000001</v>
      </c>
      <c r="AF3" s="214">
        <v>0</v>
      </c>
      <c r="AG3" s="214">
        <v>1757856.29</v>
      </c>
      <c r="AH3" s="214">
        <v>1229442.95</v>
      </c>
      <c r="AI3" s="214">
        <v>75327704.290000007</v>
      </c>
      <c r="AJ3" s="214">
        <v>25716061.629999999</v>
      </c>
      <c r="AK3" s="214">
        <v>0</v>
      </c>
      <c r="AL3" s="214">
        <v>52</v>
      </c>
      <c r="AM3" s="214">
        <v>961410.49</v>
      </c>
      <c r="AN3" s="214">
        <f>SUM(AN4:AN70)</f>
        <v>37132370.299999997</v>
      </c>
      <c r="AO3" s="214">
        <f t="shared" ref="AO3:AS3" si="0">SUM(AO4:AO70)</f>
        <v>15449204.880000001</v>
      </c>
      <c r="AP3" s="214">
        <f t="shared" si="0"/>
        <v>21683165.419999994</v>
      </c>
      <c r="AQ3" s="214">
        <f t="shared" si="0"/>
        <v>186237207.84999996</v>
      </c>
      <c r="AR3" s="214">
        <f t="shared" si="0"/>
        <v>206491865.30000001</v>
      </c>
      <c r="AS3" s="214">
        <f t="shared" si="0"/>
        <v>-20254657.450000007</v>
      </c>
    </row>
    <row r="4" spans="1:45" x14ac:dyDescent="0.2">
      <c r="E4" t="s">
        <v>1577</v>
      </c>
      <c r="F4" s="36">
        <v>661057.41</v>
      </c>
      <c r="K4" s="130">
        <v>3159506.39</v>
      </c>
      <c r="L4" s="130">
        <v>-142994.03</v>
      </c>
      <c r="R4" s="128">
        <v>625928.69999999995</v>
      </c>
      <c r="U4" s="130">
        <v>3350507.99</v>
      </c>
      <c r="V4" s="130">
        <v>13498.58</v>
      </c>
      <c r="AB4" s="129">
        <v>1329140</v>
      </c>
      <c r="AE4" s="214">
        <v>1329140</v>
      </c>
      <c r="AJ4" s="214">
        <v>312365.5</v>
      </c>
      <c r="AN4" s="234">
        <f>SUM(F4:I4)</f>
        <v>661057.41</v>
      </c>
      <c r="AO4" s="96">
        <f>SUM(N4:R4)</f>
        <v>625928.69999999995</v>
      </c>
      <c r="AP4" s="53">
        <f>AN4-AO4</f>
        <v>35128.710000000079</v>
      </c>
      <c r="AQ4" s="50">
        <f>SUM(W4:AD4)</f>
        <v>1329140</v>
      </c>
      <c r="AR4" s="99">
        <f>SUM(AE4:AM4)</f>
        <v>1641505.5</v>
      </c>
      <c r="AS4" s="53">
        <f>AQ4-AR4</f>
        <v>-312365.5</v>
      </c>
    </row>
    <row r="5" spans="1:45" x14ac:dyDescent="0.2">
      <c r="E5" t="s">
        <v>1578</v>
      </c>
      <c r="F5" s="36">
        <v>17850</v>
      </c>
      <c r="H5" s="131"/>
      <c r="K5" s="130">
        <v>510279.46</v>
      </c>
      <c r="L5" s="130">
        <v>2</v>
      </c>
      <c r="R5" s="128">
        <v>-2493490</v>
      </c>
      <c r="U5" s="130">
        <v>-2157575.3199999998</v>
      </c>
      <c r="V5" s="130">
        <v>2794467.22</v>
      </c>
      <c r="AB5" s="129">
        <v>451340</v>
      </c>
      <c r="AD5" s="129">
        <v>2722901.33</v>
      </c>
      <c r="AE5" s="214">
        <v>497120</v>
      </c>
      <c r="AH5" s="214">
        <v>60139</v>
      </c>
      <c r="AI5" s="214">
        <v>133119.37</v>
      </c>
      <c r="AJ5" s="214">
        <v>99133.4</v>
      </c>
      <c r="AN5" s="234">
        <f>SUM(F5:I5)</f>
        <v>17850</v>
      </c>
      <c r="AO5" s="96">
        <f t="shared" ref="AO5:AO68" si="1">SUM(N5:R5)</f>
        <v>-2493490</v>
      </c>
      <c r="AP5" s="53">
        <f t="shared" ref="AP5:AP68" si="2">AN5-AO5</f>
        <v>2511340</v>
      </c>
      <c r="AQ5" s="50">
        <f t="shared" ref="AQ5:AQ68" si="3">SUM(W5:AD5)</f>
        <v>3174241.33</v>
      </c>
      <c r="AR5" s="99">
        <f t="shared" ref="AR5:AR68" si="4">SUM(AE5:AM5)</f>
        <v>789511.77</v>
      </c>
      <c r="AS5" s="53">
        <f t="shared" ref="AS5:AS68" si="5">AQ5-AR5</f>
        <v>2384729.56</v>
      </c>
    </row>
    <row r="6" spans="1:45" x14ac:dyDescent="0.2">
      <c r="E6" t="s">
        <v>1579</v>
      </c>
      <c r="F6" s="36">
        <v>12307.08</v>
      </c>
      <c r="K6" s="130">
        <v>2400381.0099999998</v>
      </c>
      <c r="L6" s="130">
        <v>6</v>
      </c>
      <c r="P6" s="128">
        <v>10</v>
      </c>
      <c r="R6" s="128">
        <v>-229909</v>
      </c>
      <c r="U6" s="130">
        <v>-2586082.02</v>
      </c>
      <c r="V6" s="130">
        <v>5133149</v>
      </c>
      <c r="AB6" s="129">
        <v>603300</v>
      </c>
      <c r="AD6" s="129">
        <v>1569824.8</v>
      </c>
      <c r="AE6" s="214">
        <v>603300</v>
      </c>
      <c r="AG6" s="214">
        <v>16772</v>
      </c>
      <c r="AH6" s="214">
        <v>95618.8</v>
      </c>
      <c r="AI6" s="214">
        <v>1132008</v>
      </c>
      <c r="AJ6" s="214">
        <v>229899.89</v>
      </c>
      <c r="AN6" s="234">
        <f t="shared" ref="AN6:AN68" si="6">SUM(F6:I6)</f>
        <v>12307.08</v>
      </c>
      <c r="AO6" s="96">
        <f t="shared" si="1"/>
        <v>-229899</v>
      </c>
      <c r="AP6" s="53">
        <f t="shared" si="2"/>
        <v>242206.07999999999</v>
      </c>
      <c r="AQ6" s="50">
        <f t="shared" si="3"/>
        <v>2173124.7999999998</v>
      </c>
      <c r="AR6" s="99">
        <f t="shared" si="4"/>
        <v>2077598.69</v>
      </c>
      <c r="AS6" s="53">
        <f t="shared" si="5"/>
        <v>95526.10999999987</v>
      </c>
    </row>
    <row r="7" spans="1:45" x14ac:dyDescent="0.2">
      <c r="E7" t="s">
        <v>1580</v>
      </c>
      <c r="F7" s="36">
        <v>118305.61</v>
      </c>
      <c r="K7" s="130">
        <v>3854662.59</v>
      </c>
      <c r="L7" s="130">
        <v>24203.07</v>
      </c>
      <c r="R7" s="128">
        <v>52930</v>
      </c>
      <c r="U7" s="130">
        <v>3266457.54</v>
      </c>
      <c r="V7" s="130">
        <v>840540.25</v>
      </c>
      <c r="X7" s="129">
        <v>132490</v>
      </c>
      <c r="AB7" s="129">
        <v>1070580</v>
      </c>
      <c r="AD7" s="129">
        <v>1166247.77</v>
      </c>
      <c r="AE7" s="214">
        <v>1794250</v>
      </c>
      <c r="AG7" s="214">
        <v>30106.82</v>
      </c>
      <c r="AI7" s="214">
        <v>197621.9</v>
      </c>
      <c r="AJ7" s="214">
        <v>198926.52</v>
      </c>
      <c r="AM7" s="214">
        <v>311169.05</v>
      </c>
      <c r="AN7" s="234">
        <f t="shared" si="6"/>
        <v>118305.61</v>
      </c>
      <c r="AO7" s="96">
        <f t="shared" si="1"/>
        <v>52930</v>
      </c>
      <c r="AP7" s="53">
        <f t="shared" si="2"/>
        <v>65375.61</v>
      </c>
      <c r="AQ7" s="50">
        <f t="shared" si="3"/>
        <v>2369317.77</v>
      </c>
      <c r="AR7" s="99">
        <f t="shared" si="4"/>
        <v>2532074.2899999996</v>
      </c>
      <c r="AS7" s="53">
        <f t="shared" si="5"/>
        <v>-162756.51999999955</v>
      </c>
    </row>
    <row r="8" spans="1:45" x14ac:dyDescent="0.2">
      <c r="E8" t="s">
        <v>1581</v>
      </c>
      <c r="F8" s="36">
        <v>49110</v>
      </c>
      <c r="H8" s="36">
        <v>1550</v>
      </c>
      <c r="K8" s="130">
        <v>453372.45</v>
      </c>
      <c r="L8" s="130">
        <v>2</v>
      </c>
      <c r="R8" s="128">
        <v>104440</v>
      </c>
      <c r="U8" s="130">
        <v>597551.12</v>
      </c>
      <c r="AB8" s="129">
        <v>1955236</v>
      </c>
      <c r="AD8" s="129">
        <v>269910</v>
      </c>
      <c r="AE8" s="214">
        <v>1955236</v>
      </c>
      <c r="AI8" s="214">
        <v>64200</v>
      </c>
      <c r="AJ8" s="214">
        <v>149566.67000000001</v>
      </c>
      <c r="AM8" s="214">
        <v>254100</v>
      </c>
      <c r="AN8" s="234">
        <f t="shared" si="6"/>
        <v>50660</v>
      </c>
      <c r="AO8" s="96">
        <f t="shared" si="1"/>
        <v>104440</v>
      </c>
      <c r="AP8" s="53">
        <f t="shared" si="2"/>
        <v>-53780</v>
      </c>
      <c r="AQ8" s="50">
        <f t="shared" si="3"/>
        <v>2225146</v>
      </c>
      <c r="AR8" s="99">
        <f t="shared" si="4"/>
        <v>2423102.67</v>
      </c>
      <c r="AS8" s="53">
        <f t="shared" si="5"/>
        <v>-197956.66999999993</v>
      </c>
    </row>
    <row r="9" spans="1:45" x14ac:dyDescent="0.2">
      <c r="E9" t="s">
        <v>1582</v>
      </c>
      <c r="F9" s="36">
        <v>-17200</v>
      </c>
      <c r="G9" s="36">
        <v>4500</v>
      </c>
      <c r="K9" s="130">
        <v>184288.16</v>
      </c>
      <c r="L9" s="130">
        <v>8</v>
      </c>
      <c r="O9" s="128">
        <v>4500</v>
      </c>
      <c r="R9" s="128">
        <v>-70124</v>
      </c>
      <c r="U9" s="130">
        <v>241686.16</v>
      </c>
      <c r="AD9" s="129">
        <v>227823</v>
      </c>
      <c r="AE9" s="214">
        <v>9830</v>
      </c>
      <c r="AH9" s="214">
        <v>65269</v>
      </c>
      <c r="AI9" s="214">
        <v>157190</v>
      </c>
      <c r="AM9" s="214">
        <v>0</v>
      </c>
      <c r="AN9" s="234">
        <f t="shared" si="6"/>
        <v>-12700</v>
      </c>
      <c r="AO9" s="96">
        <f t="shared" si="1"/>
        <v>-65624</v>
      </c>
      <c r="AP9" s="53">
        <f t="shared" si="2"/>
        <v>52924</v>
      </c>
      <c r="AQ9" s="50">
        <f t="shared" si="3"/>
        <v>227823</v>
      </c>
      <c r="AR9" s="99">
        <f t="shared" si="4"/>
        <v>232289</v>
      </c>
      <c r="AS9" s="53">
        <f t="shared" si="5"/>
        <v>-4466</v>
      </c>
    </row>
    <row r="10" spans="1:45" x14ac:dyDescent="0.2">
      <c r="A10" t="s">
        <v>472</v>
      </c>
      <c r="B10" t="s">
        <v>474</v>
      </c>
      <c r="C10">
        <v>9017</v>
      </c>
      <c r="D10" t="s">
        <v>479</v>
      </c>
      <c r="E10" t="s">
        <v>479</v>
      </c>
      <c r="F10" s="36">
        <v>354414.48</v>
      </c>
      <c r="G10" s="36">
        <v>123074</v>
      </c>
      <c r="H10" s="36">
        <v>64464.91</v>
      </c>
      <c r="K10" s="130">
        <v>364097.05</v>
      </c>
      <c r="L10" s="130">
        <v>380725.13</v>
      </c>
      <c r="O10" s="128">
        <v>20945.05</v>
      </c>
      <c r="Q10" s="128">
        <v>155000</v>
      </c>
      <c r="R10" s="128">
        <v>4388</v>
      </c>
      <c r="U10" s="130">
        <v>-1038320.86</v>
      </c>
      <c r="V10" s="130">
        <v>2551683.71</v>
      </c>
      <c r="X10" s="129">
        <v>2891142.63</v>
      </c>
      <c r="Z10" s="129">
        <v>1977.49</v>
      </c>
      <c r="AB10" s="129">
        <v>1665338.4</v>
      </c>
      <c r="AD10" s="129">
        <v>204645.74</v>
      </c>
      <c r="AE10" s="214">
        <v>2917041.14</v>
      </c>
      <c r="AI10" s="214">
        <v>1798082.37</v>
      </c>
      <c r="AJ10" s="214">
        <v>451941.08</v>
      </c>
      <c r="AM10" s="214">
        <v>2960</v>
      </c>
      <c r="AN10" s="234">
        <f t="shared" si="6"/>
        <v>541953.39</v>
      </c>
      <c r="AO10" s="96">
        <f t="shared" si="1"/>
        <v>180333.05</v>
      </c>
      <c r="AP10" s="53">
        <f t="shared" si="2"/>
        <v>361620.34</v>
      </c>
      <c r="AQ10" s="50">
        <f t="shared" si="3"/>
        <v>4763104.26</v>
      </c>
      <c r="AR10" s="99">
        <f t="shared" si="4"/>
        <v>5170024.59</v>
      </c>
      <c r="AS10" s="53">
        <f t="shared" si="5"/>
        <v>-406920.33000000007</v>
      </c>
    </row>
    <row r="11" spans="1:45" x14ac:dyDescent="0.2">
      <c r="A11" t="s">
        <v>472</v>
      </c>
      <c r="B11" t="s">
        <v>474</v>
      </c>
      <c r="C11">
        <v>4386</v>
      </c>
      <c r="D11" t="s">
        <v>481</v>
      </c>
      <c r="E11" t="s">
        <v>481</v>
      </c>
      <c r="F11" s="36">
        <v>645807.16</v>
      </c>
      <c r="G11" s="36">
        <v>12723</v>
      </c>
      <c r="H11" s="36">
        <v>358756.09</v>
      </c>
      <c r="K11" s="130">
        <v>1334129.42</v>
      </c>
      <c r="L11" s="130">
        <v>666139.24</v>
      </c>
      <c r="N11" s="128">
        <v>56500</v>
      </c>
      <c r="O11" s="128">
        <v>23590.36</v>
      </c>
      <c r="Q11" s="128">
        <v>70000</v>
      </c>
      <c r="R11" s="128">
        <v>8145.58</v>
      </c>
      <c r="U11" s="130">
        <v>841449.95</v>
      </c>
      <c r="V11" s="130">
        <v>2241809.08</v>
      </c>
      <c r="X11" s="129">
        <v>2217403.31</v>
      </c>
      <c r="AB11" s="129">
        <v>478953</v>
      </c>
      <c r="AE11" s="214">
        <v>1522100.93</v>
      </c>
      <c r="AG11" s="214">
        <v>9376</v>
      </c>
      <c r="AI11" s="214">
        <v>913585.64</v>
      </c>
      <c r="AJ11" s="214">
        <v>475233.8</v>
      </c>
      <c r="AN11" s="234">
        <f t="shared" si="6"/>
        <v>1017286.25</v>
      </c>
      <c r="AO11" s="96">
        <f t="shared" si="1"/>
        <v>158235.93999999997</v>
      </c>
      <c r="AP11" s="53">
        <f t="shared" si="2"/>
        <v>859050.31</v>
      </c>
      <c r="AQ11" s="50">
        <f t="shared" si="3"/>
        <v>2696356.31</v>
      </c>
      <c r="AR11" s="99">
        <f t="shared" si="4"/>
        <v>2920296.3699999996</v>
      </c>
      <c r="AS11" s="53">
        <f t="shared" si="5"/>
        <v>-223940.05999999959</v>
      </c>
    </row>
    <row r="12" spans="1:45" x14ac:dyDescent="0.2">
      <c r="A12" t="s">
        <v>472</v>
      </c>
      <c r="B12" t="s">
        <v>474</v>
      </c>
      <c r="C12">
        <v>3088</v>
      </c>
      <c r="D12" t="s">
        <v>483</v>
      </c>
      <c r="E12" t="s">
        <v>483</v>
      </c>
      <c r="F12" s="36">
        <v>573754.15</v>
      </c>
      <c r="G12" s="36">
        <v>614150</v>
      </c>
      <c r="H12" s="36">
        <v>76012.09</v>
      </c>
      <c r="K12" s="130">
        <v>864182.95</v>
      </c>
      <c r="L12" s="130">
        <v>422409.75</v>
      </c>
      <c r="N12" s="128">
        <v>0</v>
      </c>
      <c r="O12" s="128">
        <v>19355</v>
      </c>
      <c r="R12" s="128">
        <v>586.52</v>
      </c>
      <c r="U12" s="130">
        <v>836361.19</v>
      </c>
      <c r="V12" s="130">
        <v>1390481.55</v>
      </c>
      <c r="X12" s="129">
        <v>5238016.8</v>
      </c>
      <c r="Z12" s="129">
        <v>3669.88</v>
      </c>
      <c r="AB12" s="129">
        <v>334840</v>
      </c>
      <c r="AD12" s="129">
        <v>16250</v>
      </c>
      <c r="AE12" s="214">
        <v>1507380.31</v>
      </c>
      <c r="AG12" s="214">
        <v>121431.6</v>
      </c>
      <c r="AH12" s="214">
        <v>9824</v>
      </c>
      <c r="AI12" s="214">
        <v>3442480.56</v>
      </c>
      <c r="AJ12" s="214">
        <v>207935.53</v>
      </c>
      <c r="AN12" s="234">
        <f t="shared" si="6"/>
        <v>1263916.24</v>
      </c>
      <c r="AO12" s="96">
        <f t="shared" si="1"/>
        <v>19941.52</v>
      </c>
      <c r="AP12" s="53">
        <f t="shared" si="2"/>
        <v>1243974.72</v>
      </c>
      <c r="AQ12" s="50">
        <f t="shared" si="3"/>
        <v>5592776.6799999997</v>
      </c>
      <c r="AR12" s="99">
        <f t="shared" si="4"/>
        <v>5289052.0000000009</v>
      </c>
      <c r="AS12" s="53">
        <f t="shared" si="5"/>
        <v>303724.67999999877</v>
      </c>
    </row>
    <row r="13" spans="1:45" x14ac:dyDescent="0.2">
      <c r="A13" t="s">
        <v>472</v>
      </c>
      <c r="B13" t="s">
        <v>474</v>
      </c>
      <c r="C13">
        <v>2345</v>
      </c>
      <c r="D13" t="s">
        <v>485</v>
      </c>
      <c r="E13" t="s">
        <v>485</v>
      </c>
      <c r="F13" s="36">
        <v>456986.74</v>
      </c>
      <c r="G13" s="36">
        <v>0</v>
      </c>
      <c r="H13" s="36">
        <v>73547.199999999997</v>
      </c>
      <c r="K13" s="130">
        <v>614403.42000000004</v>
      </c>
      <c r="L13" s="130">
        <v>994958.61</v>
      </c>
      <c r="N13" s="128">
        <v>0</v>
      </c>
      <c r="O13" s="128">
        <v>149020</v>
      </c>
      <c r="Q13" s="128">
        <v>127070</v>
      </c>
      <c r="R13" s="128">
        <v>12577</v>
      </c>
      <c r="T13" s="130">
        <v>142718.01999999999</v>
      </c>
      <c r="U13" s="130">
        <v>152653.34</v>
      </c>
      <c r="V13" s="130">
        <v>1997230.39</v>
      </c>
      <c r="X13" s="129">
        <v>2970591.82</v>
      </c>
      <c r="Z13" s="129">
        <v>3096.06</v>
      </c>
      <c r="AB13" s="129">
        <v>990518.28</v>
      </c>
      <c r="AE13" s="214">
        <v>1689467.28</v>
      </c>
      <c r="AG13" s="214">
        <v>9740</v>
      </c>
      <c r="AH13" s="214">
        <v>51896</v>
      </c>
      <c r="AI13" s="214">
        <v>2220768.7000000002</v>
      </c>
      <c r="AJ13" s="214">
        <v>433706.96</v>
      </c>
      <c r="AN13" s="234">
        <f t="shared" si="6"/>
        <v>530533.93999999994</v>
      </c>
      <c r="AO13" s="96">
        <f t="shared" si="1"/>
        <v>288667</v>
      </c>
      <c r="AP13" s="53">
        <f t="shared" si="2"/>
        <v>241866.93999999994</v>
      </c>
      <c r="AQ13" s="50">
        <f t="shared" si="3"/>
        <v>3964206.16</v>
      </c>
      <c r="AR13" s="99">
        <f t="shared" si="4"/>
        <v>4405578.9400000004</v>
      </c>
      <c r="AS13" s="53">
        <f t="shared" si="5"/>
        <v>-441372.78000000026</v>
      </c>
    </row>
    <row r="14" spans="1:45" s="95" customFormat="1" x14ac:dyDescent="0.2">
      <c r="A14" s="95" t="s">
        <v>472</v>
      </c>
      <c r="B14" s="95" t="s">
        <v>474</v>
      </c>
      <c r="C14" s="95">
        <v>6935</v>
      </c>
      <c r="D14" s="95" t="s">
        <v>487</v>
      </c>
      <c r="E14" s="95" t="s">
        <v>487</v>
      </c>
      <c r="F14" s="36">
        <v>601284.56000000006</v>
      </c>
      <c r="G14" s="36">
        <v>43120</v>
      </c>
      <c r="H14" s="36">
        <v>217469.29</v>
      </c>
      <c r="I14" s="131"/>
      <c r="J14" s="130"/>
      <c r="K14" s="130">
        <v>1965228.27</v>
      </c>
      <c r="L14" s="130">
        <v>455006.31</v>
      </c>
      <c r="M14" s="130"/>
      <c r="N14" s="128">
        <v>20000</v>
      </c>
      <c r="O14" s="128">
        <v>206584.06</v>
      </c>
      <c r="P14" s="128"/>
      <c r="Q14" s="128">
        <v>477615</v>
      </c>
      <c r="R14" s="128">
        <v>7931.31</v>
      </c>
      <c r="S14" s="130">
        <v>383449.85</v>
      </c>
      <c r="T14" s="130"/>
      <c r="U14" s="130">
        <v>114427.51</v>
      </c>
      <c r="V14" s="130">
        <v>2502473.91</v>
      </c>
      <c r="W14" s="129"/>
      <c r="X14" s="129">
        <v>2492632.83</v>
      </c>
      <c r="Y14" s="129"/>
      <c r="Z14" s="129">
        <v>2151.67</v>
      </c>
      <c r="AA14" s="129"/>
      <c r="AB14" s="129">
        <v>447020</v>
      </c>
      <c r="AC14" s="129"/>
      <c r="AD14" s="129"/>
      <c r="AE14" s="214">
        <v>1704695.62</v>
      </c>
      <c r="AF14" s="214"/>
      <c r="AG14" s="214">
        <v>13776</v>
      </c>
      <c r="AH14" s="214">
        <v>4500</v>
      </c>
      <c r="AI14" s="214">
        <v>1239059.49</v>
      </c>
      <c r="AJ14" s="214">
        <v>410146.6</v>
      </c>
      <c r="AK14" s="214"/>
      <c r="AL14" s="214"/>
      <c r="AM14" s="214"/>
      <c r="AN14" s="234">
        <f t="shared" si="6"/>
        <v>861873.85000000009</v>
      </c>
      <c r="AO14" s="96">
        <f t="shared" si="1"/>
        <v>712130.37000000011</v>
      </c>
      <c r="AP14" s="53">
        <f t="shared" si="2"/>
        <v>149743.47999999998</v>
      </c>
      <c r="AQ14" s="50">
        <f t="shared" si="3"/>
        <v>2941804.5</v>
      </c>
      <c r="AR14" s="99">
        <f t="shared" si="4"/>
        <v>3372177.7100000004</v>
      </c>
      <c r="AS14" s="53">
        <f t="shared" si="5"/>
        <v>-430373.21000000043</v>
      </c>
    </row>
    <row r="15" spans="1:45" x14ac:dyDescent="0.2">
      <c r="A15" t="s">
        <v>472</v>
      </c>
      <c r="B15" t="s">
        <v>474</v>
      </c>
      <c r="C15">
        <v>5524</v>
      </c>
      <c r="D15" t="s">
        <v>489</v>
      </c>
      <c r="E15" t="s">
        <v>489</v>
      </c>
      <c r="F15" s="36">
        <v>237126.33</v>
      </c>
      <c r="G15" s="36">
        <v>1021190</v>
      </c>
      <c r="H15" s="36">
        <v>144913.4</v>
      </c>
      <c r="K15" s="130">
        <v>737256.4</v>
      </c>
      <c r="L15" s="130">
        <v>702520.58</v>
      </c>
      <c r="N15" s="128">
        <v>16460</v>
      </c>
      <c r="O15" s="128">
        <v>951703.54</v>
      </c>
      <c r="Q15" s="128">
        <v>622480</v>
      </c>
      <c r="R15" s="128">
        <v>16052.71</v>
      </c>
      <c r="U15" s="130">
        <v>-596145.53</v>
      </c>
      <c r="V15" s="130">
        <v>2525004.41</v>
      </c>
      <c r="X15" s="129">
        <v>1862730.83</v>
      </c>
      <c r="Z15" s="129">
        <v>1739.21</v>
      </c>
      <c r="AB15" s="129">
        <v>1201944</v>
      </c>
      <c r="AD15" s="129">
        <v>36000</v>
      </c>
      <c r="AE15" s="214">
        <v>1771253.93</v>
      </c>
      <c r="AI15" s="214">
        <v>1575753.91</v>
      </c>
      <c r="AJ15" s="214">
        <v>447954.62</v>
      </c>
      <c r="AN15" s="234">
        <f t="shared" si="6"/>
        <v>1403229.73</v>
      </c>
      <c r="AO15" s="96">
        <f t="shared" si="1"/>
        <v>1606696.25</v>
      </c>
      <c r="AP15" s="53">
        <f t="shared" si="2"/>
        <v>-203466.52000000002</v>
      </c>
      <c r="AQ15" s="50">
        <f t="shared" si="3"/>
        <v>3102414.04</v>
      </c>
      <c r="AR15" s="99">
        <f t="shared" si="4"/>
        <v>3794962.46</v>
      </c>
      <c r="AS15" s="53">
        <f t="shared" si="5"/>
        <v>-692548.41999999993</v>
      </c>
    </row>
    <row r="16" spans="1:45" x14ac:dyDescent="0.2">
      <c r="A16" t="s">
        <v>472</v>
      </c>
      <c r="B16" t="s">
        <v>474</v>
      </c>
      <c r="C16">
        <v>5657</v>
      </c>
      <c r="D16" t="s">
        <v>491</v>
      </c>
      <c r="E16" t="s">
        <v>491</v>
      </c>
      <c r="F16" s="36">
        <v>87708.83</v>
      </c>
      <c r="G16" s="36">
        <v>306113</v>
      </c>
      <c r="H16" s="36">
        <v>119779.24</v>
      </c>
      <c r="K16" s="130">
        <v>540552.43999999994</v>
      </c>
      <c r="L16" s="130">
        <v>729529.21</v>
      </c>
      <c r="O16" s="128">
        <v>8400</v>
      </c>
      <c r="Q16" s="128">
        <v>224486</v>
      </c>
      <c r="R16" s="128">
        <v>3523</v>
      </c>
      <c r="U16" s="130">
        <v>-3034178.51</v>
      </c>
      <c r="V16" s="130">
        <v>4613167.97</v>
      </c>
      <c r="X16" s="129">
        <v>2475226.29</v>
      </c>
      <c r="Z16" s="129">
        <v>1249.33</v>
      </c>
      <c r="AB16" s="129">
        <v>727557.4</v>
      </c>
      <c r="AD16" s="129">
        <v>23287.5</v>
      </c>
      <c r="AE16" s="214">
        <v>1267147.3999999999</v>
      </c>
      <c r="AI16" s="214">
        <v>1767771.68</v>
      </c>
      <c r="AJ16" s="214">
        <v>214674.74</v>
      </c>
      <c r="AM16" s="214">
        <v>9442.44</v>
      </c>
      <c r="AN16" s="234">
        <f t="shared" si="6"/>
        <v>513601.07</v>
      </c>
      <c r="AO16" s="96">
        <f t="shared" si="1"/>
        <v>236409</v>
      </c>
      <c r="AP16" s="53">
        <f t="shared" si="2"/>
        <v>277192.07</v>
      </c>
      <c r="AQ16" s="50">
        <f t="shared" si="3"/>
        <v>3227320.52</v>
      </c>
      <c r="AR16" s="99">
        <f t="shared" si="4"/>
        <v>3259036.2600000002</v>
      </c>
      <c r="AS16" s="53">
        <f t="shared" si="5"/>
        <v>-31715.740000000224</v>
      </c>
    </row>
    <row r="17" spans="1:45" x14ac:dyDescent="0.2">
      <c r="A17" t="s">
        <v>472</v>
      </c>
      <c r="B17" t="s">
        <v>474</v>
      </c>
      <c r="C17">
        <v>4057</v>
      </c>
      <c r="D17" t="s">
        <v>493</v>
      </c>
      <c r="E17" t="s">
        <v>493</v>
      </c>
      <c r="F17" s="36">
        <v>163631.78</v>
      </c>
      <c r="G17" s="36">
        <v>28751.3</v>
      </c>
      <c r="H17" s="36">
        <v>122312.61</v>
      </c>
      <c r="K17" s="130">
        <v>1779544.6</v>
      </c>
      <c r="L17" s="130">
        <v>329485.58</v>
      </c>
      <c r="O17" s="128">
        <v>15840.31</v>
      </c>
      <c r="Q17" s="128">
        <v>560600</v>
      </c>
      <c r="R17" s="128">
        <v>7440.75</v>
      </c>
      <c r="U17" s="130">
        <v>-389584.3</v>
      </c>
      <c r="V17" s="130">
        <v>2841083.43</v>
      </c>
      <c r="X17" s="129">
        <v>1737906.87</v>
      </c>
      <c r="Z17" s="129">
        <v>677.14</v>
      </c>
      <c r="AB17" s="129">
        <v>675120</v>
      </c>
      <c r="AE17" s="214">
        <v>1846352.93</v>
      </c>
      <c r="AH17" s="214">
        <v>7880</v>
      </c>
      <c r="AI17" s="214">
        <v>1015827.81</v>
      </c>
      <c r="AJ17" s="214">
        <v>155297.59</v>
      </c>
      <c r="AN17" s="234">
        <f t="shared" si="6"/>
        <v>314695.69</v>
      </c>
      <c r="AO17" s="96">
        <f t="shared" si="1"/>
        <v>583881.06000000006</v>
      </c>
      <c r="AP17" s="53">
        <f t="shared" si="2"/>
        <v>-269185.37000000005</v>
      </c>
      <c r="AQ17" s="50">
        <f t="shared" si="3"/>
        <v>2413704.0099999998</v>
      </c>
      <c r="AR17" s="99">
        <f t="shared" si="4"/>
        <v>3025358.33</v>
      </c>
      <c r="AS17" s="53">
        <f t="shared" si="5"/>
        <v>-611654.3200000003</v>
      </c>
    </row>
    <row r="18" spans="1:45" x14ac:dyDescent="0.2">
      <c r="A18" t="s">
        <v>472</v>
      </c>
      <c r="B18" t="s">
        <v>474</v>
      </c>
      <c r="C18">
        <v>2737</v>
      </c>
      <c r="D18" t="s">
        <v>495</v>
      </c>
      <c r="E18" t="s">
        <v>495</v>
      </c>
      <c r="F18" s="36">
        <v>259443.42</v>
      </c>
      <c r="G18" s="36">
        <v>0</v>
      </c>
      <c r="H18" s="36">
        <v>80898.100000000006</v>
      </c>
      <c r="K18" s="130">
        <v>2986874.26</v>
      </c>
      <c r="L18" s="130">
        <v>342174.21</v>
      </c>
      <c r="N18" s="128">
        <v>1500</v>
      </c>
      <c r="O18" s="128">
        <v>21205</v>
      </c>
      <c r="R18" s="128">
        <v>0</v>
      </c>
      <c r="U18" s="130">
        <v>3179005.01</v>
      </c>
      <c r="V18" s="130">
        <v>675062.61</v>
      </c>
      <c r="X18" s="129">
        <v>1508313.09</v>
      </c>
      <c r="Z18" s="129">
        <v>1073.8399999999999</v>
      </c>
      <c r="AB18" s="129">
        <v>718394.4</v>
      </c>
      <c r="AD18" s="129">
        <v>85702.62</v>
      </c>
      <c r="AE18" s="214">
        <v>1313338.3999999999</v>
      </c>
      <c r="AH18" s="214">
        <v>11516</v>
      </c>
      <c r="AI18" s="214">
        <v>882084.98</v>
      </c>
      <c r="AJ18" s="214">
        <v>313927.2</v>
      </c>
      <c r="AN18" s="234">
        <f t="shared" si="6"/>
        <v>340341.52</v>
      </c>
      <c r="AO18" s="96">
        <f t="shared" si="1"/>
        <v>22705</v>
      </c>
      <c r="AP18" s="53">
        <f t="shared" si="2"/>
        <v>317636.52</v>
      </c>
      <c r="AQ18" s="50">
        <f t="shared" si="3"/>
        <v>2313483.9500000002</v>
      </c>
      <c r="AR18" s="99">
        <f t="shared" si="4"/>
        <v>2520866.58</v>
      </c>
      <c r="AS18" s="53">
        <f t="shared" si="5"/>
        <v>-207382.62999999989</v>
      </c>
    </row>
    <row r="19" spans="1:45" x14ac:dyDescent="0.2">
      <c r="A19" t="s">
        <v>472</v>
      </c>
      <c r="B19" t="s">
        <v>474</v>
      </c>
      <c r="C19">
        <v>4167</v>
      </c>
      <c r="D19" t="s">
        <v>497</v>
      </c>
      <c r="E19" t="s">
        <v>497</v>
      </c>
      <c r="F19" s="36">
        <v>423856.57</v>
      </c>
      <c r="G19" s="36">
        <v>20072</v>
      </c>
      <c r="H19" s="36">
        <v>90739.4</v>
      </c>
      <c r="K19" s="130">
        <v>494997.69</v>
      </c>
      <c r="L19" s="130">
        <v>417635.25</v>
      </c>
      <c r="O19" s="128">
        <v>2715</v>
      </c>
      <c r="Q19" s="128">
        <v>258600</v>
      </c>
      <c r="R19" s="128">
        <v>12819.25</v>
      </c>
      <c r="U19" s="130">
        <v>73844.77</v>
      </c>
      <c r="V19" s="130">
        <v>1767990.24</v>
      </c>
      <c r="X19" s="129">
        <v>1888646.49</v>
      </c>
      <c r="Z19" s="129">
        <v>532.84</v>
      </c>
      <c r="AB19" s="129">
        <v>809890</v>
      </c>
      <c r="AE19" s="214">
        <v>1456306</v>
      </c>
      <c r="AG19" s="214">
        <v>69475</v>
      </c>
      <c r="AH19" s="214">
        <v>3704</v>
      </c>
      <c r="AI19" s="214">
        <v>1698289.88</v>
      </c>
      <c r="AJ19" s="214">
        <v>139962.79999999999</v>
      </c>
      <c r="AN19" s="234">
        <f t="shared" si="6"/>
        <v>534667.97</v>
      </c>
      <c r="AO19" s="96">
        <f t="shared" si="1"/>
        <v>274134.25</v>
      </c>
      <c r="AP19" s="53">
        <f t="shared" si="2"/>
        <v>260533.71999999997</v>
      </c>
      <c r="AQ19" s="50">
        <f t="shared" si="3"/>
        <v>2699069.33</v>
      </c>
      <c r="AR19" s="99">
        <f t="shared" si="4"/>
        <v>3367737.6799999997</v>
      </c>
      <c r="AS19" s="53">
        <f t="shared" si="5"/>
        <v>-668668.34999999963</v>
      </c>
    </row>
    <row r="20" spans="1:45" x14ac:dyDescent="0.2">
      <c r="A20" t="s">
        <v>472</v>
      </c>
      <c r="B20" t="s">
        <v>474</v>
      </c>
      <c r="C20">
        <v>7036</v>
      </c>
      <c r="D20" t="s">
        <v>499</v>
      </c>
      <c r="E20" t="s">
        <v>499</v>
      </c>
      <c r="F20" s="243">
        <v>522575.49</v>
      </c>
      <c r="G20" s="243">
        <v>55964</v>
      </c>
      <c r="H20" s="243">
        <v>49497.73</v>
      </c>
      <c r="I20" s="243"/>
      <c r="J20" s="244"/>
      <c r="K20" s="244">
        <v>369778.7</v>
      </c>
      <c r="L20" s="244">
        <v>824874.57</v>
      </c>
      <c r="M20" s="244"/>
      <c r="N20" s="246">
        <v>39700</v>
      </c>
      <c r="O20" s="246">
        <v>12860</v>
      </c>
      <c r="P20" s="246"/>
      <c r="Q20" s="246">
        <v>358760</v>
      </c>
      <c r="R20" s="246">
        <v>3655.66</v>
      </c>
      <c r="S20" s="244"/>
      <c r="T20" s="244"/>
      <c r="U20" s="244">
        <v>861242.46</v>
      </c>
      <c r="V20" s="244">
        <v>938360.62</v>
      </c>
      <c r="W20" s="248"/>
      <c r="X20" s="248">
        <v>2952690.47</v>
      </c>
      <c r="Y20" s="248"/>
      <c r="Z20" s="248">
        <v>2043.66</v>
      </c>
      <c r="AA20" s="248"/>
      <c r="AB20" s="248">
        <v>2078639</v>
      </c>
      <c r="AC20" s="248"/>
      <c r="AD20" s="248"/>
      <c r="AE20" s="245">
        <v>3137402</v>
      </c>
      <c r="AF20" s="245"/>
      <c r="AG20" s="245">
        <v>38136</v>
      </c>
      <c r="AH20" s="245">
        <v>14360</v>
      </c>
      <c r="AI20" s="245">
        <v>2099580.62</v>
      </c>
      <c r="AJ20" s="245">
        <v>135782.76</v>
      </c>
      <c r="AK20" s="245"/>
      <c r="AL20" s="245"/>
      <c r="AM20" s="245"/>
      <c r="AN20" s="234">
        <f t="shared" si="6"/>
        <v>628037.22</v>
      </c>
      <c r="AO20" s="96">
        <f t="shared" si="1"/>
        <v>414975.66</v>
      </c>
      <c r="AP20" s="53">
        <f t="shared" si="2"/>
        <v>213061.56</v>
      </c>
      <c r="AQ20" s="50">
        <f t="shared" si="3"/>
        <v>5033373.1300000008</v>
      </c>
      <c r="AR20" s="99">
        <f t="shared" si="4"/>
        <v>5425261.3799999999</v>
      </c>
      <c r="AS20" s="53">
        <f t="shared" si="5"/>
        <v>-391888.24999999907</v>
      </c>
    </row>
    <row r="21" spans="1:45" x14ac:dyDescent="0.2">
      <c r="A21" t="s">
        <v>472</v>
      </c>
      <c r="B21" t="s">
        <v>474</v>
      </c>
      <c r="C21">
        <v>4248</v>
      </c>
      <c r="D21" t="s">
        <v>501</v>
      </c>
      <c r="E21" t="s">
        <v>501</v>
      </c>
      <c r="F21" s="36">
        <v>343554.66</v>
      </c>
      <c r="G21" s="36">
        <v>22863</v>
      </c>
      <c r="H21" s="36">
        <v>316295.88</v>
      </c>
      <c r="K21" s="130">
        <v>120003.17</v>
      </c>
      <c r="L21" s="130">
        <v>276899.94</v>
      </c>
      <c r="O21" s="128">
        <v>10400</v>
      </c>
      <c r="Q21" s="128">
        <v>111200</v>
      </c>
      <c r="R21" s="128">
        <v>138.94</v>
      </c>
      <c r="U21" s="130">
        <v>77226.47</v>
      </c>
      <c r="V21" s="130">
        <v>909939.73</v>
      </c>
      <c r="X21" s="129">
        <v>1763185.99</v>
      </c>
      <c r="Y21" s="129">
        <v>55000</v>
      </c>
      <c r="Z21" s="129">
        <v>1532.26</v>
      </c>
      <c r="AB21" s="129">
        <v>717980</v>
      </c>
      <c r="AE21" s="214">
        <v>1503252</v>
      </c>
      <c r="AG21" s="214">
        <v>66444</v>
      </c>
      <c r="AI21" s="214">
        <v>737506.07</v>
      </c>
      <c r="AJ21" s="214">
        <v>259784.67</v>
      </c>
      <c r="AN21" s="234">
        <f t="shared" si="6"/>
        <v>682713.54</v>
      </c>
      <c r="AO21" s="96">
        <f t="shared" si="1"/>
        <v>121738.94</v>
      </c>
      <c r="AP21" s="53">
        <f t="shared" si="2"/>
        <v>560974.60000000009</v>
      </c>
      <c r="AQ21" s="50">
        <f t="shared" si="3"/>
        <v>2537698.25</v>
      </c>
      <c r="AR21" s="99">
        <f t="shared" si="4"/>
        <v>2566986.7399999998</v>
      </c>
      <c r="AS21" s="53">
        <f t="shared" si="5"/>
        <v>-29288.489999999758</v>
      </c>
    </row>
    <row r="22" spans="1:45" x14ac:dyDescent="0.2">
      <c r="A22" t="s">
        <v>472</v>
      </c>
      <c r="B22" t="s">
        <v>474</v>
      </c>
      <c r="C22">
        <v>4016</v>
      </c>
      <c r="D22" t="s">
        <v>503</v>
      </c>
      <c r="E22" t="s">
        <v>503</v>
      </c>
      <c r="F22" s="36">
        <v>1079534.68</v>
      </c>
      <c r="G22" s="36">
        <v>505433</v>
      </c>
      <c r="H22" s="36">
        <v>91167.99</v>
      </c>
      <c r="K22" s="130">
        <v>1238975.58</v>
      </c>
      <c r="L22" s="130">
        <v>308898.46999999997</v>
      </c>
      <c r="O22" s="128">
        <v>65055</v>
      </c>
      <c r="Q22" s="128">
        <v>304000</v>
      </c>
      <c r="R22" s="128">
        <v>5366.12</v>
      </c>
      <c r="U22" s="130">
        <v>590696.13</v>
      </c>
      <c r="V22" s="130">
        <v>1741975.93</v>
      </c>
      <c r="X22" s="129">
        <v>2050248.39</v>
      </c>
      <c r="Z22" s="129">
        <v>1320.76</v>
      </c>
      <c r="AB22" s="129">
        <v>755570</v>
      </c>
      <c r="AE22" s="214">
        <v>1381395.12</v>
      </c>
      <c r="AG22" s="214">
        <v>17280</v>
      </c>
      <c r="AH22" s="214">
        <v>9032</v>
      </c>
      <c r="AI22" s="214">
        <v>689807.82</v>
      </c>
      <c r="AJ22" s="214">
        <v>192707.67</v>
      </c>
      <c r="AN22" s="234">
        <f t="shared" si="6"/>
        <v>1676135.67</v>
      </c>
      <c r="AO22" s="96">
        <f t="shared" si="1"/>
        <v>374421.12</v>
      </c>
      <c r="AP22" s="53">
        <f t="shared" si="2"/>
        <v>1301714.5499999998</v>
      </c>
      <c r="AQ22" s="50">
        <f t="shared" si="3"/>
        <v>2807139.15</v>
      </c>
      <c r="AR22" s="99">
        <f t="shared" si="4"/>
        <v>2290222.61</v>
      </c>
      <c r="AS22" s="53">
        <f t="shared" si="5"/>
        <v>516916.54000000004</v>
      </c>
    </row>
    <row r="23" spans="1:45" x14ac:dyDescent="0.2">
      <c r="A23" t="s">
        <v>472</v>
      </c>
      <c r="B23" t="s">
        <v>474</v>
      </c>
      <c r="C23">
        <v>1202</v>
      </c>
      <c r="D23" t="s">
        <v>505</v>
      </c>
      <c r="E23" t="s">
        <v>505</v>
      </c>
      <c r="F23" s="36">
        <v>212494.16</v>
      </c>
      <c r="G23" s="36">
        <v>17247</v>
      </c>
      <c r="H23" s="36">
        <v>97221.51</v>
      </c>
      <c r="K23" s="130">
        <v>2193297.08</v>
      </c>
      <c r="L23" s="130">
        <v>464022.61</v>
      </c>
      <c r="O23" s="128">
        <v>18605</v>
      </c>
      <c r="Q23" s="128">
        <v>20000</v>
      </c>
      <c r="R23" s="128">
        <v>7290</v>
      </c>
      <c r="T23" s="130">
        <v>996911.28</v>
      </c>
      <c r="U23" s="130">
        <v>136470.68</v>
      </c>
      <c r="V23" s="130">
        <v>2083742</v>
      </c>
      <c r="X23" s="129">
        <v>1770795.07</v>
      </c>
      <c r="Z23" s="129">
        <v>1759.25</v>
      </c>
      <c r="AB23" s="129">
        <v>342690</v>
      </c>
      <c r="AE23" s="214">
        <v>978989</v>
      </c>
      <c r="AG23" s="214">
        <v>18723</v>
      </c>
      <c r="AH23" s="214">
        <v>2400</v>
      </c>
      <c r="AI23" s="214">
        <v>1116372.1000000001</v>
      </c>
      <c r="AJ23" s="214">
        <v>235496.82</v>
      </c>
      <c r="AM23" s="214">
        <v>42000</v>
      </c>
      <c r="AN23" s="234">
        <f t="shared" si="6"/>
        <v>326962.67</v>
      </c>
      <c r="AO23" s="96">
        <f t="shared" si="1"/>
        <v>45895</v>
      </c>
      <c r="AP23" s="53">
        <f t="shared" si="2"/>
        <v>281067.67</v>
      </c>
      <c r="AQ23" s="50">
        <f t="shared" si="3"/>
        <v>2115244.3200000003</v>
      </c>
      <c r="AR23" s="99">
        <f t="shared" si="4"/>
        <v>2393980.92</v>
      </c>
      <c r="AS23" s="53">
        <f t="shared" si="5"/>
        <v>-278736.59999999963</v>
      </c>
    </row>
    <row r="24" spans="1:45" x14ac:dyDescent="0.2">
      <c r="A24" t="s">
        <v>477</v>
      </c>
      <c r="B24" t="s">
        <v>507</v>
      </c>
      <c r="C24">
        <v>6244</v>
      </c>
      <c r="D24" t="s">
        <v>510</v>
      </c>
      <c r="E24" t="s">
        <v>510</v>
      </c>
      <c r="F24" s="36">
        <v>382854.53</v>
      </c>
      <c r="G24" s="36">
        <v>7232</v>
      </c>
      <c r="H24" s="36">
        <v>40956.050000000003</v>
      </c>
      <c r="K24" s="130">
        <v>74243.72</v>
      </c>
      <c r="L24" s="130">
        <v>919671.7</v>
      </c>
      <c r="Q24" s="128">
        <v>653976</v>
      </c>
      <c r="R24" s="128">
        <v>2644293</v>
      </c>
      <c r="U24" s="130">
        <v>-3180170.74</v>
      </c>
      <c r="V24" s="130">
        <v>3255627.81</v>
      </c>
      <c r="X24" s="129">
        <v>2211172.31</v>
      </c>
      <c r="Z24" s="129">
        <v>5398.59</v>
      </c>
      <c r="AB24" s="129">
        <v>1316160</v>
      </c>
      <c r="AD24" s="129">
        <v>18000</v>
      </c>
      <c r="AE24" s="214">
        <v>2485651</v>
      </c>
      <c r="AG24" s="214">
        <v>9640</v>
      </c>
      <c r="AH24" s="214">
        <v>56875.4</v>
      </c>
      <c r="AI24" s="214">
        <v>2528331.81</v>
      </c>
      <c r="AJ24" s="214">
        <v>419000.76</v>
      </c>
      <c r="AN24" s="234">
        <f t="shared" si="6"/>
        <v>431042.58</v>
      </c>
      <c r="AO24" s="96">
        <f t="shared" si="1"/>
        <v>3298269</v>
      </c>
      <c r="AP24" s="53">
        <f t="shared" si="2"/>
        <v>-2867226.42</v>
      </c>
      <c r="AQ24" s="50">
        <f t="shared" si="3"/>
        <v>3550730.9</v>
      </c>
      <c r="AR24" s="99">
        <f t="shared" si="4"/>
        <v>5499498.9699999997</v>
      </c>
      <c r="AS24" s="53">
        <f t="shared" si="5"/>
        <v>-1948768.0699999998</v>
      </c>
    </row>
    <row r="25" spans="1:45" x14ac:dyDescent="0.2">
      <c r="A25" t="s">
        <v>477</v>
      </c>
      <c r="B25" t="s">
        <v>507</v>
      </c>
      <c r="C25">
        <v>4760</v>
      </c>
      <c r="D25" t="s">
        <v>511</v>
      </c>
      <c r="E25" t="s">
        <v>511</v>
      </c>
      <c r="F25" s="36">
        <v>99964.09</v>
      </c>
      <c r="G25" s="36">
        <v>0</v>
      </c>
      <c r="H25" s="36">
        <v>12564.73</v>
      </c>
      <c r="K25" s="130">
        <v>1378713.93</v>
      </c>
      <c r="L25" s="130">
        <v>366815.55</v>
      </c>
      <c r="R25" s="128">
        <v>300</v>
      </c>
      <c r="T25" s="130">
        <v>469407.11</v>
      </c>
      <c r="V25" s="130">
        <v>1812784.26</v>
      </c>
      <c r="X25" s="129">
        <v>1528859.21</v>
      </c>
      <c r="Z25" s="129">
        <v>1540.58</v>
      </c>
      <c r="AB25" s="129">
        <v>1806297</v>
      </c>
      <c r="AD25" s="129">
        <v>36000</v>
      </c>
      <c r="AE25" s="214">
        <v>2588964</v>
      </c>
      <c r="AH25" s="214">
        <v>53578</v>
      </c>
      <c r="AI25" s="214">
        <v>880369.98</v>
      </c>
      <c r="AJ25" s="214">
        <v>274217.88</v>
      </c>
      <c r="AN25" s="234">
        <f t="shared" si="6"/>
        <v>112528.81999999999</v>
      </c>
      <c r="AO25" s="96">
        <f t="shared" si="1"/>
        <v>300</v>
      </c>
      <c r="AP25" s="53">
        <f t="shared" si="2"/>
        <v>112228.81999999999</v>
      </c>
      <c r="AQ25" s="50">
        <f t="shared" si="3"/>
        <v>3372696.79</v>
      </c>
      <c r="AR25" s="99">
        <f t="shared" si="4"/>
        <v>3797129.86</v>
      </c>
      <c r="AS25" s="53">
        <f t="shared" si="5"/>
        <v>-424433.06999999983</v>
      </c>
    </row>
    <row r="26" spans="1:45" x14ac:dyDescent="0.2">
      <c r="A26" t="s">
        <v>477</v>
      </c>
      <c r="B26" t="s">
        <v>507</v>
      </c>
      <c r="C26">
        <v>3665</v>
      </c>
      <c r="D26" t="s">
        <v>512</v>
      </c>
      <c r="E26" t="s">
        <v>512</v>
      </c>
      <c r="F26" s="36">
        <v>5654.8</v>
      </c>
      <c r="G26" s="36">
        <v>137078</v>
      </c>
      <c r="H26" s="36">
        <v>3667.8</v>
      </c>
      <c r="K26" s="130">
        <v>70004.479999999996</v>
      </c>
      <c r="L26" s="130">
        <v>140867.07999999999</v>
      </c>
      <c r="O26" s="128">
        <v>149835.5</v>
      </c>
      <c r="R26" s="128">
        <v>15539</v>
      </c>
      <c r="U26" s="130">
        <v>-1177089.0900000001</v>
      </c>
      <c r="V26" s="130">
        <v>1839928.23</v>
      </c>
      <c r="X26" s="129">
        <v>1574600.2</v>
      </c>
      <c r="Z26" s="129">
        <v>695.82</v>
      </c>
      <c r="AE26" s="214">
        <v>682037</v>
      </c>
      <c r="AG26" s="214">
        <v>9808</v>
      </c>
      <c r="AI26" s="214">
        <v>1267322.78</v>
      </c>
      <c r="AJ26" s="214">
        <v>87069.72</v>
      </c>
      <c r="AN26" s="234">
        <f t="shared" si="6"/>
        <v>146400.59999999998</v>
      </c>
      <c r="AO26" s="96">
        <f t="shared" si="1"/>
        <v>165374.5</v>
      </c>
      <c r="AP26" s="53">
        <f t="shared" si="2"/>
        <v>-18973.900000000023</v>
      </c>
      <c r="AQ26" s="50">
        <f t="shared" si="3"/>
        <v>1575296.02</v>
      </c>
      <c r="AR26" s="99">
        <f t="shared" si="4"/>
        <v>2046237.5</v>
      </c>
      <c r="AS26" s="53">
        <f t="shared" si="5"/>
        <v>-470941.48</v>
      </c>
    </row>
    <row r="27" spans="1:45" x14ac:dyDescent="0.2">
      <c r="A27" t="s">
        <v>477</v>
      </c>
      <c r="B27" t="s">
        <v>507</v>
      </c>
      <c r="C27">
        <v>4355</v>
      </c>
      <c r="D27" t="s">
        <v>513</v>
      </c>
      <c r="E27" t="s">
        <v>513</v>
      </c>
      <c r="F27" s="36">
        <v>355112.74</v>
      </c>
      <c r="G27" s="36">
        <v>181954.93</v>
      </c>
      <c r="H27" s="36">
        <v>11718.76</v>
      </c>
      <c r="K27" s="130">
        <v>2506239.7999999998</v>
      </c>
      <c r="L27" s="130">
        <v>220759.12</v>
      </c>
      <c r="N27" s="128">
        <v>23103</v>
      </c>
      <c r="Q27" s="128">
        <v>53300</v>
      </c>
      <c r="R27" s="128">
        <v>173907</v>
      </c>
      <c r="T27" s="130">
        <v>-1346640.16</v>
      </c>
      <c r="U27" s="130">
        <v>1462476.95</v>
      </c>
      <c r="V27" s="130">
        <v>3263098.4</v>
      </c>
      <c r="X27" s="129">
        <v>1587491.9</v>
      </c>
      <c r="Z27" s="129">
        <v>2006.1</v>
      </c>
      <c r="AB27" s="129">
        <v>1513206</v>
      </c>
      <c r="AD27" s="129">
        <v>146400</v>
      </c>
      <c r="AE27" s="214">
        <v>2475761.5</v>
      </c>
      <c r="AG27" s="214">
        <v>19096</v>
      </c>
      <c r="AI27" s="214">
        <v>904503.62</v>
      </c>
      <c r="AJ27" s="214">
        <v>203202.72</v>
      </c>
      <c r="AN27" s="234">
        <f t="shared" si="6"/>
        <v>548786.42999999993</v>
      </c>
      <c r="AO27" s="96">
        <f t="shared" si="1"/>
        <v>250310</v>
      </c>
      <c r="AP27" s="53">
        <f t="shared" si="2"/>
        <v>298476.42999999993</v>
      </c>
      <c r="AQ27" s="50">
        <f t="shared" si="3"/>
        <v>3249104</v>
      </c>
      <c r="AR27" s="99">
        <f t="shared" si="4"/>
        <v>3602563.8400000003</v>
      </c>
      <c r="AS27" s="53">
        <f t="shared" si="5"/>
        <v>-353459.84000000032</v>
      </c>
    </row>
    <row r="28" spans="1:45" x14ac:dyDescent="0.2">
      <c r="A28" t="s">
        <v>477</v>
      </c>
      <c r="B28" t="s">
        <v>507</v>
      </c>
      <c r="C28">
        <v>2703</v>
      </c>
      <c r="D28" t="s">
        <v>514</v>
      </c>
      <c r="E28" t="s">
        <v>514</v>
      </c>
      <c r="F28" s="36">
        <v>21651.93</v>
      </c>
      <c r="G28" s="36">
        <v>66990</v>
      </c>
      <c r="H28" s="36">
        <v>104458.62</v>
      </c>
      <c r="K28" s="130">
        <v>2746818.83</v>
      </c>
      <c r="L28" s="130">
        <v>794635.9</v>
      </c>
      <c r="R28" s="128">
        <v>17020</v>
      </c>
      <c r="U28" s="130">
        <v>1315301.81</v>
      </c>
      <c r="V28" s="130">
        <v>3122820.6</v>
      </c>
      <c r="X28" s="129">
        <v>1389735.44</v>
      </c>
      <c r="Z28" s="129">
        <v>1966.2</v>
      </c>
      <c r="AB28" s="129">
        <v>272760</v>
      </c>
      <c r="AE28" s="214">
        <v>857294</v>
      </c>
      <c r="AG28" s="214">
        <v>1672</v>
      </c>
      <c r="AI28" s="214">
        <v>1102050.3899999999</v>
      </c>
      <c r="AJ28" s="214">
        <v>424032.38</v>
      </c>
      <c r="AN28" s="234">
        <f t="shared" si="6"/>
        <v>193100.55</v>
      </c>
      <c r="AO28" s="96">
        <f t="shared" si="1"/>
        <v>17020</v>
      </c>
      <c r="AP28" s="53">
        <f t="shared" si="2"/>
        <v>176080.55</v>
      </c>
      <c r="AQ28" s="50">
        <f t="shared" si="3"/>
        <v>1664461.64</v>
      </c>
      <c r="AR28" s="99">
        <f t="shared" si="4"/>
        <v>2385048.77</v>
      </c>
      <c r="AS28" s="53">
        <f t="shared" si="5"/>
        <v>-720587.13000000012</v>
      </c>
    </row>
    <row r="29" spans="1:45" x14ac:dyDescent="0.2">
      <c r="A29" s="48" t="s">
        <v>477</v>
      </c>
      <c r="B29" s="48" t="s">
        <v>507</v>
      </c>
      <c r="C29" s="48">
        <v>3283</v>
      </c>
      <c r="D29" s="48" t="s">
        <v>515</v>
      </c>
      <c r="E29" t="s">
        <v>515</v>
      </c>
      <c r="F29" s="36">
        <v>135403.03</v>
      </c>
      <c r="G29" s="36">
        <v>22340</v>
      </c>
      <c r="H29" s="36">
        <v>7773.46</v>
      </c>
      <c r="K29" s="130">
        <v>1448578.16</v>
      </c>
      <c r="L29" s="130">
        <v>831581</v>
      </c>
      <c r="Q29" s="128">
        <v>1110787</v>
      </c>
      <c r="R29" s="128">
        <v>4094.17</v>
      </c>
      <c r="U29" s="130">
        <v>-663869.89</v>
      </c>
      <c r="V29" s="130">
        <v>2219243.12</v>
      </c>
      <c r="X29" s="129">
        <v>2421258.9300000002</v>
      </c>
      <c r="Z29" s="129">
        <v>1229.3900000000001</v>
      </c>
      <c r="AB29" s="129">
        <v>1462320</v>
      </c>
      <c r="AD29" s="129">
        <v>13500</v>
      </c>
      <c r="AE29" s="214">
        <v>2539315</v>
      </c>
      <c r="AG29" s="214">
        <v>15432</v>
      </c>
      <c r="AH29" s="214">
        <v>30003</v>
      </c>
      <c r="AI29" s="214">
        <v>1194297.56</v>
      </c>
      <c r="AJ29" s="214">
        <v>343839.51</v>
      </c>
      <c r="AN29" s="234">
        <f t="shared" si="6"/>
        <v>165516.49</v>
      </c>
      <c r="AO29" s="96">
        <f t="shared" si="1"/>
        <v>1114881.17</v>
      </c>
      <c r="AP29" s="53">
        <f t="shared" si="2"/>
        <v>-949364.67999999993</v>
      </c>
      <c r="AQ29" s="50">
        <f t="shared" si="3"/>
        <v>3898308.3200000003</v>
      </c>
      <c r="AR29" s="99">
        <f t="shared" si="4"/>
        <v>4122887.0700000003</v>
      </c>
      <c r="AS29" s="53">
        <f t="shared" si="5"/>
        <v>-224578.75</v>
      </c>
    </row>
    <row r="30" spans="1:45" x14ac:dyDescent="0.2">
      <c r="A30" t="s">
        <v>477</v>
      </c>
      <c r="B30" t="s">
        <v>507</v>
      </c>
      <c r="C30">
        <v>1804</v>
      </c>
      <c r="D30" t="s">
        <v>516</v>
      </c>
      <c r="E30" t="s">
        <v>516</v>
      </c>
      <c r="F30" s="36">
        <v>62692.34</v>
      </c>
      <c r="G30" s="36">
        <v>4000</v>
      </c>
      <c r="H30" s="36">
        <v>17163.759999999998</v>
      </c>
      <c r="K30" s="130">
        <v>840002.41</v>
      </c>
      <c r="L30" s="130">
        <v>268075.36</v>
      </c>
      <c r="N30" s="128">
        <v>-70000</v>
      </c>
      <c r="Q30" s="128">
        <v>85429</v>
      </c>
      <c r="R30" s="128">
        <v>0</v>
      </c>
      <c r="U30" s="130">
        <v>478786.24</v>
      </c>
      <c r="V30" s="130">
        <v>1260515.6599999999</v>
      </c>
      <c r="X30" s="129">
        <v>1249696.46</v>
      </c>
      <c r="Z30" s="129">
        <v>3074.18</v>
      </c>
      <c r="AB30" s="129">
        <v>285012</v>
      </c>
      <c r="AD30" s="129">
        <v>16500</v>
      </c>
      <c r="AE30" s="214">
        <v>937125</v>
      </c>
      <c r="AG30" s="214">
        <v>21774</v>
      </c>
      <c r="AH30" s="214">
        <v>12344</v>
      </c>
      <c r="AI30" s="214">
        <v>875367.15</v>
      </c>
      <c r="AJ30" s="214">
        <v>270469.52</v>
      </c>
      <c r="AN30" s="234">
        <f t="shared" si="6"/>
        <v>83856.099999999991</v>
      </c>
      <c r="AO30" s="96">
        <f t="shared" si="1"/>
        <v>15429</v>
      </c>
      <c r="AP30" s="53">
        <f t="shared" si="2"/>
        <v>68427.099999999991</v>
      </c>
      <c r="AQ30" s="50">
        <f t="shared" si="3"/>
        <v>1554282.64</v>
      </c>
      <c r="AR30" s="99">
        <f t="shared" si="4"/>
        <v>2117079.67</v>
      </c>
      <c r="AS30" s="53">
        <f t="shared" si="5"/>
        <v>-562797.03</v>
      </c>
    </row>
    <row r="31" spans="1:45" x14ac:dyDescent="0.2">
      <c r="A31" t="s">
        <v>477</v>
      </c>
      <c r="B31" t="s">
        <v>507</v>
      </c>
      <c r="C31">
        <v>2904</v>
      </c>
      <c r="D31" t="s">
        <v>517</v>
      </c>
      <c r="E31" t="s">
        <v>517</v>
      </c>
      <c r="F31" s="36">
        <v>265901.90999999997</v>
      </c>
      <c r="G31" s="36">
        <v>120830</v>
      </c>
      <c r="H31" s="36">
        <v>5643.47</v>
      </c>
      <c r="I31" s="131">
        <v>0</v>
      </c>
      <c r="J31" s="130">
        <v>0</v>
      </c>
      <c r="K31" s="130">
        <v>672615.78</v>
      </c>
      <c r="L31" s="130">
        <v>695689.47</v>
      </c>
      <c r="M31" s="130">
        <v>0</v>
      </c>
      <c r="N31" s="128">
        <v>72654</v>
      </c>
      <c r="O31" s="128">
        <v>40098</v>
      </c>
      <c r="Q31" s="128">
        <v>578019.24</v>
      </c>
      <c r="R31" s="128">
        <v>12279</v>
      </c>
      <c r="S31" s="130">
        <v>0</v>
      </c>
      <c r="U31" s="130">
        <v>-1939576.95</v>
      </c>
      <c r="V31" s="130">
        <v>3147649.56</v>
      </c>
      <c r="W31" s="129">
        <v>0</v>
      </c>
      <c r="X31" s="129">
        <v>1612448.67</v>
      </c>
      <c r="Y31" s="129">
        <v>0</v>
      </c>
      <c r="Z31" s="129">
        <v>1305.6099999999999</v>
      </c>
      <c r="AB31" s="129">
        <v>1302120</v>
      </c>
      <c r="AD31" s="129">
        <v>0</v>
      </c>
      <c r="AE31" s="214">
        <v>1802866</v>
      </c>
      <c r="AF31" s="214">
        <v>0</v>
      </c>
      <c r="AG31" s="214">
        <v>135521</v>
      </c>
      <c r="AH31" s="214">
        <v>0</v>
      </c>
      <c r="AI31" s="214">
        <v>877543.21</v>
      </c>
      <c r="AJ31" s="214">
        <v>250386.29</v>
      </c>
      <c r="AK31" s="214">
        <v>0</v>
      </c>
      <c r="AM31" s="214">
        <v>0</v>
      </c>
      <c r="AN31" s="234">
        <f t="shared" si="6"/>
        <v>392375.37999999995</v>
      </c>
      <c r="AO31" s="96">
        <f t="shared" si="1"/>
        <v>703050.23999999999</v>
      </c>
      <c r="AP31" s="53">
        <f t="shared" si="2"/>
        <v>-310674.86000000004</v>
      </c>
      <c r="AQ31" s="50">
        <f t="shared" si="3"/>
        <v>2915874.2800000003</v>
      </c>
      <c r="AR31" s="99">
        <f t="shared" si="4"/>
        <v>3066316.5</v>
      </c>
      <c r="AS31" s="53">
        <f t="shared" si="5"/>
        <v>-150442.21999999974</v>
      </c>
    </row>
    <row r="32" spans="1:45" x14ac:dyDescent="0.2">
      <c r="A32" t="s">
        <v>477</v>
      </c>
      <c r="B32" t="s">
        <v>507</v>
      </c>
      <c r="C32">
        <v>6953</v>
      </c>
      <c r="D32" t="s">
        <v>518</v>
      </c>
      <c r="E32" t="s">
        <v>518</v>
      </c>
      <c r="F32" s="36">
        <v>233302.33</v>
      </c>
      <c r="G32" s="36">
        <v>0</v>
      </c>
      <c r="H32" s="36">
        <v>21211.13</v>
      </c>
      <c r="K32" s="130">
        <v>965797.28</v>
      </c>
      <c r="L32" s="130">
        <v>1611521.94</v>
      </c>
      <c r="O32" s="128">
        <v>281249</v>
      </c>
      <c r="Q32" s="128">
        <v>600.04</v>
      </c>
      <c r="R32" s="128">
        <v>0</v>
      </c>
      <c r="U32" s="130">
        <v>-8873604.0500000007</v>
      </c>
      <c r="V32" s="130">
        <v>11903501.289999999</v>
      </c>
      <c r="X32" s="129">
        <v>3445479.23</v>
      </c>
      <c r="Z32" s="129">
        <v>2828.14</v>
      </c>
      <c r="AB32" s="129">
        <v>1055998</v>
      </c>
      <c r="AD32" s="129">
        <v>146400</v>
      </c>
      <c r="AE32" s="214">
        <v>2138186</v>
      </c>
      <c r="AG32" s="214">
        <v>10976</v>
      </c>
      <c r="AI32" s="214">
        <v>1638271.64</v>
      </c>
      <c r="AJ32" s="214">
        <v>1343185.33</v>
      </c>
      <c r="AN32" s="234">
        <f t="shared" si="6"/>
        <v>254513.46</v>
      </c>
      <c r="AO32" s="96">
        <f t="shared" si="1"/>
        <v>281849.03999999998</v>
      </c>
      <c r="AP32" s="53">
        <f t="shared" si="2"/>
        <v>-27335.579999999987</v>
      </c>
      <c r="AQ32" s="50">
        <f t="shared" si="3"/>
        <v>4650705.37</v>
      </c>
      <c r="AR32" s="99">
        <f t="shared" si="4"/>
        <v>5130618.97</v>
      </c>
      <c r="AS32" s="53">
        <f t="shared" si="5"/>
        <v>-479913.59999999963</v>
      </c>
    </row>
    <row r="33" spans="1:45" x14ac:dyDescent="0.2">
      <c r="A33" t="s">
        <v>477</v>
      </c>
      <c r="B33" t="s">
        <v>507</v>
      </c>
      <c r="C33">
        <v>5358</v>
      </c>
      <c r="D33" t="s">
        <v>519</v>
      </c>
      <c r="E33" t="s">
        <v>519</v>
      </c>
      <c r="F33" s="36">
        <v>44585.94</v>
      </c>
      <c r="G33" s="36">
        <v>0</v>
      </c>
      <c r="H33" s="36">
        <v>13955.25</v>
      </c>
      <c r="K33" s="130">
        <v>1962549.29</v>
      </c>
      <c r="L33" s="130">
        <v>50822</v>
      </c>
      <c r="N33" s="128">
        <v>0</v>
      </c>
      <c r="O33" s="128">
        <v>0</v>
      </c>
      <c r="Q33" s="128">
        <v>0</v>
      </c>
      <c r="R33" s="128">
        <v>0</v>
      </c>
      <c r="U33" s="130">
        <v>-2016568.35</v>
      </c>
      <c r="V33" s="130">
        <v>4127803.68</v>
      </c>
      <c r="X33" s="129">
        <v>2813987.82</v>
      </c>
      <c r="Y33" s="129">
        <v>230805</v>
      </c>
      <c r="Z33" s="129">
        <v>760.23</v>
      </c>
      <c r="AB33" s="129">
        <v>812040</v>
      </c>
      <c r="AE33" s="214">
        <v>1809240.5</v>
      </c>
      <c r="AH33" s="214">
        <v>23433</v>
      </c>
      <c r="AI33" s="214">
        <v>1056960.55</v>
      </c>
      <c r="AJ33" s="214">
        <v>1007281.85</v>
      </c>
      <c r="AN33" s="234">
        <f t="shared" si="6"/>
        <v>58541.19</v>
      </c>
      <c r="AO33" s="96">
        <f t="shared" si="1"/>
        <v>0</v>
      </c>
      <c r="AP33" s="53">
        <f t="shared" si="2"/>
        <v>58541.19</v>
      </c>
      <c r="AQ33" s="50">
        <f t="shared" si="3"/>
        <v>3857593.05</v>
      </c>
      <c r="AR33" s="99">
        <f t="shared" si="4"/>
        <v>3896915.9</v>
      </c>
      <c r="AS33" s="53">
        <f t="shared" si="5"/>
        <v>-39322.850000000093</v>
      </c>
    </row>
    <row r="34" spans="1:45" x14ac:dyDescent="0.2">
      <c r="A34" t="s">
        <v>477</v>
      </c>
      <c r="B34" t="s">
        <v>507</v>
      </c>
      <c r="C34">
        <v>1450</v>
      </c>
      <c r="D34" t="s">
        <v>520</v>
      </c>
      <c r="E34" t="s">
        <v>520</v>
      </c>
      <c r="F34" s="36">
        <v>186209.73</v>
      </c>
      <c r="G34" s="36">
        <v>0</v>
      </c>
      <c r="H34" s="36">
        <v>131458.81</v>
      </c>
      <c r="K34" s="130">
        <v>838470.52</v>
      </c>
      <c r="L34" s="130">
        <v>217278.77</v>
      </c>
      <c r="O34" s="128">
        <v>53540.04</v>
      </c>
      <c r="Q34" s="128">
        <v>268430</v>
      </c>
      <c r="R34" s="128">
        <v>1648</v>
      </c>
      <c r="U34" s="130">
        <v>-297790</v>
      </c>
      <c r="V34" s="130">
        <v>1873318.11</v>
      </c>
      <c r="X34" s="129">
        <v>2029490.56</v>
      </c>
      <c r="Y34" s="129">
        <v>1</v>
      </c>
      <c r="Z34" s="129">
        <v>1267.01</v>
      </c>
      <c r="AB34" s="129">
        <v>910140</v>
      </c>
      <c r="AE34" s="214">
        <v>1866564.34</v>
      </c>
      <c r="AG34" s="214">
        <v>7450</v>
      </c>
      <c r="AI34" s="214">
        <v>1478724.75</v>
      </c>
      <c r="AJ34" s="214">
        <v>113887.8</v>
      </c>
      <c r="AN34" s="234">
        <f t="shared" si="6"/>
        <v>317668.54000000004</v>
      </c>
      <c r="AO34" s="96">
        <f t="shared" si="1"/>
        <v>323618.03999999998</v>
      </c>
      <c r="AP34" s="53">
        <f t="shared" si="2"/>
        <v>-5949.4999999999418</v>
      </c>
      <c r="AQ34" s="50">
        <f t="shared" si="3"/>
        <v>2940898.5700000003</v>
      </c>
      <c r="AR34" s="99">
        <f t="shared" si="4"/>
        <v>3466626.8899999997</v>
      </c>
      <c r="AS34" s="53">
        <f t="shared" si="5"/>
        <v>-525728.31999999937</v>
      </c>
    </row>
    <row r="35" spans="1:45" x14ac:dyDescent="0.2">
      <c r="A35" t="s">
        <v>477</v>
      </c>
      <c r="B35" t="s">
        <v>507</v>
      </c>
      <c r="C35">
        <v>1590</v>
      </c>
      <c r="D35" t="s">
        <v>521</v>
      </c>
      <c r="E35" t="s">
        <v>521</v>
      </c>
      <c r="F35" s="36">
        <v>16136.92</v>
      </c>
      <c r="G35" s="36">
        <v>0</v>
      </c>
      <c r="H35" s="36">
        <v>27453.83</v>
      </c>
      <c r="K35" s="130">
        <v>863063.95</v>
      </c>
      <c r="L35" s="130">
        <v>493560.34</v>
      </c>
      <c r="M35" s="130">
        <v>1</v>
      </c>
      <c r="R35" s="128">
        <v>883</v>
      </c>
      <c r="U35" s="130">
        <v>-980588.84</v>
      </c>
      <c r="V35" s="130">
        <v>2563303.2200000002</v>
      </c>
      <c r="X35" s="129">
        <v>1136964.57</v>
      </c>
      <c r="Z35" s="129">
        <v>691.11</v>
      </c>
      <c r="AB35" s="129">
        <v>536270</v>
      </c>
      <c r="AE35" s="214">
        <v>851674</v>
      </c>
      <c r="AG35" s="214">
        <v>1960</v>
      </c>
      <c r="AH35" s="214">
        <v>33680</v>
      </c>
      <c r="AI35" s="214">
        <v>680891.9</v>
      </c>
      <c r="AJ35" s="214">
        <v>289101.12</v>
      </c>
      <c r="AN35" s="234">
        <f t="shared" si="6"/>
        <v>43590.75</v>
      </c>
      <c r="AO35" s="96">
        <f t="shared" si="1"/>
        <v>883</v>
      </c>
      <c r="AP35" s="53">
        <f t="shared" si="2"/>
        <v>42707.75</v>
      </c>
      <c r="AQ35" s="50">
        <f t="shared" si="3"/>
        <v>1673925.6800000002</v>
      </c>
      <c r="AR35" s="99">
        <f t="shared" si="4"/>
        <v>1857307.02</v>
      </c>
      <c r="AS35" s="53">
        <f t="shared" si="5"/>
        <v>-183381.33999999985</v>
      </c>
    </row>
    <row r="36" spans="1:45" x14ac:dyDescent="0.2">
      <c r="A36" t="s">
        <v>480</v>
      </c>
      <c r="B36" t="s">
        <v>523</v>
      </c>
      <c r="C36">
        <v>6255</v>
      </c>
      <c r="D36" t="s">
        <v>525</v>
      </c>
      <c r="E36" t="s">
        <v>525</v>
      </c>
      <c r="F36" s="36">
        <v>1046797.86</v>
      </c>
      <c r="G36" s="36">
        <v>73807</v>
      </c>
      <c r="H36" s="36">
        <v>41840.639999999999</v>
      </c>
      <c r="K36" s="130">
        <v>945790.53</v>
      </c>
      <c r="L36" s="130">
        <v>226983.25</v>
      </c>
      <c r="O36" s="128">
        <v>25063</v>
      </c>
      <c r="Q36" s="128">
        <v>257920</v>
      </c>
      <c r="R36" s="128">
        <v>11731</v>
      </c>
      <c r="U36" s="130">
        <v>-849472.35</v>
      </c>
      <c r="V36" s="130">
        <v>3551030.77</v>
      </c>
      <c r="X36" s="129">
        <v>1786837.73</v>
      </c>
      <c r="Z36" s="129">
        <v>5061.59</v>
      </c>
      <c r="AA36" s="129">
        <v>447</v>
      </c>
      <c r="AB36" s="129">
        <v>2346773.2999999998</v>
      </c>
      <c r="AD36" s="129">
        <v>58200</v>
      </c>
      <c r="AE36" s="214">
        <v>3169824.3</v>
      </c>
      <c r="AG36" s="214">
        <v>7737</v>
      </c>
      <c r="AH36" s="214">
        <v>23974</v>
      </c>
      <c r="AI36" s="214">
        <v>1377861.95</v>
      </c>
      <c r="AJ36" s="214">
        <v>278975.51</v>
      </c>
      <c r="AN36" s="234">
        <f t="shared" si="6"/>
        <v>1162445.4999999998</v>
      </c>
      <c r="AO36" s="96">
        <f t="shared" si="1"/>
        <v>294714</v>
      </c>
      <c r="AP36" s="53">
        <f t="shared" si="2"/>
        <v>867731.49999999977</v>
      </c>
      <c r="AQ36" s="50">
        <f t="shared" si="3"/>
        <v>4197319.62</v>
      </c>
      <c r="AR36" s="99">
        <f t="shared" si="4"/>
        <v>4858372.76</v>
      </c>
      <c r="AS36" s="53">
        <f t="shared" si="5"/>
        <v>-661053.13999999966</v>
      </c>
    </row>
    <row r="37" spans="1:45" x14ac:dyDescent="0.2">
      <c r="A37" s="48" t="s">
        <v>480</v>
      </c>
      <c r="B37" s="48" t="s">
        <v>523</v>
      </c>
      <c r="C37" s="48">
        <v>4295</v>
      </c>
      <c r="D37" s="48" t="s">
        <v>526</v>
      </c>
      <c r="E37" t="s">
        <v>526</v>
      </c>
      <c r="F37" s="36">
        <v>701719.92</v>
      </c>
      <c r="G37" s="36">
        <v>154934.35</v>
      </c>
      <c r="H37" s="36">
        <v>39021.33</v>
      </c>
      <c r="K37" s="130">
        <v>598349.80000000005</v>
      </c>
      <c r="L37" s="130">
        <v>529647.31999999995</v>
      </c>
      <c r="O37" s="128">
        <v>51470.91</v>
      </c>
      <c r="Q37" s="128">
        <v>435492</v>
      </c>
      <c r="R37" s="128">
        <v>7153.51</v>
      </c>
      <c r="U37" s="130">
        <v>-120501.75999999999</v>
      </c>
      <c r="V37" s="130">
        <v>1930924.79</v>
      </c>
      <c r="X37" s="129">
        <v>1439698.37</v>
      </c>
      <c r="Z37" s="129">
        <v>2517.2399999999998</v>
      </c>
      <c r="AA37" s="129">
        <v>860</v>
      </c>
      <c r="AB37" s="129">
        <v>630021</v>
      </c>
      <c r="AE37" s="214">
        <v>1128442</v>
      </c>
      <c r="AG37" s="214">
        <v>32896</v>
      </c>
      <c r="AI37" s="214">
        <v>930942.85</v>
      </c>
      <c r="AJ37" s="214">
        <v>261682.49</v>
      </c>
      <c r="AN37" s="234">
        <f t="shared" si="6"/>
        <v>895675.6</v>
      </c>
      <c r="AO37" s="96">
        <f t="shared" si="1"/>
        <v>494116.42000000004</v>
      </c>
      <c r="AP37" s="53">
        <f t="shared" si="2"/>
        <v>401559.17999999993</v>
      </c>
      <c r="AQ37" s="50">
        <f t="shared" si="3"/>
        <v>2073096.61</v>
      </c>
      <c r="AR37" s="99">
        <f t="shared" si="4"/>
        <v>2353963.34</v>
      </c>
      <c r="AS37" s="53">
        <f t="shared" si="5"/>
        <v>-280866.72999999975</v>
      </c>
    </row>
    <row r="38" spans="1:45" x14ac:dyDescent="0.2">
      <c r="A38" t="s">
        <v>480</v>
      </c>
      <c r="B38" t="s">
        <v>523</v>
      </c>
      <c r="C38">
        <v>5791</v>
      </c>
      <c r="D38" t="s">
        <v>527</v>
      </c>
      <c r="E38" t="s">
        <v>527</v>
      </c>
      <c r="F38" s="36">
        <v>163968.72</v>
      </c>
      <c r="G38" s="36">
        <v>23278</v>
      </c>
      <c r="H38" s="36">
        <v>23330.560000000001</v>
      </c>
      <c r="K38" s="130">
        <v>330780.68</v>
      </c>
      <c r="L38" s="130">
        <v>538837.37</v>
      </c>
      <c r="O38" s="128">
        <v>18011.48</v>
      </c>
      <c r="Q38" s="128">
        <v>282034</v>
      </c>
      <c r="R38" s="128">
        <v>12412</v>
      </c>
      <c r="U38" s="130">
        <v>-1232689.4099999999</v>
      </c>
      <c r="V38" s="130">
        <v>2854572.07</v>
      </c>
      <c r="X38" s="129">
        <v>1781704.2</v>
      </c>
      <c r="Z38" s="129">
        <v>944.37</v>
      </c>
      <c r="AA38" s="129">
        <v>2440</v>
      </c>
      <c r="AB38" s="129">
        <v>294735</v>
      </c>
      <c r="AD38" s="129">
        <v>84600</v>
      </c>
      <c r="AE38" s="214">
        <v>1423422</v>
      </c>
      <c r="AG38" s="214">
        <v>107196</v>
      </c>
      <c r="AH38" s="214">
        <v>10560</v>
      </c>
      <c r="AI38" s="214">
        <v>924347.98</v>
      </c>
      <c r="AJ38" s="214">
        <v>535042.4</v>
      </c>
      <c r="AM38" s="214">
        <v>18000</v>
      </c>
      <c r="AN38" s="234">
        <f t="shared" si="6"/>
        <v>210577.28</v>
      </c>
      <c r="AO38" s="96">
        <f t="shared" si="1"/>
        <v>312457.48</v>
      </c>
      <c r="AP38" s="53">
        <f t="shared" si="2"/>
        <v>-101880.19999999998</v>
      </c>
      <c r="AQ38" s="50">
        <f t="shared" si="3"/>
        <v>2164423.5700000003</v>
      </c>
      <c r="AR38" s="99">
        <f t="shared" si="4"/>
        <v>3018568.38</v>
      </c>
      <c r="AS38" s="53">
        <f t="shared" si="5"/>
        <v>-854144.80999999959</v>
      </c>
    </row>
    <row r="39" spans="1:45" x14ac:dyDescent="0.2">
      <c r="A39" t="s">
        <v>480</v>
      </c>
      <c r="B39" t="s">
        <v>523</v>
      </c>
      <c r="C39">
        <v>2483</v>
      </c>
      <c r="D39" t="s">
        <v>528</v>
      </c>
      <c r="E39" t="s">
        <v>528</v>
      </c>
      <c r="F39" s="36">
        <v>535981.47</v>
      </c>
      <c r="G39" s="36">
        <v>26179.15</v>
      </c>
      <c r="H39" s="36">
        <v>19665.55</v>
      </c>
      <c r="K39" s="130">
        <v>683366.61</v>
      </c>
      <c r="L39" s="130">
        <v>176868.03</v>
      </c>
      <c r="O39" s="128">
        <v>9898.2999999999993</v>
      </c>
      <c r="Q39" s="128">
        <v>264511</v>
      </c>
      <c r="R39" s="128">
        <v>0</v>
      </c>
      <c r="U39" s="130">
        <v>131744.31</v>
      </c>
      <c r="V39" s="130">
        <v>1440362.48</v>
      </c>
      <c r="X39" s="129">
        <v>937350.26</v>
      </c>
      <c r="Z39" s="129">
        <v>1889.61</v>
      </c>
      <c r="AA39" s="129">
        <v>520</v>
      </c>
      <c r="AB39" s="129">
        <v>671663.1</v>
      </c>
      <c r="AD39" s="129">
        <v>170100</v>
      </c>
      <c r="AE39" s="214">
        <v>1062475.1000000001</v>
      </c>
      <c r="AG39" s="214">
        <v>25368</v>
      </c>
      <c r="AI39" s="214">
        <v>775238.66</v>
      </c>
      <c r="AJ39" s="214">
        <v>322892.49</v>
      </c>
      <c r="AL39" s="214">
        <v>4</v>
      </c>
      <c r="AN39" s="234">
        <f t="shared" si="6"/>
        <v>581826.17000000004</v>
      </c>
      <c r="AO39" s="96">
        <f t="shared" si="1"/>
        <v>274409.3</v>
      </c>
      <c r="AP39" s="53">
        <f t="shared" si="2"/>
        <v>307416.87000000005</v>
      </c>
      <c r="AQ39" s="50">
        <f t="shared" si="3"/>
        <v>1781522.97</v>
      </c>
      <c r="AR39" s="99">
        <f t="shared" si="4"/>
        <v>2185978.25</v>
      </c>
      <c r="AS39" s="53">
        <f t="shared" si="5"/>
        <v>-404455.28</v>
      </c>
    </row>
    <row r="40" spans="1:45" x14ac:dyDescent="0.2">
      <c r="A40" t="s">
        <v>480</v>
      </c>
      <c r="B40" t="s">
        <v>523</v>
      </c>
      <c r="C40">
        <v>2151</v>
      </c>
      <c r="D40" t="s">
        <v>529</v>
      </c>
      <c r="E40" t="s">
        <v>529</v>
      </c>
      <c r="F40" s="36">
        <v>441912.93</v>
      </c>
      <c r="G40" s="36">
        <v>7841</v>
      </c>
      <c r="H40" s="36">
        <v>17854.71</v>
      </c>
      <c r="K40" s="130">
        <v>120403.17</v>
      </c>
      <c r="L40" s="130">
        <v>271732.32</v>
      </c>
      <c r="O40" s="128">
        <v>10655</v>
      </c>
      <c r="Q40" s="128">
        <v>215517</v>
      </c>
      <c r="R40" s="128">
        <v>0</v>
      </c>
      <c r="U40" s="130">
        <v>343123.4</v>
      </c>
      <c r="V40" s="130">
        <v>455164.99</v>
      </c>
      <c r="X40" s="129">
        <v>1185786.95</v>
      </c>
      <c r="Z40" s="129">
        <v>1638.68</v>
      </c>
      <c r="AA40" s="129">
        <v>1885</v>
      </c>
      <c r="AB40" s="129">
        <v>894544.2</v>
      </c>
      <c r="AD40" s="129">
        <v>119000</v>
      </c>
      <c r="AE40" s="214">
        <v>1674328.2</v>
      </c>
      <c r="AG40" s="214">
        <v>18316</v>
      </c>
      <c r="AI40" s="214">
        <v>623602.16</v>
      </c>
      <c r="AJ40" s="214">
        <v>51312.73</v>
      </c>
      <c r="AL40" s="214">
        <v>12</v>
      </c>
      <c r="AN40" s="234">
        <f t="shared" si="6"/>
        <v>467608.64</v>
      </c>
      <c r="AO40" s="96">
        <f t="shared" si="1"/>
        <v>226172</v>
      </c>
      <c r="AP40" s="53">
        <f t="shared" si="2"/>
        <v>241436.64</v>
      </c>
      <c r="AQ40" s="50">
        <f t="shared" si="3"/>
        <v>2202854.83</v>
      </c>
      <c r="AR40" s="99">
        <f t="shared" si="4"/>
        <v>2367571.09</v>
      </c>
      <c r="AS40" s="53">
        <f t="shared" si="5"/>
        <v>-164716.25999999978</v>
      </c>
    </row>
    <row r="41" spans="1:45" x14ac:dyDescent="0.2">
      <c r="A41" t="s">
        <v>480</v>
      </c>
      <c r="B41" t="s">
        <v>523</v>
      </c>
      <c r="C41">
        <v>2636</v>
      </c>
      <c r="D41" t="s">
        <v>530</v>
      </c>
      <c r="E41" t="s">
        <v>530</v>
      </c>
      <c r="F41" s="36">
        <v>358799.74</v>
      </c>
      <c r="G41" s="36">
        <v>532</v>
      </c>
      <c r="H41" s="36">
        <v>23150.34</v>
      </c>
      <c r="K41" s="130">
        <v>464455.29</v>
      </c>
      <c r="L41" s="130">
        <v>244206.8</v>
      </c>
      <c r="O41" s="128">
        <v>11550</v>
      </c>
      <c r="Q41" s="128">
        <v>141633</v>
      </c>
      <c r="R41" s="128">
        <v>8238.2199999999993</v>
      </c>
      <c r="U41" s="130">
        <v>-819342.51</v>
      </c>
      <c r="V41" s="130">
        <v>1976836.89</v>
      </c>
      <c r="X41" s="129">
        <v>1334356.26</v>
      </c>
      <c r="Z41" s="129">
        <v>1568.6</v>
      </c>
      <c r="AA41" s="129">
        <v>2084</v>
      </c>
      <c r="AB41" s="129">
        <v>813351.75</v>
      </c>
      <c r="AD41" s="129">
        <v>7000</v>
      </c>
      <c r="AE41" s="214">
        <v>1298131.5</v>
      </c>
      <c r="AH41" s="214">
        <v>51095</v>
      </c>
      <c r="AI41" s="214">
        <v>818985.46</v>
      </c>
      <c r="AJ41" s="214">
        <v>217920.08</v>
      </c>
      <c r="AN41" s="234">
        <f t="shared" si="6"/>
        <v>382482.08</v>
      </c>
      <c r="AO41" s="96">
        <f t="shared" si="1"/>
        <v>161421.22</v>
      </c>
      <c r="AP41" s="53">
        <f t="shared" si="2"/>
        <v>221060.86000000002</v>
      </c>
      <c r="AQ41" s="50">
        <f t="shared" si="3"/>
        <v>2158360.6100000003</v>
      </c>
      <c r="AR41" s="99">
        <f t="shared" si="4"/>
        <v>2386132.04</v>
      </c>
      <c r="AS41" s="53">
        <f t="shared" si="5"/>
        <v>-227771.4299999997</v>
      </c>
    </row>
    <row r="42" spans="1:45" x14ac:dyDescent="0.2">
      <c r="A42" t="s">
        <v>480</v>
      </c>
      <c r="B42" t="s">
        <v>523</v>
      </c>
      <c r="C42">
        <v>4545</v>
      </c>
      <c r="D42" t="s">
        <v>531</v>
      </c>
      <c r="E42" t="s">
        <v>531</v>
      </c>
      <c r="F42" s="36">
        <v>995093.78</v>
      </c>
      <c r="G42" s="36">
        <v>34687</v>
      </c>
      <c r="H42" s="36">
        <v>123237.78</v>
      </c>
      <c r="K42" s="130">
        <v>605623.71</v>
      </c>
      <c r="L42" s="130">
        <v>407519.8</v>
      </c>
      <c r="O42" s="128">
        <v>15193.9</v>
      </c>
      <c r="Q42" s="128">
        <v>382594.6</v>
      </c>
      <c r="R42" s="128">
        <v>4761.83</v>
      </c>
      <c r="U42" s="130">
        <v>980693.73</v>
      </c>
      <c r="V42" s="130">
        <v>1732965.71</v>
      </c>
      <c r="X42" s="129">
        <v>1862004.02</v>
      </c>
      <c r="Y42" s="129">
        <v>4300</v>
      </c>
      <c r="Z42" s="129">
        <v>4917.21</v>
      </c>
      <c r="AA42" s="129">
        <v>1368</v>
      </c>
      <c r="AB42" s="129">
        <v>602017.5</v>
      </c>
      <c r="AD42" s="129">
        <v>17400</v>
      </c>
      <c r="AE42" s="214">
        <v>1677515.5</v>
      </c>
      <c r="AG42" s="214">
        <v>47518</v>
      </c>
      <c r="AH42" s="214">
        <v>38216</v>
      </c>
      <c r="AI42" s="214">
        <v>1257190.98</v>
      </c>
      <c r="AJ42" s="214">
        <v>421613.95</v>
      </c>
      <c r="AN42" s="234">
        <f t="shared" si="6"/>
        <v>1153018.56</v>
      </c>
      <c r="AO42" s="96">
        <f t="shared" si="1"/>
        <v>402550.33</v>
      </c>
      <c r="AP42" s="53">
        <f t="shared" si="2"/>
        <v>750468.23</v>
      </c>
      <c r="AQ42" s="50">
        <f t="shared" si="3"/>
        <v>2492006.73</v>
      </c>
      <c r="AR42" s="99">
        <f t="shared" si="4"/>
        <v>3442054.43</v>
      </c>
      <c r="AS42" s="53">
        <f t="shared" si="5"/>
        <v>-950047.70000000019</v>
      </c>
    </row>
    <row r="43" spans="1:45" x14ac:dyDescent="0.2">
      <c r="A43" t="s">
        <v>480</v>
      </c>
      <c r="B43" t="s">
        <v>523</v>
      </c>
      <c r="C43">
        <v>2870</v>
      </c>
      <c r="D43" t="s">
        <v>532</v>
      </c>
      <c r="E43" t="s">
        <v>532</v>
      </c>
      <c r="F43" s="36">
        <v>749556.25</v>
      </c>
      <c r="G43" s="36">
        <v>16087</v>
      </c>
      <c r="H43" s="36">
        <v>91441.14</v>
      </c>
      <c r="K43" s="130">
        <v>763538.37</v>
      </c>
      <c r="L43" s="130">
        <v>338920.98</v>
      </c>
      <c r="O43" s="128">
        <v>11527.12</v>
      </c>
      <c r="Q43" s="128">
        <v>0</v>
      </c>
      <c r="R43" s="128">
        <v>1903</v>
      </c>
      <c r="U43" s="130">
        <v>99650.26</v>
      </c>
      <c r="V43" s="130">
        <v>2083523.09</v>
      </c>
      <c r="X43" s="129">
        <v>1192287.96</v>
      </c>
      <c r="Z43" s="129">
        <v>3173.53</v>
      </c>
      <c r="AA43" s="129">
        <v>3510</v>
      </c>
      <c r="AB43" s="129">
        <v>643159.44999999995</v>
      </c>
      <c r="AD43" s="129">
        <v>45000</v>
      </c>
      <c r="AE43" s="214">
        <v>1029815.45</v>
      </c>
      <c r="AG43" s="214">
        <v>72111</v>
      </c>
      <c r="AI43" s="214">
        <v>666781.12</v>
      </c>
      <c r="AJ43" s="214">
        <v>355466.1</v>
      </c>
      <c r="AL43" s="214">
        <v>17</v>
      </c>
      <c r="AN43" s="234">
        <f t="shared" si="6"/>
        <v>857084.39</v>
      </c>
      <c r="AO43" s="96">
        <f t="shared" si="1"/>
        <v>13430.12</v>
      </c>
      <c r="AP43" s="53">
        <f t="shared" si="2"/>
        <v>843654.27</v>
      </c>
      <c r="AQ43" s="50">
        <f t="shared" si="3"/>
        <v>1887130.94</v>
      </c>
      <c r="AR43" s="99">
        <f t="shared" si="4"/>
        <v>2124190.67</v>
      </c>
      <c r="AS43" s="53">
        <f t="shared" si="5"/>
        <v>-237059.72999999998</v>
      </c>
    </row>
    <row r="44" spans="1:45" x14ac:dyDescent="0.2">
      <c r="A44" t="s">
        <v>480</v>
      </c>
      <c r="B44" t="s">
        <v>523</v>
      </c>
      <c r="C44">
        <v>3482</v>
      </c>
      <c r="D44" t="s">
        <v>533</v>
      </c>
      <c r="E44" t="s">
        <v>533</v>
      </c>
      <c r="F44" s="36">
        <v>505641.93</v>
      </c>
      <c r="G44" s="36">
        <v>6580</v>
      </c>
      <c r="H44" s="36">
        <v>13767.78</v>
      </c>
      <c r="K44" s="130">
        <v>1238006.6200000001</v>
      </c>
      <c r="L44" s="130">
        <v>269397.96999999997</v>
      </c>
      <c r="O44" s="128">
        <v>16758.47</v>
      </c>
      <c r="R44" s="128">
        <v>14621</v>
      </c>
      <c r="U44" s="130">
        <v>2088637.73</v>
      </c>
      <c r="X44" s="129">
        <v>1562066.72</v>
      </c>
      <c r="Z44" s="129">
        <v>973.71</v>
      </c>
      <c r="AA44" s="129">
        <v>747</v>
      </c>
      <c r="AB44" s="129">
        <v>1031267.1</v>
      </c>
      <c r="AE44" s="214">
        <v>1627161.1</v>
      </c>
      <c r="AH44" s="214">
        <v>28725</v>
      </c>
      <c r="AI44" s="214">
        <v>729243.63</v>
      </c>
      <c r="AJ44" s="214">
        <v>271546.7</v>
      </c>
      <c r="AL44" s="214">
        <v>1</v>
      </c>
      <c r="AM44" s="214">
        <v>25000</v>
      </c>
      <c r="AN44" s="234">
        <f t="shared" si="6"/>
        <v>525989.71</v>
      </c>
      <c r="AO44" s="96">
        <f t="shared" si="1"/>
        <v>31379.47</v>
      </c>
      <c r="AP44" s="53">
        <f t="shared" si="2"/>
        <v>494610.24</v>
      </c>
      <c r="AQ44" s="50">
        <f t="shared" si="3"/>
        <v>2595054.5299999998</v>
      </c>
      <c r="AR44" s="99">
        <f t="shared" si="4"/>
        <v>2681677.4300000002</v>
      </c>
      <c r="AS44" s="53">
        <f t="shared" si="5"/>
        <v>-86622.900000000373</v>
      </c>
    </row>
    <row r="45" spans="1:45" x14ac:dyDescent="0.2">
      <c r="A45" t="s">
        <v>480</v>
      </c>
      <c r="B45" t="s">
        <v>523</v>
      </c>
      <c r="C45">
        <v>4225</v>
      </c>
      <c r="D45" t="s">
        <v>534</v>
      </c>
      <c r="E45" t="s">
        <v>534</v>
      </c>
      <c r="F45" s="36">
        <v>251670.31</v>
      </c>
      <c r="G45" s="36">
        <v>99749</v>
      </c>
      <c r="H45" s="36">
        <v>40348.94</v>
      </c>
      <c r="K45" s="130">
        <v>734833.19</v>
      </c>
      <c r="L45" s="130">
        <v>489958.29</v>
      </c>
      <c r="O45" s="128">
        <v>25711.200000000001</v>
      </c>
      <c r="R45" s="128">
        <v>4790.7299999999996</v>
      </c>
      <c r="U45" s="130">
        <v>280505.84999999998</v>
      </c>
      <c r="V45" s="130">
        <v>1500565.11</v>
      </c>
      <c r="X45" s="129">
        <v>1885118.8</v>
      </c>
      <c r="Z45" s="129">
        <v>662</v>
      </c>
      <c r="AA45" s="129">
        <v>3835</v>
      </c>
      <c r="AB45" s="129">
        <v>1019520</v>
      </c>
      <c r="AD45" s="129">
        <v>61800</v>
      </c>
      <c r="AE45" s="214">
        <v>1819469</v>
      </c>
      <c r="AG45" s="214">
        <v>26345</v>
      </c>
      <c r="AI45" s="214">
        <v>929295.76</v>
      </c>
      <c r="AJ45" s="214">
        <v>390821.2</v>
      </c>
      <c r="AL45" s="214">
        <v>18</v>
      </c>
      <c r="AN45" s="234">
        <f t="shared" si="6"/>
        <v>391768.25</v>
      </c>
      <c r="AO45" s="96">
        <f t="shared" si="1"/>
        <v>30501.93</v>
      </c>
      <c r="AP45" s="53">
        <f t="shared" si="2"/>
        <v>361266.32</v>
      </c>
      <c r="AQ45" s="50">
        <f t="shared" si="3"/>
        <v>2970935.8</v>
      </c>
      <c r="AR45" s="99">
        <f t="shared" si="4"/>
        <v>3165948.96</v>
      </c>
      <c r="AS45" s="53">
        <f t="shared" si="5"/>
        <v>-195013.16000000015</v>
      </c>
    </row>
    <row r="46" spans="1:45" x14ac:dyDescent="0.2">
      <c r="A46" t="s">
        <v>480</v>
      </c>
      <c r="B46" t="s">
        <v>523</v>
      </c>
      <c r="C46">
        <v>3058</v>
      </c>
      <c r="D46" t="s">
        <v>536</v>
      </c>
      <c r="E46" t="s">
        <v>536</v>
      </c>
      <c r="F46" s="36">
        <v>239455.81</v>
      </c>
      <c r="G46" s="36">
        <v>15974</v>
      </c>
      <c r="H46" s="36">
        <v>21366.83</v>
      </c>
      <c r="K46" s="130">
        <v>46114.18</v>
      </c>
      <c r="L46" s="130">
        <v>376782.17</v>
      </c>
      <c r="M46" s="130">
        <v>1</v>
      </c>
      <c r="O46" s="128">
        <v>17605.22</v>
      </c>
      <c r="Q46" s="128">
        <v>0</v>
      </c>
      <c r="R46" s="128">
        <v>0</v>
      </c>
      <c r="U46" s="130">
        <v>-1321514.05</v>
      </c>
      <c r="V46" s="130">
        <v>2280594.58</v>
      </c>
      <c r="X46" s="129">
        <v>985594.21</v>
      </c>
      <c r="Z46" s="129">
        <v>569.84</v>
      </c>
      <c r="AA46" s="129">
        <v>757</v>
      </c>
      <c r="AB46" s="129">
        <v>1233724.1599999999</v>
      </c>
      <c r="AD46" s="129">
        <v>54000</v>
      </c>
      <c r="AE46" s="214">
        <v>1638004.16</v>
      </c>
      <c r="AG46" s="214">
        <v>29203.75</v>
      </c>
      <c r="AH46" s="214">
        <v>8447.75</v>
      </c>
      <c r="AI46" s="214">
        <v>740971.07</v>
      </c>
      <c r="AJ46" s="214">
        <v>135010.23999999999</v>
      </c>
      <c r="AN46" s="234">
        <f t="shared" si="6"/>
        <v>276796.64</v>
      </c>
      <c r="AO46" s="96">
        <f t="shared" si="1"/>
        <v>17605.22</v>
      </c>
      <c r="AP46" s="53">
        <f t="shared" si="2"/>
        <v>259191.42</v>
      </c>
      <c r="AQ46" s="50">
        <f t="shared" si="3"/>
        <v>2274645.21</v>
      </c>
      <c r="AR46" s="99">
        <f t="shared" si="4"/>
        <v>2551636.9699999997</v>
      </c>
      <c r="AS46" s="53">
        <f t="shared" si="5"/>
        <v>-276991.75999999978</v>
      </c>
    </row>
    <row r="47" spans="1:45" x14ac:dyDescent="0.2">
      <c r="A47" t="s">
        <v>482</v>
      </c>
      <c r="B47" t="s">
        <v>538</v>
      </c>
      <c r="C47">
        <v>2820</v>
      </c>
      <c r="D47" t="s">
        <v>540</v>
      </c>
      <c r="E47" t="s">
        <v>540</v>
      </c>
      <c r="F47" s="36">
        <v>553112.02</v>
      </c>
      <c r="G47" s="36">
        <v>0</v>
      </c>
      <c r="H47" s="36">
        <v>5658.81</v>
      </c>
      <c r="K47" s="130">
        <v>5536396.6699999999</v>
      </c>
      <c r="L47" s="130">
        <v>1224053.45</v>
      </c>
      <c r="N47" s="128">
        <v>0</v>
      </c>
      <c r="O47" s="128">
        <v>87739.74</v>
      </c>
      <c r="R47" s="128">
        <v>101114.08</v>
      </c>
      <c r="T47" s="130">
        <v>-1171647.55</v>
      </c>
      <c r="U47" s="130">
        <v>6728352.6399999997</v>
      </c>
      <c r="V47" s="130">
        <v>2114009</v>
      </c>
      <c r="X47" s="129">
        <v>1378276.21</v>
      </c>
      <c r="Z47" s="129">
        <v>1479.78</v>
      </c>
      <c r="AE47" s="214">
        <v>473872</v>
      </c>
      <c r="AG47" s="214">
        <v>12364</v>
      </c>
      <c r="AH47" s="214">
        <v>37057</v>
      </c>
      <c r="AI47" s="214">
        <v>840608.73</v>
      </c>
      <c r="AJ47" s="214">
        <v>556201.22</v>
      </c>
      <c r="AN47" s="234">
        <f t="shared" si="6"/>
        <v>558770.83000000007</v>
      </c>
      <c r="AO47" s="96">
        <f t="shared" si="1"/>
        <v>188853.82</v>
      </c>
      <c r="AP47" s="53">
        <f t="shared" si="2"/>
        <v>369917.01000000007</v>
      </c>
      <c r="AQ47" s="50">
        <f t="shared" si="3"/>
        <v>1379755.99</v>
      </c>
      <c r="AR47" s="99">
        <f t="shared" si="4"/>
        <v>1920102.95</v>
      </c>
      <c r="AS47" s="53">
        <f t="shared" si="5"/>
        <v>-540346.96</v>
      </c>
    </row>
    <row r="48" spans="1:45" x14ac:dyDescent="0.2">
      <c r="A48" t="s">
        <v>482</v>
      </c>
      <c r="B48" t="s">
        <v>538</v>
      </c>
      <c r="C48">
        <v>3895</v>
      </c>
      <c r="D48" t="s">
        <v>541</v>
      </c>
      <c r="E48" t="s">
        <v>541</v>
      </c>
      <c r="F48" s="36">
        <v>533196.02</v>
      </c>
      <c r="G48" s="36">
        <v>5000</v>
      </c>
      <c r="H48" s="36">
        <v>11705.21</v>
      </c>
      <c r="K48" s="130">
        <v>2977330.46</v>
      </c>
      <c r="L48" s="130">
        <v>823603.02</v>
      </c>
      <c r="N48" s="128">
        <v>2000</v>
      </c>
      <c r="O48" s="128">
        <v>50870</v>
      </c>
      <c r="Q48" s="128">
        <v>407950</v>
      </c>
      <c r="R48" s="128">
        <v>1628</v>
      </c>
      <c r="U48" s="130">
        <v>5032073.42</v>
      </c>
      <c r="V48" s="130">
        <v>1646714.98</v>
      </c>
      <c r="X48" s="129">
        <v>1395477.33</v>
      </c>
      <c r="Z48" s="129">
        <v>1769.46</v>
      </c>
      <c r="AE48" s="214">
        <v>460376.04</v>
      </c>
      <c r="AG48" s="214">
        <v>15376</v>
      </c>
      <c r="AH48" s="214">
        <v>38706</v>
      </c>
      <c r="AI48" s="214">
        <v>1170165.3999999999</v>
      </c>
      <c r="AJ48" s="214">
        <v>2503025.04</v>
      </c>
      <c r="AN48" s="234">
        <f t="shared" si="6"/>
        <v>549901.23</v>
      </c>
      <c r="AO48" s="96">
        <f t="shared" si="1"/>
        <v>462448</v>
      </c>
      <c r="AP48" s="53">
        <f t="shared" si="2"/>
        <v>87453.229999999981</v>
      </c>
      <c r="AQ48" s="50">
        <f t="shared" si="3"/>
        <v>1397246.79</v>
      </c>
      <c r="AR48" s="99">
        <f t="shared" si="4"/>
        <v>4187648.48</v>
      </c>
      <c r="AS48" s="53">
        <f t="shared" si="5"/>
        <v>-2790401.69</v>
      </c>
    </row>
    <row r="49" spans="1:45" x14ac:dyDescent="0.2">
      <c r="A49" t="s">
        <v>482</v>
      </c>
      <c r="B49" t="s">
        <v>538</v>
      </c>
      <c r="C49">
        <v>2041</v>
      </c>
      <c r="D49" t="s">
        <v>542</v>
      </c>
      <c r="E49" t="s">
        <v>542</v>
      </c>
      <c r="F49" s="36">
        <v>977050.32</v>
      </c>
      <c r="G49" s="36">
        <v>0</v>
      </c>
      <c r="H49" s="36">
        <v>15676.75</v>
      </c>
      <c r="K49" s="130">
        <v>1015697.96</v>
      </c>
      <c r="L49" s="130">
        <v>1767712.02</v>
      </c>
      <c r="M49" s="130">
        <v>73999</v>
      </c>
      <c r="N49" s="128">
        <v>235780</v>
      </c>
      <c r="O49" s="128">
        <v>23265.22</v>
      </c>
      <c r="Q49" s="128">
        <v>127000</v>
      </c>
      <c r="R49" s="128">
        <v>3378.3</v>
      </c>
      <c r="U49" s="130">
        <v>5769846.9699999997</v>
      </c>
      <c r="V49" s="130">
        <v>2273364.33</v>
      </c>
      <c r="X49" s="129">
        <v>1189172.06</v>
      </c>
      <c r="Z49" s="129">
        <v>1926.62</v>
      </c>
      <c r="AE49" s="214">
        <v>405357</v>
      </c>
      <c r="AG49" s="214">
        <v>1140</v>
      </c>
      <c r="AH49" s="214">
        <v>32322</v>
      </c>
      <c r="AI49" s="214">
        <v>1141148.78</v>
      </c>
      <c r="AJ49" s="214">
        <v>4193629.67</v>
      </c>
      <c r="AN49" s="234">
        <f t="shared" si="6"/>
        <v>992727.07</v>
      </c>
      <c r="AO49" s="96">
        <f t="shared" si="1"/>
        <v>389423.51999999996</v>
      </c>
      <c r="AP49" s="53">
        <f t="shared" si="2"/>
        <v>603303.55000000005</v>
      </c>
      <c r="AQ49" s="50">
        <f t="shared" si="3"/>
        <v>1191098.6800000002</v>
      </c>
      <c r="AR49" s="99">
        <f t="shared" si="4"/>
        <v>5773597.4500000002</v>
      </c>
      <c r="AS49" s="53">
        <f t="shared" si="5"/>
        <v>-4582498.7699999996</v>
      </c>
    </row>
    <row r="50" spans="1:45" x14ac:dyDescent="0.2">
      <c r="A50" t="s">
        <v>484</v>
      </c>
      <c r="B50" t="s">
        <v>544</v>
      </c>
      <c r="C50">
        <v>2880</v>
      </c>
      <c r="D50" t="s">
        <v>546</v>
      </c>
      <c r="E50" t="s">
        <v>546</v>
      </c>
      <c r="F50" s="36">
        <v>634956.92000000004</v>
      </c>
      <c r="G50" s="36">
        <v>69564</v>
      </c>
      <c r="H50" s="36">
        <v>5300</v>
      </c>
      <c r="K50" s="130">
        <v>382197.45</v>
      </c>
      <c r="L50" s="130">
        <v>616984.96</v>
      </c>
      <c r="N50" s="128">
        <v>5300</v>
      </c>
      <c r="O50" s="128">
        <v>55200</v>
      </c>
      <c r="R50" s="128">
        <v>3020.4</v>
      </c>
      <c r="U50" s="130">
        <v>1443810.75</v>
      </c>
      <c r="X50" s="129">
        <v>2299137.63</v>
      </c>
      <c r="Z50" s="129">
        <v>2291.17</v>
      </c>
      <c r="AB50" s="129">
        <v>1323290.7</v>
      </c>
      <c r="AE50" s="214">
        <v>1803284.39</v>
      </c>
      <c r="AH50" s="214">
        <v>50327</v>
      </c>
      <c r="AI50" s="214">
        <v>1161887.2</v>
      </c>
      <c r="AJ50" s="214">
        <v>407548.73</v>
      </c>
      <c r="AN50" s="234">
        <f t="shared" si="6"/>
        <v>709820.92</v>
      </c>
      <c r="AO50" s="96">
        <f t="shared" si="1"/>
        <v>63520.4</v>
      </c>
      <c r="AP50" s="53">
        <f t="shared" si="2"/>
        <v>646300.52</v>
      </c>
      <c r="AQ50" s="50">
        <f t="shared" si="3"/>
        <v>3624719.5</v>
      </c>
      <c r="AR50" s="99">
        <f t="shared" si="4"/>
        <v>3423047.32</v>
      </c>
      <c r="AS50" s="53">
        <f t="shared" si="5"/>
        <v>201672.18000000017</v>
      </c>
    </row>
    <row r="51" spans="1:45" x14ac:dyDescent="0.2">
      <c r="A51" t="s">
        <v>484</v>
      </c>
      <c r="B51" t="s">
        <v>544</v>
      </c>
      <c r="C51">
        <v>9821</v>
      </c>
      <c r="D51" t="s">
        <v>547</v>
      </c>
      <c r="E51" t="s">
        <v>547</v>
      </c>
      <c r="F51" s="36">
        <v>1617583.34</v>
      </c>
      <c r="G51" s="36">
        <v>0</v>
      </c>
      <c r="H51" s="36">
        <v>77631.12</v>
      </c>
      <c r="K51" s="130">
        <v>1029428.35</v>
      </c>
      <c r="L51" s="130">
        <v>395353.94</v>
      </c>
      <c r="N51" s="128">
        <v>0</v>
      </c>
      <c r="O51" s="128">
        <v>18756.23</v>
      </c>
      <c r="R51" s="128">
        <v>9191.2800000000007</v>
      </c>
      <c r="U51" s="130">
        <v>637739.34</v>
      </c>
      <c r="V51" s="130">
        <v>2281491.52</v>
      </c>
      <c r="X51" s="129">
        <v>3662906.44</v>
      </c>
      <c r="Z51" s="129">
        <v>6003.34</v>
      </c>
      <c r="AB51" s="129">
        <v>1824647.1</v>
      </c>
      <c r="AE51" s="214">
        <v>3248935.02</v>
      </c>
      <c r="AG51" s="214">
        <v>34220</v>
      </c>
      <c r="AH51" s="214">
        <v>44116</v>
      </c>
      <c r="AI51" s="214">
        <v>1748408.04</v>
      </c>
      <c r="AJ51" s="214">
        <v>245059.44</v>
      </c>
      <c r="AN51" s="234">
        <f t="shared" si="6"/>
        <v>1695214.46</v>
      </c>
      <c r="AO51" s="96">
        <f t="shared" si="1"/>
        <v>27947.510000000002</v>
      </c>
      <c r="AP51" s="53">
        <f t="shared" si="2"/>
        <v>1667266.95</v>
      </c>
      <c r="AQ51" s="50">
        <f t="shared" si="3"/>
        <v>5493556.8799999999</v>
      </c>
      <c r="AR51" s="99">
        <f t="shared" si="4"/>
        <v>5320738.5000000009</v>
      </c>
      <c r="AS51" s="53">
        <f t="shared" si="5"/>
        <v>172818.37999999896</v>
      </c>
    </row>
    <row r="52" spans="1:45" x14ac:dyDescent="0.2">
      <c r="A52" t="s">
        <v>484</v>
      </c>
      <c r="B52" t="s">
        <v>544</v>
      </c>
      <c r="C52">
        <v>4858</v>
      </c>
      <c r="D52" t="s">
        <v>548</v>
      </c>
      <c r="E52" t="s">
        <v>548</v>
      </c>
      <c r="F52" s="36">
        <v>707078.13</v>
      </c>
      <c r="G52" s="36">
        <v>31800</v>
      </c>
      <c r="H52" s="36">
        <v>61796.87</v>
      </c>
      <c r="K52" s="130">
        <v>420634.02</v>
      </c>
      <c r="L52" s="130">
        <v>404165.4</v>
      </c>
      <c r="N52" s="128">
        <v>0</v>
      </c>
      <c r="O52" s="128">
        <v>0</v>
      </c>
      <c r="R52" s="128">
        <v>5867.39</v>
      </c>
      <c r="U52" s="130">
        <v>-1303352.08</v>
      </c>
      <c r="V52" s="130">
        <v>2647377.69</v>
      </c>
      <c r="X52" s="129">
        <v>3301252.48</v>
      </c>
      <c r="Z52" s="129">
        <v>836.26</v>
      </c>
      <c r="AB52" s="129">
        <v>1114208.96</v>
      </c>
      <c r="AD52" s="129">
        <v>894.55</v>
      </c>
      <c r="AE52" s="214">
        <v>1978341.96</v>
      </c>
      <c r="AG52" s="214">
        <v>25939</v>
      </c>
      <c r="AH52" s="214">
        <v>32244</v>
      </c>
      <c r="AI52" s="214">
        <v>1926012.07</v>
      </c>
      <c r="AJ52" s="214">
        <v>179073.8</v>
      </c>
      <c r="AN52" s="234">
        <f t="shared" si="6"/>
        <v>800675</v>
      </c>
      <c r="AO52" s="96">
        <f t="shared" si="1"/>
        <v>5867.39</v>
      </c>
      <c r="AP52" s="53">
        <f t="shared" si="2"/>
        <v>794807.61</v>
      </c>
      <c r="AQ52" s="50">
        <f t="shared" si="3"/>
        <v>4417192.2499999991</v>
      </c>
      <c r="AR52" s="99">
        <f t="shared" si="4"/>
        <v>4141610.83</v>
      </c>
      <c r="AS52" s="53">
        <f t="shared" si="5"/>
        <v>275581.41999999899</v>
      </c>
    </row>
    <row r="53" spans="1:45" x14ac:dyDescent="0.2">
      <c r="A53" t="s">
        <v>484</v>
      </c>
      <c r="B53" t="s">
        <v>544</v>
      </c>
      <c r="C53">
        <v>5652</v>
      </c>
      <c r="D53" t="s">
        <v>549</v>
      </c>
      <c r="E53" t="s">
        <v>549</v>
      </c>
      <c r="F53" s="36">
        <v>802872.64</v>
      </c>
      <c r="G53" s="36">
        <v>0</v>
      </c>
      <c r="H53" s="36">
        <v>2233.19</v>
      </c>
      <c r="K53" s="130">
        <v>546256.66</v>
      </c>
      <c r="L53" s="130">
        <v>202756.71</v>
      </c>
      <c r="N53" s="128">
        <v>0</v>
      </c>
      <c r="O53" s="128">
        <v>20400</v>
      </c>
      <c r="Q53" s="128">
        <v>200040</v>
      </c>
      <c r="R53" s="128">
        <v>1281.8900000000001</v>
      </c>
      <c r="U53" s="130">
        <v>-3257954.68</v>
      </c>
      <c r="V53" s="130">
        <v>4706462.17</v>
      </c>
      <c r="X53" s="129">
        <v>1669503.7</v>
      </c>
      <c r="Y53" s="129">
        <v>334000</v>
      </c>
      <c r="Z53" s="129">
        <v>2424.0300000000002</v>
      </c>
      <c r="AB53" s="129">
        <v>1803222.3</v>
      </c>
      <c r="AE53" s="214">
        <v>2246949.2999999998</v>
      </c>
      <c r="AG53" s="214">
        <v>189196</v>
      </c>
      <c r="AH53" s="214">
        <v>320</v>
      </c>
      <c r="AI53" s="214">
        <v>1156215.81</v>
      </c>
      <c r="AJ53" s="214">
        <v>332579.09999999998</v>
      </c>
      <c r="AN53" s="234">
        <f t="shared" si="6"/>
        <v>805105.83</v>
      </c>
      <c r="AO53" s="96">
        <f t="shared" si="1"/>
        <v>221721.89</v>
      </c>
      <c r="AP53" s="53">
        <f t="shared" si="2"/>
        <v>583383.93999999994</v>
      </c>
      <c r="AQ53" s="50">
        <f t="shared" si="3"/>
        <v>3809150.0300000003</v>
      </c>
      <c r="AR53" s="99">
        <f t="shared" si="4"/>
        <v>3925260.21</v>
      </c>
      <c r="AS53" s="53">
        <f t="shared" si="5"/>
        <v>-116110.1799999997</v>
      </c>
    </row>
    <row r="54" spans="1:45" x14ac:dyDescent="0.2">
      <c r="A54" s="48" t="s">
        <v>486</v>
      </c>
      <c r="B54" s="48" t="s">
        <v>551</v>
      </c>
      <c r="C54" s="48">
        <v>2823</v>
      </c>
      <c r="D54" s="48" t="s">
        <v>553</v>
      </c>
      <c r="E54" s="48" t="s">
        <v>1444</v>
      </c>
      <c r="F54" s="36">
        <v>332307.11</v>
      </c>
      <c r="G54" s="36">
        <v>0</v>
      </c>
      <c r="H54" s="36">
        <v>36568.910000000003</v>
      </c>
      <c r="K54" s="130">
        <v>1157515.1399999999</v>
      </c>
      <c r="L54" s="130">
        <v>263312.73</v>
      </c>
      <c r="M54" s="130">
        <v>0</v>
      </c>
      <c r="R54" s="128">
        <v>2185</v>
      </c>
      <c r="U54" s="130">
        <v>771954.47</v>
      </c>
      <c r="V54" s="130">
        <v>954921.7</v>
      </c>
      <c r="X54" s="129">
        <v>1736942.26</v>
      </c>
      <c r="Z54" s="129">
        <v>1228.77</v>
      </c>
      <c r="AB54" s="129">
        <v>1396480</v>
      </c>
      <c r="AD54" s="129">
        <v>607436.62</v>
      </c>
      <c r="AE54" s="214">
        <v>2081409</v>
      </c>
      <c r="AG54" s="214">
        <v>97246</v>
      </c>
      <c r="AI54" s="214">
        <v>1146716.42</v>
      </c>
      <c r="AJ54" s="214">
        <v>217073.51</v>
      </c>
      <c r="AM54" s="214">
        <v>139000</v>
      </c>
      <c r="AN54" s="234">
        <f t="shared" si="6"/>
        <v>368876.02</v>
      </c>
      <c r="AO54" s="96">
        <f t="shared" si="1"/>
        <v>2185</v>
      </c>
      <c r="AP54" s="53">
        <f t="shared" si="2"/>
        <v>366691.02</v>
      </c>
      <c r="AQ54" s="50">
        <f t="shared" si="3"/>
        <v>3742087.6500000004</v>
      </c>
      <c r="AR54" s="99">
        <f t="shared" si="4"/>
        <v>3681444.9299999997</v>
      </c>
      <c r="AS54" s="53">
        <f t="shared" si="5"/>
        <v>60642.720000000671</v>
      </c>
    </row>
    <row r="55" spans="1:45" x14ac:dyDescent="0.2">
      <c r="A55" s="48" t="s">
        <v>486</v>
      </c>
      <c r="B55" s="48" t="s">
        <v>551</v>
      </c>
      <c r="C55" s="48">
        <v>4818</v>
      </c>
      <c r="D55" s="48" t="s">
        <v>554</v>
      </c>
      <c r="E55" t="s">
        <v>554</v>
      </c>
      <c r="F55" s="36">
        <v>2122201.79</v>
      </c>
      <c r="G55" s="36">
        <v>0</v>
      </c>
      <c r="H55" s="36">
        <v>25604.94</v>
      </c>
      <c r="K55" s="130">
        <v>885384.6</v>
      </c>
      <c r="L55" s="130">
        <v>323011.84999999998</v>
      </c>
      <c r="O55" s="128">
        <v>60212.36</v>
      </c>
      <c r="R55" s="128">
        <v>3353</v>
      </c>
      <c r="U55" s="130">
        <v>514884.19</v>
      </c>
      <c r="V55" s="130">
        <v>2528782.23</v>
      </c>
      <c r="X55" s="129">
        <v>4430082.51</v>
      </c>
      <c r="Y55" s="129">
        <v>458830</v>
      </c>
      <c r="Z55" s="129">
        <v>7734.81</v>
      </c>
      <c r="AB55" s="129">
        <v>1104500</v>
      </c>
      <c r="AD55" s="129">
        <v>196312</v>
      </c>
      <c r="AE55" s="214">
        <v>2224831</v>
      </c>
      <c r="AG55" s="214">
        <v>87006</v>
      </c>
      <c r="AI55" s="214">
        <v>3412122.71</v>
      </c>
      <c r="AJ55" s="214">
        <v>224528.21</v>
      </c>
      <c r="AN55" s="234">
        <f t="shared" si="6"/>
        <v>2147806.73</v>
      </c>
      <c r="AO55" s="96">
        <f t="shared" si="1"/>
        <v>63565.36</v>
      </c>
      <c r="AP55" s="53">
        <f t="shared" si="2"/>
        <v>2084241.3699999999</v>
      </c>
      <c r="AQ55" s="50">
        <f t="shared" si="3"/>
        <v>6197459.3199999994</v>
      </c>
      <c r="AR55" s="99">
        <f t="shared" si="4"/>
        <v>5948487.9199999999</v>
      </c>
      <c r="AS55" s="53">
        <f t="shared" si="5"/>
        <v>248971.39999999944</v>
      </c>
    </row>
    <row r="56" spans="1:45" x14ac:dyDescent="0.2">
      <c r="A56" s="48" t="s">
        <v>486</v>
      </c>
      <c r="B56" s="48" t="s">
        <v>551</v>
      </c>
      <c r="C56" s="48">
        <v>2500</v>
      </c>
      <c r="D56" s="48" t="s">
        <v>555</v>
      </c>
      <c r="E56" t="s">
        <v>555</v>
      </c>
      <c r="F56" s="36">
        <v>340566.48</v>
      </c>
      <c r="G56" s="36">
        <v>0</v>
      </c>
      <c r="H56" s="36">
        <v>17429.13</v>
      </c>
      <c r="K56" s="130">
        <v>1198067.3</v>
      </c>
      <c r="L56" s="130">
        <v>81115.16</v>
      </c>
      <c r="R56" s="128">
        <v>-1049</v>
      </c>
      <c r="U56" s="130">
        <v>-731350.21</v>
      </c>
      <c r="V56" s="130">
        <v>2500517.9700000002</v>
      </c>
      <c r="X56" s="129">
        <v>1021858.51</v>
      </c>
      <c r="Y56" s="129">
        <v>201240</v>
      </c>
      <c r="Z56" s="129">
        <v>1207.27</v>
      </c>
      <c r="AB56" s="129">
        <v>1087031</v>
      </c>
      <c r="AD56" s="129">
        <v>60032</v>
      </c>
      <c r="AE56" s="214">
        <v>1431696</v>
      </c>
      <c r="AG56" s="214">
        <v>47402</v>
      </c>
      <c r="AI56" s="214">
        <v>827263.29</v>
      </c>
      <c r="AJ56" s="214">
        <v>195822.18</v>
      </c>
      <c r="AM56" s="214">
        <v>126</v>
      </c>
      <c r="AN56" s="234">
        <f t="shared" si="6"/>
        <v>357995.61</v>
      </c>
      <c r="AO56" s="96">
        <f t="shared" si="1"/>
        <v>-1049</v>
      </c>
      <c r="AP56" s="53">
        <f t="shared" si="2"/>
        <v>359044.61</v>
      </c>
      <c r="AQ56" s="50">
        <f t="shared" si="3"/>
        <v>2371368.7800000003</v>
      </c>
      <c r="AR56" s="99">
        <f t="shared" si="4"/>
        <v>2502309.4700000002</v>
      </c>
      <c r="AS56" s="53">
        <f t="shared" si="5"/>
        <v>-130940.68999999994</v>
      </c>
    </row>
    <row r="57" spans="1:45" x14ac:dyDescent="0.2">
      <c r="A57" s="48" t="s">
        <v>486</v>
      </c>
      <c r="B57" s="48" t="s">
        <v>551</v>
      </c>
      <c r="C57" s="48">
        <v>4429</v>
      </c>
      <c r="D57" s="48" t="s">
        <v>556</v>
      </c>
      <c r="E57" t="s">
        <v>556</v>
      </c>
      <c r="F57" s="36">
        <v>490605.61</v>
      </c>
      <c r="G57" s="36">
        <v>0</v>
      </c>
      <c r="H57" s="36">
        <v>23528.400000000001</v>
      </c>
      <c r="K57" s="130">
        <v>403008.01</v>
      </c>
      <c r="L57" s="130">
        <v>467082.55</v>
      </c>
      <c r="N57" s="128">
        <v>-6000</v>
      </c>
      <c r="O57" s="128">
        <v>-18872.990000000002</v>
      </c>
      <c r="R57" s="128">
        <v>2339</v>
      </c>
      <c r="T57" s="130">
        <v>-517294.1</v>
      </c>
      <c r="U57" s="130">
        <v>41969.26</v>
      </c>
      <c r="V57" s="130">
        <v>1946573.94</v>
      </c>
      <c r="X57" s="129">
        <v>1779575.44</v>
      </c>
      <c r="Y57" s="129">
        <v>65000</v>
      </c>
      <c r="Z57" s="129">
        <v>1205.22</v>
      </c>
      <c r="AB57" s="129">
        <v>993620</v>
      </c>
      <c r="AD57" s="129">
        <v>221790</v>
      </c>
      <c r="AE57" s="214">
        <v>1737817</v>
      </c>
      <c r="AG57" s="214">
        <v>40991</v>
      </c>
      <c r="AH57" s="214">
        <v>5442</v>
      </c>
      <c r="AI57" s="214">
        <v>992640.23</v>
      </c>
      <c r="AJ57" s="214">
        <v>285690.96999999997</v>
      </c>
      <c r="AM57" s="214">
        <v>63100</v>
      </c>
      <c r="AN57" s="234">
        <f t="shared" si="6"/>
        <v>514134.01</v>
      </c>
      <c r="AO57" s="96">
        <f t="shared" si="1"/>
        <v>-22533.99</v>
      </c>
      <c r="AP57" s="53">
        <f t="shared" si="2"/>
        <v>536668</v>
      </c>
      <c r="AQ57" s="50">
        <f t="shared" si="3"/>
        <v>3061190.66</v>
      </c>
      <c r="AR57" s="99">
        <f t="shared" si="4"/>
        <v>3125681.2</v>
      </c>
      <c r="AS57" s="53">
        <f t="shared" si="5"/>
        <v>-64490.540000000037</v>
      </c>
    </row>
    <row r="58" spans="1:45" x14ac:dyDescent="0.2">
      <c r="A58" s="48" t="s">
        <v>486</v>
      </c>
      <c r="B58" s="48" t="s">
        <v>551</v>
      </c>
      <c r="C58" s="48">
        <v>3247</v>
      </c>
      <c r="D58" s="48" t="s">
        <v>557</v>
      </c>
      <c r="E58" t="s">
        <v>557</v>
      </c>
      <c r="F58" s="36">
        <v>411687.03</v>
      </c>
      <c r="G58" s="36">
        <v>0</v>
      </c>
      <c r="H58" s="36">
        <v>19192.189999999999</v>
      </c>
      <c r="K58" s="130">
        <v>177705.86</v>
      </c>
      <c r="L58" s="130">
        <v>154214.16</v>
      </c>
      <c r="N58" s="128">
        <v>2000</v>
      </c>
      <c r="O58" s="128">
        <v>12139.33</v>
      </c>
      <c r="R58" s="128">
        <v>1544</v>
      </c>
      <c r="T58" s="130">
        <v>-275194.3</v>
      </c>
      <c r="U58" s="130">
        <v>83694.36</v>
      </c>
      <c r="V58" s="130">
        <v>980950.37</v>
      </c>
      <c r="X58" s="129">
        <v>814218.94</v>
      </c>
      <c r="Y58" s="129">
        <v>98300</v>
      </c>
      <c r="Z58" s="129">
        <v>1844.62</v>
      </c>
      <c r="AB58" s="129">
        <v>1159680</v>
      </c>
      <c r="AD58" s="129">
        <v>148770</v>
      </c>
      <c r="AE58" s="214">
        <v>1358314</v>
      </c>
      <c r="AG58" s="214">
        <v>22024</v>
      </c>
      <c r="AI58" s="214">
        <v>745784.74</v>
      </c>
      <c r="AJ58" s="214">
        <v>86162.34</v>
      </c>
      <c r="AM58" s="214">
        <v>52863</v>
      </c>
      <c r="AN58" s="234">
        <f t="shared" si="6"/>
        <v>430879.22000000003</v>
      </c>
      <c r="AO58" s="96">
        <f t="shared" si="1"/>
        <v>15683.33</v>
      </c>
      <c r="AP58" s="53">
        <f t="shared" si="2"/>
        <v>415195.89</v>
      </c>
      <c r="AQ58" s="50">
        <f t="shared" si="3"/>
        <v>2222813.56</v>
      </c>
      <c r="AR58" s="99">
        <f t="shared" si="4"/>
        <v>2265148.08</v>
      </c>
      <c r="AS58" s="53">
        <f t="shared" si="5"/>
        <v>-42334.520000000019</v>
      </c>
    </row>
    <row r="59" spans="1:45" s="231" customFormat="1" x14ac:dyDescent="0.2">
      <c r="A59" s="230" t="s">
        <v>486</v>
      </c>
      <c r="B59" s="230" t="s">
        <v>551</v>
      </c>
      <c r="C59" s="230">
        <v>1126</v>
      </c>
      <c r="D59" s="230" t="s">
        <v>558</v>
      </c>
      <c r="E59" s="231" t="s">
        <v>558</v>
      </c>
      <c r="F59" s="36">
        <v>216968.27</v>
      </c>
      <c r="G59" s="36">
        <v>0</v>
      </c>
      <c r="H59" s="36">
        <v>6526.36</v>
      </c>
      <c r="I59" s="131"/>
      <c r="J59" s="130"/>
      <c r="K59" s="130">
        <v>1237946.69</v>
      </c>
      <c r="L59" s="130">
        <v>-153421.97</v>
      </c>
      <c r="M59" s="130"/>
      <c r="N59" s="128"/>
      <c r="O59" s="128"/>
      <c r="P59" s="128"/>
      <c r="Q59" s="128"/>
      <c r="R59" s="128">
        <v>764.8</v>
      </c>
      <c r="S59" s="130"/>
      <c r="T59" s="130"/>
      <c r="U59" s="130">
        <v>-313994.77</v>
      </c>
      <c r="V59" s="130">
        <v>1692734.22</v>
      </c>
      <c r="W59" s="129"/>
      <c r="X59" s="129">
        <v>753917.13</v>
      </c>
      <c r="Y59" s="129"/>
      <c r="Z59" s="129">
        <v>736.83</v>
      </c>
      <c r="AA59" s="129"/>
      <c r="AB59" s="129">
        <v>978861.61</v>
      </c>
      <c r="AC59" s="129"/>
      <c r="AD59" s="129">
        <v>128173</v>
      </c>
      <c r="AE59" s="214">
        <v>1143464.6100000001</v>
      </c>
      <c r="AF59" s="214"/>
      <c r="AG59" s="214">
        <v>75509.119999999995</v>
      </c>
      <c r="AH59" s="214"/>
      <c r="AI59" s="214">
        <v>532209.55000000005</v>
      </c>
      <c r="AJ59" s="214">
        <v>181990.19</v>
      </c>
      <c r="AK59" s="214"/>
      <c r="AL59" s="214"/>
      <c r="AM59" s="214"/>
      <c r="AN59" s="234">
        <f t="shared" si="6"/>
        <v>223494.62999999998</v>
      </c>
      <c r="AO59" s="96">
        <f t="shared" si="1"/>
        <v>764.8</v>
      </c>
      <c r="AP59" s="53">
        <f t="shared" si="2"/>
        <v>222729.83</v>
      </c>
      <c r="AQ59" s="50">
        <f t="shared" si="3"/>
        <v>1861688.5699999998</v>
      </c>
      <c r="AR59" s="99">
        <f t="shared" si="4"/>
        <v>1933173.47</v>
      </c>
      <c r="AS59" s="53">
        <f t="shared" si="5"/>
        <v>-71484.90000000014</v>
      </c>
    </row>
    <row r="60" spans="1:45" x14ac:dyDescent="0.2">
      <c r="A60" t="s">
        <v>488</v>
      </c>
      <c r="B60" t="s">
        <v>560</v>
      </c>
      <c r="C60">
        <v>3728</v>
      </c>
      <c r="D60" t="s">
        <v>562</v>
      </c>
      <c r="E60" t="s">
        <v>562</v>
      </c>
      <c r="F60" s="36">
        <v>72615.37</v>
      </c>
      <c r="G60" s="36">
        <v>0</v>
      </c>
      <c r="H60" s="36">
        <v>15215.1</v>
      </c>
      <c r="K60" s="130">
        <v>854174.98</v>
      </c>
      <c r="L60" s="130">
        <v>151102.5</v>
      </c>
      <c r="N60" s="128">
        <v>49591</v>
      </c>
      <c r="O60" s="128">
        <v>0</v>
      </c>
      <c r="Q60" s="128">
        <v>72000</v>
      </c>
      <c r="R60" s="128">
        <v>0</v>
      </c>
      <c r="U60" s="130">
        <v>3288578.9</v>
      </c>
      <c r="V60" s="130">
        <v>-2210713.7999999998</v>
      </c>
      <c r="X60" s="129">
        <v>999028.96</v>
      </c>
      <c r="Z60" s="129">
        <v>1432.21</v>
      </c>
      <c r="AB60" s="129">
        <v>376674</v>
      </c>
      <c r="AD60" s="129">
        <v>577118</v>
      </c>
      <c r="AE60" s="214">
        <v>1028471.68</v>
      </c>
      <c r="AH60" s="214">
        <v>36070</v>
      </c>
      <c r="AI60" s="214">
        <v>794543.43</v>
      </c>
      <c r="AJ60" s="214">
        <v>201516.21</v>
      </c>
      <c r="AN60" s="234">
        <f t="shared" si="6"/>
        <v>87830.47</v>
      </c>
      <c r="AO60" s="96">
        <f t="shared" si="1"/>
        <v>121591</v>
      </c>
      <c r="AP60" s="53">
        <f t="shared" si="2"/>
        <v>-33760.53</v>
      </c>
      <c r="AQ60" s="50">
        <f t="shared" si="3"/>
        <v>1954253.17</v>
      </c>
      <c r="AR60" s="99">
        <f t="shared" si="4"/>
        <v>2060601.3200000003</v>
      </c>
      <c r="AS60" s="53">
        <f t="shared" si="5"/>
        <v>-106348.15000000037</v>
      </c>
    </row>
    <row r="61" spans="1:45" x14ac:dyDescent="0.2">
      <c r="A61" t="s">
        <v>488</v>
      </c>
      <c r="B61" t="s">
        <v>560</v>
      </c>
      <c r="C61">
        <v>3543</v>
      </c>
      <c r="D61" t="s">
        <v>563</v>
      </c>
      <c r="E61" t="s">
        <v>563</v>
      </c>
      <c r="F61" s="36">
        <v>387083.02</v>
      </c>
      <c r="G61" s="36">
        <v>88986</v>
      </c>
      <c r="H61" s="36">
        <v>117363.22</v>
      </c>
      <c r="K61" s="130">
        <v>812986.3</v>
      </c>
      <c r="L61" s="130">
        <v>219689.92</v>
      </c>
      <c r="O61" s="128">
        <v>13000</v>
      </c>
      <c r="Q61" s="128">
        <v>214561</v>
      </c>
      <c r="R61" s="128">
        <v>9966</v>
      </c>
      <c r="U61" s="130">
        <v>223628.05</v>
      </c>
      <c r="V61" s="130">
        <v>1549076.07</v>
      </c>
      <c r="X61" s="129">
        <v>1738858.68</v>
      </c>
      <c r="Z61" s="129">
        <v>2270.06</v>
      </c>
      <c r="AB61" s="129">
        <v>910407.44</v>
      </c>
      <c r="AE61" s="214">
        <v>1572958.44</v>
      </c>
      <c r="AH61" s="214">
        <v>26313</v>
      </c>
      <c r="AI61" s="214">
        <v>1137938.75</v>
      </c>
      <c r="AJ61" s="214">
        <v>298448.65000000002</v>
      </c>
      <c r="AN61" s="234">
        <f t="shared" si="6"/>
        <v>593432.24</v>
      </c>
      <c r="AO61" s="96">
        <f t="shared" si="1"/>
        <v>237527</v>
      </c>
      <c r="AP61" s="53">
        <f t="shared" si="2"/>
        <v>355905.24</v>
      </c>
      <c r="AQ61" s="50">
        <f t="shared" si="3"/>
        <v>2651536.1799999997</v>
      </c>
      <c r="AR61" s="99">
        <f t="shared" si="4"/>
        <v>3035658.84</v>
      </c>
      <c r="AS61" s="53">
        <f t="shared" si="5"/>
        <v>-384122.66000000015</v>
      </c>
    </row>
    <row r="62" spans="1:45" x14ac:dyDescent="0.2">
      <c r="A62" t="s">
        <v>488</v>
      </c>
      <c r="B62" t="s">
        <v>560</v>
      </c>
      <c r="C62">
        <v>6330</v>
      </c>
      <c r="D62" t="s">
        <v>564</v>
      </c>
      <c r="E62" t="s">
        <v>564</v>
      </c>
      <c r="F62" s="36">
        <v>75443.25</v>
      </c>
      <c r="G62" s="36">
        <v>1069627</v>
      </c>
      <c r="H62" s="36">
        <v>137903.64000000001</v>
      </c>
      <c r="K62" s="130">
        <v>158561.76</v>
      </c>
      <c r="L62" s="130">
        <v>223315.5</v>
      </c>
      <c r="O62" s="128">
        <v>15400</v>
      </c>
      <c r="Q62" s="128">
        <v>100000</v>
      </c>
      <c r="R62" s="128">
        <v>1084427.68</v>
      </c>
      <c r="U62" s="130">
        <v>-2775899.69</v>
      </c>
      <c r="V62" s="130">
        <v>3406179.86</v>
      </c>
      <c r="X62" s="129">
        <v>1707050.55</v>
      </c>
      <c r="Y62" s="129">
        <v>180000</v>
      </c>
      <c r="Z62" s="129">
        <v>6505.67</v>
      </c>
      <c r="AB62" s="129">
        <v>1564719.6</v>
      </c>
      <c r="AE62" s="214">
        <v>2129588.6</v>
      </c>
      <c r="AH62" s="214">
        <v>8324</v>
      </c>
      <c r="AI62" s="214">
        <v>1291906.8500000001</v>
      </c>
      <c r="AJ62" s="214">
        <v>193713.07</v>
      </c>
      <c r="AN62" s="234">
        <f t="shared" si="6"/>
        <v>1282973.8900000001</v>
      </c>
      <c r="AO62" s="96">
        <f t="shared" si="1"/>
        <v>1199827.68</v>
      </c>
      <c r="AP62" s="53">
        <f t="shared" si="2"/>
        <v>83146.210000000196</v>
      </c>
      <c r="AQ62" s="50">
        <f t="shared" si="3"/>
        <v>3458275.8200000003</v>
      </c>
      <c r="AR62" s="99">
        <f t="shared" si="4"/>
        <v>3623532.52</v>
      </c>
      <c r="AS62" s="53">
        <f t="shared" si="5"/>
        <v>-165256.69999999972</v>
      </c>
    </row>
    <row r="63" spans="1:45" x14ac:dyDescent="0.2">
      <c r="A63" t="s">
        <v>488</v>
      </c>
      <c r="B63" t="s">
        <v>560</v>
      </c>
      <c r="C63">
        <v>3421</v>
      </c>
      <c r="D63" t="s">
        <v>565</v>
      </c>
      <c r="E63" t="s">
        <v>565</v>
      </c>
      <c r="F63" s="36">
        <v>67631.81</v>
      </c>
      <c r="G63" s="36">
        <v>70200</v>
      </c>
      <c r="H63" s="36">
        <v>11919.41</v>
      </c>
      <c r="K63" s="130">
        <v>322759.42</v>
      </c>
      <c r="L63" s="130">
        <v>198127.05</v>
      </c>
      <c r="N63" s="128">
        <v>0</v>
      </c>
      <c r="O63" s="128">
        <v>15327.72</v>
      </c>
      <c r="Q63" s="128">
        <v>88500</v>
      </c>
      <c r="R63" s="128">
        <v>0</v>
      </c>
      <c r="U63" s="130">
        <v>-1065687.45</v>
      </c>
      <c r="V63" s="130">
        <v>1679166.57</v>
      </c>
      <c r="X63" s="129">
        <v>1793706.55</v>
      </c>
      <c r="Z63" s="129">
        <v>1285.21</v>
      </c>
      <c r="AB63" s="129">
        <v>156330.5</v>
      </c>
      <c r="AE63" s="214">
        <v>826660.5</v>
      </c>
      <c r="AH63" s="214">
        <v>28240</v>
      </c>
      <c r="AI63" s="214">
        <v>951777.19</v>
      </c>
      <c r="AJ63" s="214">
        <v>191313.72</v>
      </c>
      <c r="AN63" s="234">
        <f t="shared" si="6"/>
        <v>149751.22</v>
      </c>
      <c r="AO63" s="96">
        <f t="shared" si="1"/>
        <v>103827.72</v>
      </c>
      <c r="AP63" s="53">
        <f t="shared" si="2"/>
        <v>45923.5</v>
      </c>
      <c r="AQ63" s="50">
        <f t="shared" si="3"/>
        <v>1951322.26</v>
      </c>
      <c r="AR63" s="99">
        <f t="shared" si="4"/>
        <v>1997991.41</v>
      </c>
      <c r="AS63" s="53">
        <f t="shared" si="5"/>
        <v>-46669.149999999907</v>
      </c>
    </row>
    <row r="64" spans="1:45" x14ac:dyDescent="0.2">
      <c r="A64" t="s">
        <v>488</v>
      </c>
      <c r="B64" t="s">
        <v>560</v>
      </c>
      <c r="C64">
        <v>3591</v>
      </c>
      <c r="D64" t="s">
        <v>566</v>
      </c>
      <c r="E64" t="s">
        <v>566</v>
      </c>
      <c r="F64" s="36">
        <v>109599.16</v>
      </c>
      <c r="G64" s="36">
        <v>0</v>
      </c>
      <c r="H64" s="36">
        <v>32634.59</v>
      </c>
      <c r="K64" s="130">
        <v>615686.26</v>
      </c>
      <c r="L64" s="130">
        <v>104864.83</v>
      </c>
      <c r="O64" s="128">
        <v>39345.14</v>
      </c>
      <c r="Q64" s="128">
        <v>0</v>
      </c>
      <c r="R64" s="128">
        <v>0</v>
      </c>
      <c r="U64" s="130">
        <v>-398601.64</v>
      </c>
      <c r="V64" s="130">
        <v>1290095.46</v>
      </c>
      <c r="X64" s="129">
        <v>1212881.08</v>
      </c>
      <c r="Z64" s="129">
        <v>805.72</v>
      </c>
      <c r="AB64" s="129">
        <v>373697.5</v>
      </c>
      <c r="AD64" s="129">
        <v>152000</v>
      </c>
      <c r="AE64" s="214">
        <v>929409.5</v>
      </c>
      <c r="AH64" s="214">
        <v>27076</v>
      </c>
      <c r="AI64" s="214">
        <v>690664.51</v>
      </c>
      <c r="AJ64" s="214">
        <v>160288.41</v>
      </c>
      <c r="AN64" s="234">
        <f t="shared" si="6"/>
        <v>142233.75</v>
      </c>
      <c r="AO64" s="96">
        <f t="shared" si="1"/>
        <v>39345.14</v>
      </c>
      <c r="AP64" s="53">
        <f t="shared" si="2"/>
        <v>102888.61</v>
      </c>
      <c r="AQ64" s="50">
        <f t="shared" si="3"/>
        <v>1739384.3</v>
      </c>
      <c r="AR64" s="99">
        <f t="shared" si="4"/>
        <v>1807438.42</v>
      </c>
      <c r="AS64" s="53">
        <f t="shared" si="5"/>
        <v>-68054.119999999879</v>
      </c>
    </row>
    <row r="65" spans="1:45" x14ac:dyDescent="0.2">
      <c r="A65" t="s">
        <v>488</v>
      </c>
      <c r="B65" t="s">
        <v>560</v>
      </c>
      <c r="C65">
        <v>4772</v>
      </c>
      <c r="D65" t="s">
        <v>567</v>
      </c>
      <c r="E65" t="s">
        <v>567</v>
      </c>
      <c r="F65" s="36">
        <v>358377.13</v>
      </c>
      <c r="G65" s="36">
        <v>0</v>
      </c>
      <c r="H65" s="36">
        <v>33819.870000000003</v>
      </c>
      <c r="K65" s="130">
        <v>251635.5</v>
      </c>
      <c r="L65" s="130">
        <v>210443.56</v>
      </c>
      <c r="N65" s="128">
        <v>7473</v>
      </c>
      <c r="O65" s="128">
        <v>26155</v>
      </c>
      <c r="Q65" s="128">
        <v>233954</v>
      </c>
      <c r="R65" s="128">
        <v>4975</v>
      </c>
      <c r="U65" s="130">
        <v>-1355393.54</v>
      </c>
      <c r="V65" s="130">
        <v>2056145.55</v>
      </c>
      <c r="X65" s="129">
        <v>1667829.99</v>
      </c>
      <c r="Z65" s="129">
        <v>1793.03</v>
      </c>
      <c r="AB65" s="129">
        <v>1369829.4</v>
      </c>
      <c r="AD65" s="129">
        <v>78624</v>
      </c>
      <c r="AE65" s="214">
        <v>2025909.4</v>
      </c>
      <c r="AG65" s="214">
        <v>6624</v>
      </c>
      <c r="AH65" s="214">
        <v>22491</v>
      </c>
      <c r="AI65" s="214">
        <v>859679.99</v>
      </c>
      <c r="AJ65" s="214">
        <v>322404.98</v>
      </c>
      <c r="AN65" s="234">
        <f t="shared" si="6"/>
        <v>392197</v>
      </c>
      <c r="AO65" s="96">
        <f t="shared" si="1"/>
        <v>272557</v>
      </c>
      <c r="AP65" s="53">
        <f t="shared" si="2"/>
        <v>119640</v>
      </c>
      <c r="AQ65" s="50">
        <f t="shared" si="3"/>
        <v>3118076.42</v>
      </c>
      <c r="AR65" s="99">
        <f t="shared" si="4"/>
        <v>3237109.3699999996</v>
      </c>
      <c r="AS65" s="53">
        <f t="shared" si="5"/>
        <v>-119032.94999999972</v>
      </c>
    </row>
    <row r="66" spans="1:45" x14ac:dyDescent="0.2">
      <c r="A66" t="s">
        <v>490</v>
      </c>
      <c r="B66" t="s">
        <v>569</v>
      </c>
      <c r="C66">
        <v>5834</v>
      </c>
      <c r="D66" t="s">
        <v>571</v>
      </c>
      <c r="E66" t="s">
        <v>571</v>
      </c>
      <c r="F66" s="36">
        <v>1024170.73</v>
      </c>
      <c r="G66" s="36">
        <v>86612</v>
      </c>
      <c r="H66" s="36">
        <v>109834.84</v>
      </c>
      <c r="K66" s="130">
        <v>952600.81</v>
      </c>
      <c r="L66" s="130">
        <v>537997.48</v>
      </c>
      <c r="N66" s="128">
        <v>13790</v>
      </c>
      <c r="O66" s="128">
        <v>15956.04</v>
      </c>
      <c r="R66" s="128">
        <v>2609</v>
      </c>
      <c r="U66" s="130">
        <v>-509472.74</v>
      </c>
      <c r="V66" s="130">
        <v>2912713.08</v>
      </c>
      <c r="X66" s="129">
        <v>2580572.66</v>
      </c>
      <c r="Y66" s="129">
        <v>639890</v>
      </c>
      <c r="AD66" s="129">
        <v>3775.07</v>
      </c>
      <c r="AE66" s="214">
        <v>984008</v>
      </c>
      <c r="AG66" s="214">
        <v>5700</v>
      </c>
      <c r="AH66" s="214">
        <v>30848</v>
      </c>
      <c r="AI66" s="214">
        <v>1567006.67</v>
      </c>
      <c r="AJ66" s="214">
        <v>321054.58</v>
      </c>
      <c r="AM66" s="214">
        <v>40000</v>
      </c>
      <c r="AN66" s="234">
        <f t="shared" si="6"/>
        <v>1220617.57</v>
      </c>
      <c r="AO66" s="96">
        <f t="shared" si="1"/>
        <v>32355.040000000001</v>
      </c>
      <c r="AP66" s="53">
        <f t="shared" si="2"/>
        <v>1188262.53</v>
      </c>
      <c r="AQ66" s="50">
        <f t="shared" si="3"/>
        <v>3224237.73</v>
      </c>
      <c r="AR66" s="99">
        <f t="shared" si="4"/>
        <v>2948617.25</v>
      </c>
      <c r="AS66" s="53">
        <f t="shared" si="5"/>
        <v>275620.47999999998</v>
      </c>
    </row>
    <row r="67" spans="1:45" x14ac:dyDescent="0.2">
      <c r="A67" t="s">
        <v>490</v>
      </c>
      <c r="B67" t="s">
        <v>569</v>
      </c>
      <c r="C67">
        <v>4475</v>
      </c>
      <c r="D67" t="s">
        <v>572</v>
      </c>
      <c r="E67" t="s">
        <v>572</v>
      </c>
      <c r="F67" s="243">
        <v>543277.71</v>
      </c>
      <c r="G67" s="243"/>
      <c r="H67" s="243">
        <v>99284.87</v>
      </c>
      <c r="K67" s="130">
        <v>583663.02</v>
      </c>
      <c r="L67" s="130">
        <v>424422.16</v>
      </c>
      <c r="N67" s="128">
        <v>67118.47</v>
      </c>
      <c r="O67" s="128">
        <v>169866.14</v>
      </c>
      <c r="Q67" s="128">
        <v>1090</v>
      </c>
      <c r="R67" s="128">
        <v>11343.05</v>
      </c>
      <c r="U67" s="130">
        <v>-79176.19</v>
      </c>
      <c r="V67" s="130">
        <v>1364480.05</v>
      </c>
      <c r="X67" s="129">
        <v>1806864.14</v>
      </c>
      <c r="Y67" s="129">
        <v>30450</v>
      </c>
      <c r="Z67" s="129">
        <v>1856.36</v>
      </c>
      <c r="AC67" s="129">
        <v>480</v>
      </c>
      <c r="AD67" s="129">
        <v>234000</v>
      </c>
      <c r="AE67" s="214">
        <v>683126</v>
      </c>
      <c r="AG67" s="214">
        <v>44273</v>
      </c>
      <c r="AH67" s="214">
        <v>6120</v>
      </c>
      <c r="AI67" s="214">
        <v>991194.52</v>
      </c>
      <c r="AJ67" s="214">
        <v>233010.74</v>
      </c>
      <c r="AN67" s="234">
        <f t="shared" si="6"/>
        <v>642562.57999999996</v>
      </c>
      <c r="AO67" s="96">
        <f t="shared" si="1"/>
        <v>249417.66</v>
      </c>
      <c r="AP67" s="53">
        <f t="shared" si="2"/>
        <v>393144.91999999993</v>
      </c>
      <c r="AQ67" s="50">
        <f t="shared" si="3"/>
        <v>2073650.5</v>
      </c>
      <c r="AR67" s="99">
        <f t="shared" si="4"/>
        <v>1957724.26</v>
      </c>
      <c r="AS67" s="53">
        <f t="shared" si="5"/>
        <v>115926.23999999999</v>
      </c>
    </row>
    <row r="68" spans="1:45" x14ac:dyDescent="0.2">
      <c r="A68" t="s">
        <v>490</v>
      </c>
      <c r="B68" t="s">
        <v>569</v>
      </c>
      <c r="C68">
        <v>1990</v>
      </c>
      <c r="D68" t="s">
        <v>573</v>
      </c>
      <c r="E68" t="s">
        <v>573</v>
      </c>
      <c r="F68" s="36">
        <v>171226.92</v>
      </c>
      <c r="G68" s="36">
        <v>0</v>
      </c>
      <c r="H68" s="36">
        <v>8468.59</v>
      </c>
      <c r="K68" s="130">
        <v>927222.29</v>
      </c>
      <c r="L68" s="130">
        <v>258654.79</v>
      </c>
      <c r="N68" s="128">
        <v>12907</v>
      </c>
      <c r="O68" s="128">
        <v>14991.43</v>
      </c>
      <c r="R68" s="128">
        <v>0</v>
      </c>
      <c r="U68" s="130">
        <v>-775766.25</v>
      </c>
      <c r="V68" s="130">
        <v>2067672.51</v>
      </c>
      <c r="X68" s="129">
        <v>1375385.83</v>
      </c>
      <c r="Y68" s="129">
        <v>67000</v>
      </c>
      <c r="Z68" s="129">
        <v>319.33</v>
      </c>
      <c r="AE68" s="214">
        <v>412793</v>
      </c>
      <c r="AG68" s="214">
        <v>21754</v>
      </c>
      <c r="AH68" s="214">
        <v>5940</v>
      </c>
      <c r="AI68" s="214">
        <v>693741.13</v>
      </c>
      <c r="AJ68" s="214">
        <v>259059.13</v>
      </c>
      <c r="AM68" s="214">
        <v>3650</v>
      </c>
      <c r="AN68" s="234">
        <f t="shared" si="6"/>
        <v>179695.51</v>
      </c>
      <c r="AO68" s="96">
        <f t="shared" si="1"/>
        <v>27898.43</v>
      </c>
      <c r="AP68" s="53">
        <f t="shared" si="2"/>
        <v>151797.08000000002</v>
      </c>
      <c r="AQ68" s="50">
        <f t="shared" si="3"/>
        <v>1442705.1600000001</v>
      </c>
      <c r="AR68" s="99">
        <f t="shared" si="4"/>
        <v>1396937.2599999998</v>
      </c>
      <c r="AS68" s="53">
        <f t="shared" si="5"/>
        <v>45767.900000000373</v>
      </c>
    </row>
    <row r="69" spans="1:45" x14ac:dyDescent="0.2">
      <c r="A69" t="s">
        <v>490</v>
      </c>
      <c r="B69" t="s">
        <v>569</v>
      </c>
      <c r="C69">
        <v>5043</v>
      </c>
      <c r="D69" t="s">
        <v>574</v>
      </c>
      <c r="E69" t="s">
        <v>574</v>
      </c>
      <c r="F69" s="36">
        <v>286516.71999999997</v>
      </c>
      <c r="G69" s="36">
        <v>0</v>
      </c>
      <c r="H69" s="36">
        <v>5108.05</v>
      </c>
      <c r="K69" s="130">
        <v>935598.49</v>
      </c>
      <c r="L69" s="130">
        <v>544387.68999999994</v>
      </c>
      <c r="N69" s="128">
        <v>0</v>
      </c>
      <c r="O69" s="128">
        <v>12036</v>
      </c>
      <c r="R69" s="128">
        <v>0</v>
      </c>
      <c r="T69" s="130">
        <v>-421575.71</v>
      </c>
      <c r="V69" s="130">
        <v>2226508.67</v>
      </c>
      <c r="X69" s="129">
        <v>1976693.94</v>
      </c>
      <c r="Y69" s="129">
        <v>20000</v>
      </c>
      <c r="Z69" s="129">
        <v>808.16</v>
      </c>
      <c r="AD69" s="129">
        <v>531853</v>
      </c>
      <c r="AE69" s="214">
        <v>818796.5</v>
      </c>
      <c r="AH69" s="214">
        <v>28547</v>
      </c>
      <c r="AI69" s="214">
        <v>1445639.61</v>
      </c>
      <c r="AJ69" s="214">
        <v>281730</v>
      </c>
      <c r="AN69" s="234">
        <f t="shared" ref="AN69:AN70" si="7">SUM(F69:I69)</f>
        <v>291624.76999999996</v>
      </c>
      <c r="AO69" s="96">
        <f t="shared" ref="AO69:AO70" si="8">SUM(N69:R69)</f>
        <v>12036</v>
      </c>
      <c r="AP69" s="53">
        <f t="shared" ref="AP69:AP70" si="9">AN69-AO69</f>
        <v>279588.76999999996</v>
      </c>
      <c r="AQ69" s="50">
        <f t="shared" ref="AQ69:AQ70" si="10">SUM(W69:AD69)</f>
        <v>2529355.0999999996</v>
      </c>
      <c r="AR69" s="99">
        <f t="shared" ref="AR69:AR70" si="11">SUM(AE69:AM69)</f>
        <v>2574713.1100000003</v>
      </c>
      <c r="AS69" s="53">
        <f t="shared" ref="AS69:AS70" si="12">AQ69-AR69</f>
        <v>-45358.010000000708</v>
      </c>
    </row>
    <row r="70" spans="1:45" x14ac:dyDescent="0.2">
      <c r="A70" t="s">
        <v>490</v>
      </c>
      <c r="B70" t="s">
        <v>569</v>
      </c>
      <c r="C70">
        <v>5442</v>
      </c>
      <c r="D70" t="s">
        <v>575</v>
      </c>
      <c r="E70" t="s">
        <v>575</v>
      </c>
      <c r="F70" s="36">
        <v>667795.19999999995</v>
      </c>
      <c r="G70" s="36">
        <v>100000</v>
      </c>
      <c r="H70" s="36">
        <v>89631.98</v>
      </c>
      <c r="K70" s="130">
        <v>643537.31000000006</v>
      </c>
      <c r="L70" s="130">
        <v>482028.92</v>
      </c>
      <c r="N70" s="128">
        <v>11500</v>
      </c>
      <c r="O70" s="128">
        <v>12328.84</v>
      </c>
      <c r="Q70" s="128">
        <v>244650</v>
      </c>
      <c r="R70" s="128">
        <v>1754</v>
      </c>
      <c r="U70" s="130">
        <v>-237671.79</v>
      </c>
      <c r="V70" s="130">
        <v>2114406.96</v>
      </c>
      <c r="X70" s="129">
        <v>1914307.59</v>
      </c>
      <c r="Z70" s="129">
        <v>3058.77</v>
      </c>
      <c r="AE70" s="214">
        <v>724704</v>
      </c>
      <c r="AG70" s="214">
        <v>19812</v>
      </c>
      <c r="AH70" s="214">
        <v>61870</v>
      </c>
      <c r="AI70" s="214">
        <v>962220.81</v>
      </c>
      <c r="AJ70" s="214">
        <v>312734.15000000002</v>
      </c>
      <c r="AN70" s="234">
        <f t="shared" si="7"/>
        <v>857427.17999999993</v>
      </c>
      <c r="AO70" s="96">
        <f t="shared" si="8"/>
        <v>270232.84000000003</v>
      </c>
      <c r="AP70" s="53">
        <f t="shared" si="9"/>
        <v>587194.33999999985</v>
      </c>
      <c r="AQ70" s="50">
        <f t="shared" si="10"/>
        <v>1917366.36</v>
      </c>
      <c r="AR70" s="99">
        <f t="shared" si="11"/>
        <v>2081340.96</v>
      </c>
      <c r="AS70" s="53">
        <f t="shared" si="12"/>
        <v>-163974.59999999986</v>
      </c>
    </row>
    <row r="71" spans="1:45" x14ac:dyDescent="0.2">
      <c r="AO71" s="96"/>
      <c r="AQ71" s="50"/>
      <c r="AR71" s="99"/>
    </row>
    <row r="72" spans="1:45" x14ac:dyDescent="0.2">
      <c r="AO72" s="96"/>
      <c r="AQ72" s="50"/>
      <c r="AR72" s="99"/>
    </row>
    <row r="73" spans="1:45" x14ac:dyDescent="0.2">
      <c r="AO73" s="96"/>
      <c r="AQ73" s="50"/>
      <c r="AR73" s="99"/>
    </row>
    <row r="74" spans="1:45" x14ac:dyDescent="0.2">
      <c r="AO74" s="96"/>
      <c r="AQ74" s="50"/>
      <c r="AR74" s="99"/>
    </row>
    <row r="75" spans="1:45" x14ac:dyDescent="0.2">
      <c r="AO75" s="96"/>
      <c r="AQ75" s="50"/>
      <c r="AR75" s="99"/>
    </row>
    <row r="76" spans="1:45" x14ac:dyDescent="0.2">
      <c r="AO76" s="96"/>
      <c r="AQ76" s="50"/>
      <c r="AR76" s="99"/>
    </row>
    <row r="77" spans="1:45" x14ac:dyDescent="0.2">
      <c r="AO77" s="96"/>
      <c r="AQ77" s="50"/>
      <c r="AR77" s="99"/>
    </row>
    <row r="78" spans="1:45" x14ac:dyDescent="0.2">
      <c r="AO78" s="96"/>
      <c r="AQ78" s="50"/>
      <c r="AR78" s="99"/>
    </row>
    <row r="79" spans="1:45" x14ac:dyDescent="0.2">
      <c r="AO79" s="96"/>
      <c r="AQ79" s="50"/>
      <c r="AR79" s="99"/>
    </row>
    <row r="80" spans="1:45" x14ac:dyDescent="0.2">
      <c r="AO80" s="96"/>
      <c r="AQ80" s="50"/>
      <c r="AR80" s="99"/>
    </row>
    <row r="81" spans="41:44" x14ac:dyDescent="0.2">
      <c r="AO81" s="96"/>
      <c r="AQ81" s="50"/>
      <c r="AR81" s="99"/>
    </row>
    <row r="82" spans="41:44" x14ac:dyDescent="0.2">
      <c r="AO82" s="96"/>
      <c r="AQ82" s="50"/>
      <c r="AR82" s="99"/>
    </row>
    <row r="83" spans="41:44" x14ac:dyDescent="0.2">
      <c r="AO83" s="96"/>
      <c r="AQ83" s="50"/>
      <c r="AR83" s="99"/>
    </row>
    <row r="84" spans="41:44" x14ac:dyDescent="0.2">
      <c r="AO84" s="96"/>
      <c r="AQ84" s="50"/>
      <c r="AR84" s="99"/>
    </row>
    <row r="85" spans="41:44" x14ac:dyDescent="0.2">
      <c r="AO85" s="96"/>
      <c r="AQ85" s="50"/>
      <c r="AR85" s="99"/>
    </row>
    <row r="86" spans="41:44" x14ac:dyDescent="0.2">
      <c r="AO86" s="96"/>
      <c r="AQ86" s="50"/>
      <c r="AR86" s="99"/>
    </row>
    <row r="87" spans="41:44" x14ac:dyDescent="0.2">
      <c r="AO87" s="96"/>
      <c r="AQ87" s="50"/>
      <c r="AR87" s="99"/>
    </row>
    <row r="88" spans="41:44" x14ac:dyDescent="0.2">
      <c r="AO88" s="96"/>
      <c r="AQ88" s="50"/>
      <c r="AR88" s="99"/>
    </row>
    <row r="89" spans="41:44" x14ac:dyDescent="0.2">
      <c r="AO89" s="96"/>
      <c r="AQ89" s="50"/>
      <c r="AR89" s="99"/>
    </row>
    <row r="90" spans="41:44" x14ac:dyDescent="0.2">
      <c r="AO90" s="96"/>
      <c r="AQ90" s="50"/>
      <c r="AR90" s="99"/>
    </row>
    <row r="91" spans="41:44" x14ac:dyDescent="0.2">
      <c r="AO91" s="96"/>
      <c r="AQ91" s="50"/>
      <c r="AR91" s="99"/>
    </row>
    <row r="92" spans="41:44" x14ac:dyDescent="0.2">
      <c r="AO92" s="96"/>
      <c r="AQ92" s="50"/>
      <c r="AR92" s="99"/>
    </row>
    <row r="93" spans="41:44" x14ac:dyDescent="0.2">
      <c r="AO93" s="96"/>
      <c r="AQ93" s="50"/>
      <c r="AR93" s="99"/>
    </row>
    <row r="94" spans="41:44" x14ac:dyDescent="0.2">
      <c r="AO94" s="96"/>
      <c r="AQ94" s="50"/>
      <c r="AR94" s="99"/>
    </row>
    <row r="95" spans="41:44" x14ac:dyDescent="0.2">
      <c r="AO95" s="96"/>
      <c r="AQ95" s="50"/>
      <c r="AR95" s="99"/>
    </row>
    <row r="96" spans="41:44" x14ac:dyDescent="0.2">
      <c r="AO96" s="96"/>
      <c r="AQ96" s="50"/>
      <c r="AR96" s="99"/>
    </row>
    <row r="97" spans="41:44" x14ac:dyDescent="0.2">
      <c r="AO97" s="96"/>
      <c r="AQ97" s="50"/>
      <c r="AR97" s="99"/>
    </row>
    <row r="98" spans="41:44" x14ac:dyDescent="0.2">
      <c r="AO98" s="96"/>
      <c r="AQ98" s="50"/>
      <c r="AR98" s="99"/>
    </row>
    <row r="99" spans="41:44" x14ac:dyDescent="0.2">
      <c r="AO99" s="96"/>
      <c r="AQ99" s="50"/>
      <c r="AR99" s="99"/>
    </row>
    <row r="100" spans="41:44" x14ac:dyDescent="0.2">
      <c r="AO100" s="96"/>
      <c r="AQ100" s="50"/>
      <c r="AR100" s="99"/>
    </row>
    <row r="101" spans="41:44" x14ac:dyDescent="0.2">
      <c r="AO101" s="96"/>
      <c r="AQ101" s="50"/>
      <c r="AR101" s="99"/>
    </row>
    <row r="102" spans="41:44" x14ac:dyDescent="0.2">
      <c r="AO102" s="96"/>
      <c r="AQ102" s="50"/>
      <c r="AR102" s="99"/>
    </row>
    <row r="103" spans="41:44" x14ac:dyDescent="0.2">
      <c r="AO103" s="96"/>
      <c r="AQ103" s="50"/>
      <c r="AR103" s="99"/>
    </row>
    <row r="104" spans="41:44" x14ac:dyDescent="0.2">
      <c r="AO104" s="96"/>
      <c r="AQ104" s="50"/>
      <c r="AR104" s="99"/>
    </row>
    <row r="105" spans="41:44" x14ac:dyDescent="0.2">
      <c r="AO105" s="96"/>
      <c r="AQ105" s="50"/>
      <c r="AR105" s="99"/>
    </row>
    <row r="106" spans="41:44" x14ac:dyDescent="0.2">
      <c r="AO106" s="96"/>
      <c r="AQ106" s="50"/>
      <c r="AR106" s="99"/>
    </row>
    <row r="107" spans="41:44" x14ac:dyDescent="0.2">
      <c r="AO107" s="96"/>
      <c r="AQ107" s="50"/>
      <c r="AR107" s="99"/>
    </row>
    <row r="108" spans="41:44" x14ac:dyDescent="0.2">
      <c r="AO108" s="96"/>
      <c r="AQ108" s="50"/>
      <c r="AR108" s="99"/>
    </row>
    <row r="109" spans="41:44" x14ac:dyDescent="0.2">
      <c r="AO109" s="96"/>
      <c r="AQ109" s="50"/>
      <c r="AR109" s="99"/>
    </row>
    <row r="110" spans="41:44" x14ac:dyDescent="0.2">
      <c r="AO110" s="96"/>
      <c r="AQ110" s="50"/>
      <c r="AR110" s="99"/>
    </row>
    <row r="111" spans="41:44" x14ac:dyDescent="0.2">
      <c r="AO111" s="96"/>
      <c r="AQ111" s="50"/>
      <c r="AR111" s="99"/>
    </row>
    <row r="112" spans="41:44" x14ac:dyDescent="0.2">
      <c r="AO112" s="96"/>
      <c r="AQ112" s="50"/>
      <c r="AR112" s="99"/>
    </row>
    <row r="113" spans="41:44" x14ac:dyDescent="0.2">
      <c r="AO113" s="96"/>
      <c r="AQ113" s="50"/>
      <c r="AR113" s="99"/>
    </row>
    <row r="114" spans="41:44" x14ac:dyDescent="0.2">
      <c r="AO114" s="96"/>
      <c r="AQ114" s="50"/>
      <c r="AR114" s="99"/>
    </row>
    <row r="115" spans="41:44" x14ac:dyDescent="0.2">
      <c r="AO115" s="96"/>
      <c r="AQ115" s="50"/>
      <c r="AR115" s="99"/>
    </row>
    <row r="116" spans="41:44" x14ac:dyDescent="0.2">
      <c r="AO116" s="96"/>
      <c r="AQ116" s="50"/>
      <c r="AR116" s="99"/>
    </row>
    <row r="117" spans="41:44" x14ac:dyDescent="0.2">
      <c r="AO117" s="96"/>
      <c r="AQ117" s="50"/>
      <c r="AR117" s="99"/>
    </row>
    <row r="118" spans="41:44" x14ac:dyDescent="0.2">
      <c r="AO118" s="96"/>
      <c r="AQ118" s="50"/>
      <c r="AR118" s="99"/>
    </row>
    <row r="119" spans="41:44" x14ac:dyDescent="0.2">
      <c r="AO119" s="96"/>
      <c r="AQ119" s="50"/>
      <c r="AR119" s="99"/>
    </row>
    <row r="120" spans="41:44" x14ac:dyDescent="0.2">
      <c r="AO120" s="96"/>
      <c r="AQ120" s="50"/>
      <c r="AR120" s="99"/>
    </row>
    <row r="121" spans="41:44" x14ac:dyDescent="0.2">
      <c r="AO121" s="96"/>
      <c r="AQ121" s="50"/>
      <c r="AR121" s="99"/>
    </row>
    <row r="122" spans="41:44" x14ac:dyDescent="0.2">
      <c r="AO122" s="96"/>
      <c r="AQ122" s="50"/>
      <c r="AR122" s="99"/>
    </row>
    <row r="123" spans="41:44" x14ac:dyDescent="0.2">
      <c r="AO123" s="96"/>
      <c r="AQ123" s="50"/>
      <c r="AR123" s="99"/>
    </row>
    <row r="124" spans="41:44" x14ac:dyDescent="0.2">
      <c r="AO124" s="96"/>
      <c r="AQ124" s="50"/>
      <c r="AR124" s="99"/>
    </row>
    <row r="125" spans="41:44" x14ac:dyDescent="0.2">
      <c r="AO125" s="96"/>
      <c r="AQ125" s="50"/>
      <c r="AR125" s="99"/>
    </row>
    <row r="126" spans="41:44" x14ac:dyDescent="0.2">
      <c r="AO126" s="96"/>
      <c r="AQ126" s="50"/>
      <c r="AR126" s="99"/>
    </row>
    <row r="127" spans="41:44" x14ac:dyDescent="0.2">
      <c r="AO127" s="96"/>
      <c r="AQ127" s="50"/>
      <c r="AR127" s="99"/>
    </row>
    <row r="128" spans="41:44" x14ac:dyDescent="0.2">
      <c r="AO128" s="96"/>
      <c r="AQ128" s="50"/>
      <c r="AR128" s="99"/>
    </row>
    <row r="129" spans="41:44" x14ac:dyDescent="0.2">
      <c r="AO129" s="96"/>
      <c r="AQ129" s="50"/>
      <c r="AR129" s="99"/>
    </row>
    <row r="130" spans="41:44" x14ac:dyDescent="0.2">
      <c r="AO130" s="96"/>
      <c r="AQ130" s="50"/>
      <c r="AR130" s="99"/>
    </row>
    <row r="131" spans="41:44" x14ac:dyDescent="0.2">
      <c r="AO131" s="96"/>
      <c r="AQ131" s="50"/>
      <c r="AR131" s="99"/>
    </row>
    <row r="132" spans="41:44" x14ac:dyDescent="0.2">
      <c r="AO132" s="96"/>
      <c r="AQ132" s="50"/>
      <c r="AR132" s="99"/>
    </row>
    <row r="133" spans="41:44" x14ac:dyDescent="0.2">
      <c r="AO133" s="96"/>
      <c r="AQ133" s="50"/>
      <c r="AR133" s="99"/>
    </row>
    <row r="134" spans="41:44" x14ac:dyDescent="0.2">
      <c r="AO134" s="96"/>
      <c r="AQ134" s="50"/>
      <c r="AR134" s="99"/>
    </row>
    <row r="135" spans="41:44" x14ac:dyDescent="0.2">
      <c r="AO135" s="96"/>
      <c r="AQ135" s="50"/>
      <c r="AR135" s="99"/>
    </row>
    <row r="136" spans="41:44" x14ac:dyDescent="0.2">
      <c r="AO136" s="96"/>
      <c r="AQ136" s="50"/>
      <c r="AR136" s="99"/>
    </row>
    <row r="137" spans="41:44" x14ac:dyDescent="0.2">
      <c r="AO137" s="96"/>
      <c r="AQ137" s="50"/>
      <c r="AR137" s="99"/>
    </row>
    <row r="138" spans="41:44" x14ac:dyDescent="0.2">
      <c r="AO138" s="96"/>
      <c r="AQ138" s="50"/>
      <c r="AR138" s="99"/>
    </row>
    <row r="139" spans="41:44" x14ac:dyDescent="0.2">
      <c r="AO139" s="96"/>
      <c r="AQ139" s="50"/>
      <c r="AR139" s="99"/>
    </row>
    <row r="140" spans="41:44" x14ac:dyDescent="0.2">
      <c r="AO140" s="96"/>
      <c r="AQ140" s="50"/>
      <c r="AR140" s="99"/>
    </row>
    <row r="141" spans="41:44" x14ac:dyDescent="0.2">
      <c r="AO141" s="96"/>
      <c r="AQ141" s="50"/>
      <c r="AR141" s="99"/>
    </row>
    <row r="142" spans="41:44" x14ac:dyDescent="0.2">
      <c r="AO142" s="96"/>
      <c r="AQ142" s="50"/>
      <c r="AR142" s="99"/>
    </row>
    <row r="143" spans="41:44" x14ac:dyDescent="0.2">
      <c r="AO143" s="96"/>
      <c r="AQ143" s="50"/>
      <c r="AR143" s="99"/>
    </row>
    <row r="144" spans="41:44" x14ac:dyDescent="0.2">
      <c r="AO144" s="96"/>
      <c r="AQ144" s="50"/>
      <c r="AR144" s="99"/>
    </row>
    <row r="145" spans="41:44" x14ac:dyDescent="0.2">
      <c r="AO145" s="96"/>
      <c r="AQ145" s="50"/>
      <c r="AR145" s="99"/>
    </row>
    <row r="146" spans="41:44" x14ac:dyDescent="0.2">
      <c r="AO146" s="96"/>
      <c r="AQ146" s="50"/>
      <c r="AR146" s="99"/>
    </row>
    <row r="147" spans="41:44" x14ac:dyDescent="0.2">
      <c r="AO147" s="96"/>
      <c r="AQ147" s="50"/>
      <c r="AR147" s="99"/>
    </row>
    <row r="148" spans="41:44" x14ac:dyDescent="0.2">
      <c r="AO148" s="96"/>
      <c r="AQ148" s="50"/>
      <c r="AR148" s="99"/>
    </row>
    <row r="149" spans="41:44" x14ac:dyDescent="0.2">
      <c r="AO149" s="96"/>
      <c r="AQ149" s="50"/>
      <c r="AR149" s="99"/>
    </row>
    <row r="150" spans="41:44" x14ac:dyDescent="0.2">
      <c r="AO150" s="96"/>
      <c r="AQ150" s="50"/>
      <c r="AR150" s="9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0"/>
  <sheetViews>
    <sheetView topLeftCell="AG1" workbookViewId="0">
      <selection activeCell="AK1" sqref="F1:AK1048576"/>
    </sheetView>
  </sheetViews>
  <sheetFormatPr defaultRowHeight="14.25" x14ac:dyDescent="0.2"/>
  <cols>
    <col min="1" max="1" width="9" style="32"/>
    <col min="2" max="2" width="16.625" style="32" bestFit="1" customWidth="1"/>
    <col min="3" max="3" width="10.375" style="94" bestFit="1" customWidth="1"/>
    <col min="4" max="4" width="19.625" style="32" customWidth="1"/>
    <col min="5" max="5" width="23.625" style="32" customWidth="1"/>
    <col min="6" max="6" width="16.75" style="36" bestFit="1" customWidth="1"/>
    <col min="7" max="7" width="13.125" style="36" bestFit="1" customWidth="1"/>
    <col min="8" max="8" width="19.625" style="36" customWidth="1"/>
    <col min="9" max="9" width="18.875" style="126" customWidth="1"/>
    <col min="10" max="10" width="16" style="126" bestFit="1" customWidth="1"/>
    <col min="11" max="11" width="16.75" style="126" customWidth="1"/>
    <col min="12" max="12" width="16" style="278" bestFit="1" customWidth="1"/>
    <col min="13" max="13" width="29.75" style="278" bestFit="1" customWidth="1"/>
    <col min="14" max="14" width="19.125" style="278" bestFit="1" customWidth="1"/>
    <col min="15" max="15" width="19.875" style="278" bestFit="1" customWidth="1"/>
    <col min="16" max="16" width="16" style="278" bestFit="1" customWidth="1"/>
    <col min="17" max="17" width="19.625" style="126" bestFit="1" customWidth="1"/>
    <col min="18" max="18" width="16" style="126" bestFit="1" customWidth="1"/>
    <col min="19" max="19" width="29" style="126" bestFit="1" customWidth="1"/>
    <col min="20" max="20" width="16" style="126" bestFit="1" customWidth="1"/>
    <col min="21" max="21" width="24.75" style="213" bestFit="1" customWidth="1"/>
    <col min="22" max="22" width="19.5" style="213" bestFit="1" customWidth="1"/>
    <col min="23" max="23" width="24" style="213" bestFit="1" customWidth="1"/>
    <col min="24" max="24" width="16.25" style="213" bestFit="1" customWidth="1"/>
    <col min="25" max="25" width="16" style="213" bestFit="1" customWidth="1"/>
    <col min="26" max="26" width="29" style="213" bestFit="1" customWidth="1"/>
    <col min="27" max="27" width="17.875" style="213" bestFit="1" customWidth="1"/>
    <col min="28" max="28" width="20.25" style="280" bestFit="1" customWidth="1"/>
    <col min="29" max="29" width="16" style="280" bestFit="1" customWidth="1"/>
    <col min="30" max="30" width="18" style="280" bestFit="1" customWidth="1"/>
    <col min="31" max="31" width="22.375" style="280" bestFit="1" customWidth="1"/>
    <col min="32" max="32" width="27.125" style="280" bestFit="1" customWidth="1"/>
    <col min="33" max="33" width="16.875" style="280" customWidth="1"/>
    <col min="34" max="34" width="18.375" style="280" customWidth="1"/>
    <col min="35" max="35" width="18.25" style="280" bestFit="1" customWidth="1"/>
    <col min="36" max="37" width="16" style="280" bestFit="1" customWidth="1"/>
    <col min="38" max="39" width="15.875" style="40" bestFit="1" customWidth="1"/>
    <col min="40" max="40" width="27.75" style="40" bestFit="1" customWidth="1"/>
    <col min="41" max="41" width="28.5" style="40" bestFit="1" customWidth="1"/>
    <col min="42" max="42" width="15.875" style="40" bestFit="1" customWidth="1"/>
    <col min="43" max="43" width="27.375" style="40" bestFit="1" customWidth="1"/>
    <col min="44" max="44" width="22.375" style="188" bestFit="1" customWidth="1"/>
    <col min="45" max="45" width="20.375" style="188" bestFit="1" customWidth="1"/>
    <col min="46" max="46" width="31.125" style="188" bestFit="1" customWidth="1"/>
    <col min="47" max="47" width="19.875" style="188" bestFit="1" customWidth="1"/>
    <col min="48" max="48" width="47.25" style="188" bestFit="1" customWidth="1"/>
    <col min="49" max="49" width="28.75" style="188" bestFit="1" customWidth="1"/>
    <col min="50" max="50" width="45" style="188" bestFit="1" customWidth="1"/>
    <col min="51" max="51" width="41.625" style="188" bestFit="1" customWidth="1"/>
    <col min="52" max="52" width="33.375" style="188" bestFit="1" customWidth="1"/>
    <col min="53" max="53" width="21.375" style="188" bestFit="1" customWidth="1"/>
    <col min="54" max="54" width="26" style="188" bestFit="1" customWidth="1"/>
    <col min="55" max="55" width="15.875" style="188" bestFit="1" customWidth="1"/>
    <col min="56" max="56" width="16.75" style="188" bestFit="1" customWidth="1"/>
    <col min="57" max="57" width="17.75" style="188" bestFit="1" customWidth="1"/>
    <col min="58" max="58" width="39.75" style="188" bestFit="1" customWidth="1"/>
    <col min="59" max="59" width="46.125" style="188" bestFit="1" customWidth="1"/>
    <col min="60" max="60" width="52.75" style="188" bestFit="1" customWidth="1"/>
    <col min="61" max="61" width="33.75" style="188" bestFit="1" customWidth="1"/>
    <col min="62" max="62" width="33" style="188" bestFit="1" customWidth="1"/>
    <col min="63" max="63" width="27.25" style="188" bestFit="1" customWidth="1"/>
    <col min="64" max="64" width="28.25" style="188" bestFit="1" customWidth="1"/>
    <col min="65" max="65" width="15.875" style="188" bestFit="1" customWidth="1"/>
    <col min="66" max="66" width="17.75" style="188" bestFit="1" customWidth="1"/>
    <col min="67" max="69" width="15.875" style="188" bestFit="1" customWidth="1"/>
    <col min="70" max="70" width="24.625" style="188" bestFit="1" customWidth="1"/>
    <col min="71" max="71" width="19.125" style="188" bestFit="1" customWidth="1"/>
    <col min="72" max="72" width="25.375" style="188" bestFit="1" customWidth="1"/>
    <col min="73" max="73" width="23" style="188" bestFit="1" customWidth="1"/>
    <col min="74" max="75" width="15.875" style="188" bestFit="1" customWidth="1"/>
    <col min="76" max="76" width="25.875" style="188" bestFit="1" customWidth="1"/>
    <col min="77" max="77" width="40.125" style="188" bestFit="1" customWidth="1"/>
    <col min="78" max="78" width="33.75" style="188" bestFit="1" customWidth="1"/>
    <col min="79" max="79" width="28.125" style="188" bestFit="1" customWidth="1"/>
    <col min="80" max="80" width="15.875" style="188" bestFit="1" customWidth="1"/>
    <col min="81" max="81" width="21" style="188" bestFit="1" customWidth="1"/>
    <col min="82" max="16384" width="9" style="188"/>
  </cols>
  <sheetData>
    <row r="1" spans="1:37" x14ac:dyDescent="0.2">
      <c r="E1" s="32" t="s">
        <v>1408</v>
      </c>
      <c r="F1" s="36" t="s">
        <v>1819</v>
      </c>
      <c r="G1" s="36" t="s">
        <v>1821</v>
      </c>
      <c r="H1" s="36" t="s">
        <v>1823</v>
      </c>
      <c r="I1" s="126" t="s">
        <v>1829</v>
      </c>
      <c r="J1" s="126" t="s">
        <v>1831</v>
      </c>
      <c r="K1" s="126" t="s">
        <v>1833</v>
      </c>
      <c r="L1" s="278" t="s">
        <v>1835</v>
      </c>
      <c r="M1" s="278" t="s">
        <v>1837</v>
      </c>
      <c r="N1" s="278" t="s">
        <v>1884</v>
      </c>
      <c r="O1" s="278" t="s">
        <v>1841</v>
      </c>
      <c r="P1" s="278" t="s">
        <v>1843</v>
      </c>
      <c r="Q1" s="126" t="s">
        <v>1845</v>
      </c>
      <c r="R1" s="126" t="s">
        <v>1790</v>
      </c>
      <c r="S1" s="126" t="s">
        <v>1847</v>
      </c>
      <c r="T1" s="126" t="s">
        <v>1849</v>
      </c>
      <c r="U1" s="213" t="s">
        <v>1886</v>
      </c>
      <c r="V1" s="213" t="s">
        <v>1888</v>
      </c>
      <c r="W1" s="213" t="s">
        <v>1852</v>
      </c>
      <c r="X1" s="213" t="s">
        <v>1854</v>
      </c>
      <c r="Y1" s="213" t="s">
        <v>1856</v>
      </c>
      <c r="Z1" s="213" t="s">
        <v>1860</v>
      </c>
      <c r="AA1" s="213" t="s">
        <v>1862</v>
      </c>
      <c r="AB1" s="280" t="s">
        <v>1864</v>
      </c>
      <c r="AC1" s="280" t="s">
        <v>1866</v>
      </c>
      <c r="AD1" s="280" t="s">
        <v>1868</v>
      </c>
      <c r="AE1" s="280" t="s">
        <v>1870</v>
      </c>
      <c r="AF1" s="280" t="s">
        <v>1872</v>
      </c>
      <c r="AG1" s="280" t="s">
        <v>1874</v>
      </c>
      <c r="AH1" s="280" t="s">
        <v>1876</v>
      </c>
      <c r="AI1" s="280" t="s">
        <v>1890</v>
      </c>
      <c r="AJ1" s="280" t="s">
        <v>1882</v>
      </c>
      <c r="AK1" s="280" t="s">
        <v>1892</v>
      </c>
    </row>
    <row r="2" spans="1:37" x14ac:dyDescent="0.2">
      <c r="B2" s="32" t="s">
        <v>343</v>
      </c>
      <c r="C2" s="94" t="s">
        <v>465</v>
      </c>
      <c r="E2" s="32" t="s">
        <v>1409</v>
      </c>
      <c r="F2" s="36" t="s">
        <v>1820</v>
      </c>
      <c r="G2" s="36" t="s">
        <v>1822</v>
      </c>
      <c r="H2" s="36" t="s">
        <v>1824</v>
      </c>
      <c r="I2" s="126" t="s">
        <v>1830</v>
      </c>
      <c r="J2" s="126" t="s">
        <v>1832</v>
      </c>
      <c r="K2" s="126" t="s">
        <v>1834</v>
      </c>
      <c r="L2" s="278" t="s">
        <v>1836</v>
      </c>
      <c r="M2" s="278" t="s">
        <v>1838</v>
      </c>
      <c r="N2" s="278" t="s">
        <v>1885</v>
      </c>
      <c r="O2" s="278" t="s">
        <v>1842</v>
      </c>
      <c r="P2" s="278" t="s">
        <v>1844</v>
      </c>
      <c r="Q2" s="126" t="s">
        <v>1846</v>
      </c>
      <c r="R2" s="126" t="s">
        <v>1791</v>
      </c>
      <c r="S2" s="126" t="s">
        <v>1848</v>
      </c>
      <c r="T2" s="126" t="s">
        <v>1792</v>
      </c>
      <c r="U2" s="213" t="s">
        <v>1887</v>
      </c>
      <c r="V2" s="213" t="s">
        <v>1889</v>
      </c>
      <c r="W2" s="213" t="s">
        <v>1853</v>
      </c>
      <c r="X2" s="213" t="s">
        <v>1855</v>
      </c>
      <c r="Y2" s="213" t="s">
        <v>1857</v>
      </c>
      <c r="Z2" s="213" t="s">
        <v>1861</v>
      </c>
      <c r="AA2" s="213" t="s">
        <v>1863</v>
      </c>
      <c r="AB2" s="280" t="s">
        <v>1865</v>
      </c>
      <c r="AC2" s="280" t="s">
        <v>1867</v>
      </c>
      <c r="AD2" s="280" t="s">
        <v>1869</v>
      </c>
      <c r="AE2" s="280" t="s">
        <v>1871</v>
      </c>
      <c r="AF2" s="280" t="s">
        <v>1873</v>
      </c>
      <c r="AG2" s="280" t="s">
        <v>1875</v>
      </c>
      <c r="AH2" s="280" t="s">
        <v>1877</v>
      </c>
      <c r="AI2" s="280" t="s">
        <v>1891</v>
      </c>
      <c r="AJ2" s="280" t="s">
        <v>1883</v>
      </c>
      <c r="AK2" s="280" t="s">
        <v>1893</v>
      </c>
    </row>
    <row r="3" spans="1:37" x14ac:dyDescent="0.2">
      <c r="E3" s="32" t="s">
        <v>1410</v>
      </c>
      <c r="F3" s="36">
        <v>27824965.710000001</v>
      </c>
      <c r="G3" s="36">
        <v>1451123.84</v>
      </c>
      <c r="H3" s="36">
        <v>7923949.5899999999</v>
      </c>
      <c r="I3" s="126">
        <v>55264311.670000002</v>
      </c>
      <c r="J3" s="126">
        <v>27673541.5</v>
      </c>
      <c r="K3" s="126">
        <v>0</v>
      </c>
      <c r="L3" s="278">
        <v>250000</v>
      </c>
      <c r="M3" s="278">
        <v>2135986.89</v>
      </c>
      <c r="N3" s="278">
        <v>88320</v>
      </c>
      <c r="O3" s="278">
        <v>262345</v>
      </c>
      <c r="P3" s="278">
        <v>347089</v>
      </c>
      <c r="Q3" s="126">
        <v>120021.75</v>
      </c>
      <c r="R3" s="126">
        <v>-1190489.94</v>
      </c>
      <c r="S3" s="126">
        <v>-62921393.32</v>
      </c>
      <c r="T3" s="126">
        <v>190754868.97</v>
      </c>
      <c r="U3" s="213">
        <v>0</v>
      </c>
      <c r="V3" s="213">
        <v>2222.5300000000002</v>
      </c>
      <c r="W3" s="213">
        <v>122711573.58</v>
      </c>
      <c r="X3" s="213">
        <v>11991416.560000001</v>
      </c>
      <c r="Y3" s="213">
        <v>132882.57999999999</v>
      </c>
      <c r="Z3" s="213">
        <v>97529095</v>
      </c>
      <c r="AA3" s="213">
        <v>100680</v>
      </c>
      <c r="AB3" s="280">
        <v>16749066.92</v>
      </c>
      <c r="AC3" s="280">
        <v>157066116.52000001</v>
      </c>
      <c r="AD3" s="280">
        <v>13800</v>
      </c>
      <c r="AE3" s="280">
        <v>2617851.96</v>
      </c>
      <c r="AF3" s="280">
        <v>1288119.3</v>
      </c>
      <c r="AG3" s="280">
        <v>80343083.519999996</v>
      </c>
      <c r="AH3" s="280">
        <v>16720505.59</v>
      </c>
      <c r="AI3" s="280">
        <v>0</v>
      </c>
      <c r="AJ3" s="280">
        <v>809574.32</v>
      </c>
      <c r="AK3" s="280">
        <v>66742</v>
      </c>
    </row>
    <row r="4" spans="1:37" x14ac:dyDescent="0.2">
      <c r="A4" s="32" t="s">
        <v>579</v>
      </c>
      <c r="B4" s="32" t="s">
        <v>83</v>
      </c>
      <c r="C4" s="94">
        <v>5860</v>
      </c>
      <c r="D4" s="32" t="s">
        <v>0</v>
      </c>
      <c r="E4" s="32" t="s">
        <v>0</v>
      </c>
      <c r="F4" s="36">
        <v>301419.15000000002</v>
      </c>
      <c r="G4" s="36">
        <v>37600</v>
      </c>
      <c r="H4" s="36">
        <v>64183.88</v>
      </c>
      <c r="I4" s="126">
        <v>1855413.06</v>
      </c>
      <c r="J4" s="126">
        <v>222764.83</v>
      </c>
      <c r="M4" s="278">
        <v>48700</v>
      </c>
      <c r="P4" s="278">
        <v>0</v>
      </c>
      <c r="S4" s="126">
        <v>2669189.25</v>
      </c>
      <c r="T4" s="126">
        <v>198336.84</v>
      </c>
      <c r="W4" s="213">
        <v>1376246.4</v>
      </c>
      <c r="X4" s="213">
        <v>168380</v>
      </c>
      <c r="Y4" s="213">
        <v>1295.23</v>
      </c>
      <c r="Z4" s="213">
        <v>1538540</v>
      </c>
      <c r="AB4" s="280">
        <v>383065</v>
      </c>
      <c r="AC4" s="280">
        <v>2390048</v>
      </c>
      <c r="AE4" s="280">
        <v>66650</v>
      </c>
      <c r="AG4" s="280">
        <v>1116014.1000000001</v>
      </c>
      <c r="AH4" s="280">
        <v>329659.7</v>
      </c>
    </row>
    <row r="5" spans="1:37" x14ac:dyDescent="0.2">
      <c r="A5" s="32" t="s">
        <v>579</v>
      </c>
      <c r="B5" s="32" t="s">
        <v>83</v>
      </c>
      <c r="C5" s="94">
        <v>4140</v>
      </c>
      <c r="D5" s="32" t="s">
        <v>1</v>
      </c>
      <c r="E5" s="32" t="s">
        <v>1</v>
      </c>
      <c r="F5" s="36">
        <v>215911.88</v>
      </c>
      <c r="G5" s="36">
        <v>81223.63</v>
      </c>
      <c r="H5" s="36">
        <v>29735.14</v>
      </c>
      <c r="I5" s="126">
        <v>742397.43999999994</v>
      </c>
      <c r="J5" s="126">
        <v>207399.96</v>
      </c>
      <c r="M5" s="278">
        <v>38250</v>
      </c>
      <c r="P5" s="278">
        <v>0</v>
      </c>
      <c r="S5" s="126">
        <v>-706485.71</v>
      </c>
      <c r="T5" s="126">
        <v>2159407.13</v>
      </c>
      <c r="W5" s="213">
        <v>1650611.36</v>
      </c>
      <c r="X5" s="213">
        <v>460700</v>
      </c>
      <c r="Y5" s="213">
        <v>1266.93</v>
      </c>
      <c r="Z5" s="213">
        <v>1442080</v>
      </c>
      <c r="AB5" s="280">
        <v>290972</v>
      </c>
      <c r="AC5" s="280">
        <v>2547688</v>
      </c>
      <c r="AE5" s="280">
        <v>9900</v>
      </c>
      <c r="AF5" s="280">
        <v>39716</v>
      </c>
      <c r="AG5" s="280">
        <v>1314792.1399999999</v>
      </c>
      <c r="AH5" s="280">
        <v>148037.51999999999</v>
      </c>
    </row>
    <row r="6" spans="1:37" x14ac:dyDescent="0.2">
      <c r="A6" s="32" t="s">
        <v>579</v>
      </c>
      <c r="B6" s="32" t="s">
        <v>83</v>
      </c>
      <c r="C6" s="94">
        <v>4949</v>
      </c>
      <c r="D6" s="32" t="s">
        <v>2</v>
      </c>
      <c r="E6" s="32" t="s">
        <v>2</v>
      </c>
      <c r="F6" s="36">
        <v>643229.12</v>
      </c>
      <c r="G6" s="36">
        <v>34319.089999999997</v>
      </c>
      <c r="H6" s="36">
        <v>156404.15</v>
      </c>
      <c r="I6" s="126">
        <v>1109651.24</v>
      </c>
      <c r="J6" s="126">
        <v>81575.789999999994</v>
      </c>
      <c r="M6" s="278">
        <v>40500</v>
      </c>
      <c r="P6" s="278">
        <v>0</v>
      </c>
      <c r="S6" s="126">
        <v>-1081510.8799999999</v>
      </c>
      <c r="T6" s="126">
        <v>3104237.14</v>
      </c>
      <c r="W6" s="213">
        <v>1748420.87</v>
      </c>
      <c r="X6" s="213">
        <v>233723</v>
      </c>
      <c r="Y6" s="213">
        <v>1629.91</v>
      </c>
      <c r="Z6" s="213">
        <v>1258920</v>
      </c>
      <c r="AB6" s="280">
        <v>136800</v>
      </c>
      <c r="AC6" s="280">
        <v>2061572</v>
      </c>
      <c r="AE6" s="280">
        <v>71856</v>
      </c>
      <c r="AG6" s="280">
        <v>973670.73</v>
      </c>
      <c r="AH6" s="280">
        <v>310441.92</v>
      </c>
    </row>
    <row r="7" spans="1:37" x14ac:dyDescent="0.2">
      <c r="A7" s="32" t="s">
        <v>579</v>
      </c>
      <c r="B7" s="32" t="s">
        <v>83</v>
      </c>
      <c r="C7" s="94">
        <v>7034</v>
      </c>
      <c r="D7" s="32" t="s">
        <v>3</v>
      </c>
      <c r="E7" s="32" t="s">
        <v>3</v>
      </c>
      <c r="F7" s="36">
        <v>614549.31999999995</v>
      </c>
      <c r="G7" s="36">
        <v>62779.040000000001</v>
      </c>
      <c r="H7" s="36">
        <v>286044.2</v>
      </c>
      <c r="I7" s="126">
        <v>323323.25</v>
      </c>
      <c r="J7" s="126">
        <v>57045.05</v>
      </c>
      <c r="M7" s="278">
        <v>47450</v>
      </c>
      <c r="P7" s="278">
        <v>0</v>
      </c>
      <c r="S7" s="126">
        <v>339397.63</v>
      </c>
      <c r="T7" s="126">
        <v>1481598.18</v>
      </c>
      <c r="W7" s="213">
        <v>2444334.0499999998</v>
      </c>
      <c r="X7" s="213">
        <v>428200</v>
      </c>
      <c r="Y7" s="213">
        <v>2949.3</v>
      </c>
      <c r="Z7" s="213">
        <v>1911790</v>
      </c>
      <c r="AB7" s="280">
        <v>214279</v>
      </c>
      <c r="AC7" s="280">
        <v>3338270</v>
      </c>
      <c r="AE7" s="280">
        <v>88582</v>
      </c>
      <c r="AF7" s="280">
        <v>14914</v>
      </c>
      <c r="AG7" s="280">
        <v>1826642.21</v>
      </c>
      <c r="AH7" s="280">
        <v>257849.09</v>
      </c>
    </row>
    <row r="8" spans="1:37" x14ac:dyDescent="0.2">
      <c r="A8" s="32" t="s">
        <v>579</v>
      </c>
      <c r="B8" s="32" t="s">
        <v>83</v>
      </c>
      <c r="C8" s="94">
        <v>5253</v>
      </c>
      <c r="D8" s="32" t="s">
        <v>4</v>
      </c>
      <c r="E8" s="32" t="s">
        <v>4</v>
      </c>
      <c r="F8" s="36">
        <v>381224.72</v>
      </c>
      <c r="G8" s="36">
        <v>38964.94</v>
      </c>
      <c r="H8" s="36">
        <v>137269.21</v>
      </c>
      <c r="I8" s="126">
        <v>71439.320000000007</v>
      </c>
      <c r="J8" s="126">
        <v>438446.97</v>
      </c>
      <c r="M8" s="278">
        <v>39600</v>
      </c>
      <c r="P8" s="278">
        <v>0</v>
      </c>
      <c r="S8" s="126">
        <v>-2444446.61</v>
      </c>
      <c r="T8" s="126">
        <v>3577514.61</v>
      </c>
      <c r="W8" s="213">
        <v>2588560.4700000002</v>
      </c>
      <c r="X8" s="213">
        <v>112390</v>
      </c>
      <c r="Y8" s="213">
        <v>1341.83</v>
      </c>
      <c r="Z8" s="213">
        <v>1534820</v>
      </c>
      <c r="AB8" s="280">
        <v>199579</v>
      </c>
      <c r="AC8" s="280">
        <v>2891236</v>
      </c>
      <c r="AE8" s="280">
        <v>6180</v>
      </c>
      <c r="AF8" s="280">
        <v>29026</v>
      </c>
      <c r="AG8" s="280">
        <v>1552008.42</v>
      </c>
      <c r="AH8" s="280">
        <v>63563.72</v>
      </c>
    </row>
    <row r="9" spans="1:37" x14ac:dyDescent="0.2">
      <c r="A9" s="32" t="s">
        <v>579</v>
      </c>
      <c r="B9" s="32" t="s">
        <v>83</v>
      </c>
      <c r="C9" s="94">
        <v>1881</v>
      </c>
      <c r="D9" s="32" t="s">
        <v>5</v>
      </c>
      <c r="E9" s="32" t="s">
        <v>5</v>
      </c>
      <c r="F9" s="36">
        <v>282206.25</v>
      </c>
      <c r="G9" s="36">
        <v>23200</v>
      </c>
      <c r="H9" s="36">
        <v>160526.32999999999</v>
      </c>
      <c r="I9" s="126">
        <v>523722.11</v>
      </c>
      <c r="J9" s="126">
        <v>144644.16</v>
      </c>
      <c r="M9" s="278">
        <v>36100</v>
      </c>
      <c r="P9" s="278">
        <v>1600</v>
      </c>
      <c r="S9" s="126">
        <v>1224531.23</v>
      </c>
      <c r="T9" s="126">
        <v>80851.62</v>
      </c>
      <c r="W9" s="213">
        <v>638934.06000000006</v>
      </c>
      <c r="Y9" s="213">
        <v>1262.9100000000001</v>
      </c>
      <c r="Z9" s="213">
        <v>1379040</v>
      </c>
      <c r="AB9" s="280">
        <v>161250</v>
      </c>
      <c r="AC9" s="280">
        <v>1746390</v>
      </c>
      <c r="AE9" s="280">
        <v>38334</v>
      </c>
      <c r="AG9" s="280">
        <v>465169.67</v>
      </c>
      <c r="AH9" s="280">
        <v>139377.29999999999</v>
      </c>
    </row>
    <row r="10" spans="1:37" x14ac:dyDescent="0.2">
      <c r="A10" s="32" t="s">
        <v>579</v>
      </c>
      <c r="B10" s="32" t="s">
        <v>83</v>
      </c>
      <c r="C10" s="94">
        <v>7224</v>
      </c>
      <c r="D10" s="32" t="s">
        <v>6</v>
      </c>
      <c r="E10" s="32" t="s">
        <v>6</v>
      </c>
      <c r="F10" s="36">
        <v>602195.57999999996</v>
      </c>
      <c r="G10" s="36">
        <v>68191.09</v>
      </c>
      <c r="H10" s="36">
        <v>192685.79</v>
      </c>
      <c r="I10" s="126">
        <v>1012452.48</v>
      </c>
      <c r="J10" s="126">
        <v>215032.18</v>
      </c>
      <c r="M10" s="278">
        <v>55300</v>
      </c>
      <c r="P10" s="278">
        <v>0</v>
      </c>
      <c r="S10" s="126">
        <v>-277782.26</v>
      </c>
      <c r="T10" s="126">
        <v>2359303.7200000002</v>
      </c>
      <c r="W10" s="213">
        <v>1712464.61</v>
      </c>
      <c r="X10" s="213">
        <v>458590</v>
      </c>
      <c r="Y10" s="213">
        <v>2260.17</v>
      </c>
      <c r="Z10" s="213">
        <v>2529200</v>
      </c>
      <c r="AB10" s="280">
        <v>281822</v>
      </c>
      <c r="AC10" s="280">
        <v>3655784</v>
      </c>
      <c r="AF10" s="280">
        <v>96970</v>
      </c>
      <c r="AG10" s="280">
        <v>1174312.98</v>
      </c>
      <c r="AH10" s="280">
        <v>103534.14</v>
      </c>
    </row>
    <row r="11" spans="1:37" x14ac:dyDescent="0.2">
      <c r="A11" s="32" t="s">
        <v>579</v>
      </c>
      <c r="B11" s="32" t="s">
        <v>83</v>
      </c>
      <c r="C11" s="94">
        <v>2635</v>
      </c>
      <c r="D11" s="32" t="s">
        <v>7</v>
      </c>
      <c r="E11" s="32" t="s">
        <v>7</v>
      </c>
      <c r="F11" s="36">
        <v>47646.98</v>
      </c>
      <c r="G11" s="36">
        <v>12225.7</v>
      </c>
      <c r="H11" s="36">
        <v>41677.1</v>
      </c>
      <c r="I11" s="126">
        <v>775281.1</v>
      </c>
      <c r="J11" s="126">
        <v>387854.82</v>
      </c>
      <c r="M11" s="278">
        <v>24150</v>
      </c>
      <c r="P11" s="278">
        <v>0</v>
      </c>
      <c r="S11" s="126">
        <v>-779391.96</v>
      </c>
      <c r="T11" s="126">
        <v>2243800.1</v>
      </c>
      <c r="W11" s="213">
        <v>944295.59</v>
      </c>
      <c r="X11" s="213">
        <v>100410</v>
      </c>
      <c r="Y11" s="213">
        <v>895.76</v>
      </c>
      <c r="Z11" s="213">
        <v>678000</v>
      </c>
      <c r="AB11" s="280">
        <v>79340</v>
      </c>
      <c r="AC11" s="280">
        <v>1218016</v>
      </c>
      <c r="AF11" s="280">
        <v>51494.720000000001</v>
      </c>
      <c r="AG11" s="280">
        <v>582327.71</v>
      </c>
      <c r="AH11" s="280">
        <v>174975.35999999999</v>
      </c>
    </row>
    <row r="12" spans="1:37" x14ac:dyDescent="0.2">
      <c r="A12" s="32" t="s">
        <v>579</v>
      </c>
      <c r="B12" s="32" t="s">
        <v>83</v>
      </c>
      <c r="C12" s="94">
        <v>4596</v>
      </c>
      <c r="D12" s="32" t="s">
        <v>8</v>
      </c>
      <c r="E12" s="32" t="s">
        <v>8</v>
      </c>
      <c r="F12" s="36">
        <v>626398.64</v>
      </c>
      <c r="G12" s="36">
        <v>40533.08</v>
      </c>
      <c r="H12" s="36">
        <v>169843.02</v>
      </c>
      <c r="I12" s="126">
        <v>311759.92</v>
      </c>
      <c r="J12" s="126">
        <v>84164.93</v>
      </c>
      <c r="M12" s="278">
        <v>35750</v>
      </c>
      <c r="P12" s="278">
        <v>0</v>
      </c>
      <c r="S12" s="126">
        <v>-1088208.93</v>
      </c>
      <c r="T12" s="126">
        <v>2541297.98</v>
      </c>
      <c r="W12" s="213">
        <v>1501731.65</v>
      </c>
      <c r="X12" s="213">
        <v>155010</v>
      </c>
      <c r="Y12" s="213">
        <v>1554.24</v>
      </c>
      <c r="Z12" s="213">
        <v>1188960</v>
      </c>
      <c r="AB12" s="280">
        <v>139292</v>
      </c>
      <c r="AC12" s="280">
        <v>2027776</v>
      </c>
      <c r="AE12" s="280">
        <v>35260</v>
      </c>
      <c r="AF12" s="280">
        <v>4640</v>
      </c>
      <c r="AG12" s="280">
        <v>1029618.03</v>
      </c>
      <c r="AH12" s="280">
        <v>145393.32</v>
      </c>
    </row>
    <row r="13" spans="1:37" x14ac:dyDescent="0.2">
      <c r="A13" s="32" t="s">
        <v>579</v>
      </c>
      <c r="B13" s="32" t="s">
        <v>83</v>
      </c>
      <c r="C13" s="94">
        <v>3172</v>
      </c>
      <c r="D13" s="32" t="s">
        <v>9</v>
      </c>
      <c r="E13" s="32" t="s">
        <v>9</v>
      </c>
      <c r="F13" s="36">
        <v>394587.79</v>
      </c>
      <c r="G13" s="36">
        <v>28833.34</v>
      </c>
      <c r="H13" s="36">
        <v>279479.95</v>
      </c>
      <c r="I13" s="126">
        <v>502754.93</v>
      </c>
      <c r="J13" s="126">
        <v>234171.45</v>
      </c>
      <c r="M13" s="278">
        <v>41575</v>
      </c>
      <c r="P13" s="278">
        <v>0</v>
      </c>
      <c r="S13" s="126">
        <v>-465913.19</v>
      </c>
      <c r="T13" s="126">
        <v>2357450.56</v>
      </c>
      <c r="W13" s="213">
        <v>839125.05</v>
      </c>
      <c r="X13" s="213">
        <v>15120</v>
      </c>
      <c r="Y13" s="213">
        <v>1982.27</v>
      </c>
      <c r="Z13" s="213">
        <v>1051410</v>
      </c>
      <c r="AB13" s="280">
        <v>122432</v>
      </c>
      <c r="AC13" s="280">
        <v>1473971</v>
      </c>
      <c r="AE13" s="280">
        <v>11884</v>
      </c>
      <c r="AF13" s="280">
        <v>21600</v>
      </c>
      <c r="AG13" s="280">
        <v>847698.47</v>
      </c>
      <c r="AH13" s="280">
        <v>168200.76</v>
      </c>
    </row>
    <row r="14" spans="1:37" x14ac:dyDescent="0.2">
      <c r="A14" s="32" t="s">
        <v>579</v>
      </c>
      <c r="B14" s="32" t="s">
        <v>83</v>
      </c>
      <c r="C14" s="94">
        <v>2856</v>
      </c>
      <c r="D14" s="32" t="s">
        <v>10</v>
      </c>
      <c r="E14" s="32" t="s">
        <v>10</v>
      </c>
      <c r="F14" s="36">
        <v>213823.88</v>
      </c>
      <c r="G14" s="36">
        <v>27561.360000000001</v>
      </c>
      <c r="H14" s="36">
        <v>85978.23</v>
      </c>
      <c r="I14" s="126">
        <v>1203467.8700000001</v>
      </c>
      <c r="J14" s="126">
        <v>69514.850000000006</v>
      </c>
      <c r="M14" s="278">
        <v>30450</v>
      </c>
      <c r="P14" s="278">
        <v>0</v>
      </c>
      <c r="S14" s="126">
        <v>-1577722.72</v>
      </c>
      <c r="T14" s="126">
        <v>3416597.09</v>
      </c>
      <c r="W14" s="213">
        <v>1153410.8400000001</v>
      </c>
      <c r="X14" s="213">
        <v>115120</v>
      </c>
      <c r="Y14" s="213">
        <v>1210.52</v>
      </c>
      <c r="Z14" s="213">
        <v>1026640</v>
      </c>
      <c r="AB14" s="280">
        <v>169435</v>
      </c>
      <c r="AC14" s="280">
        <v>1729888</v>
      </c>
      <c r="AE14" s="280">
        <v>2200</v>
      </c>
      <c r="AF14" s="280">
        <v>25534</v>
      </c>
      <c r="AG14" s="280">
        <v>717738.22</v>
      </c>
      <c r="AH14" s="280">
        <v>259434.32</v>
      </c>
    </row>
    <row r="15" spans="1:37" x14ac:dyDescent="0.2">
      <c r="A15" s="32" t="s">
        <v>579</v>
      </c>
      <c r="B15" s="32" t="s">
        <v>83</v>
      </c>
      <c r="C15" s="94">
        <v>4051</v>
      </c>
      <c r="D15" s="32" t="s">
        <v>11</v>
      </c>
      <c r="E15" s="32" t="s">
        <v>11</v>
      </c>
      <c r="F15" s="36">
        <v>488606.78</v>
      </c>
      <c r="G15" s="36">
        <v>33795.230000000003</v>
      </c>
      <c r="H15" s="36">
        <v>43933.77</v>
      </c>
      <c r="I15" s="126">
        <v>2658020</v>
      </c>
      <c r="J15" s="126">
        <v>437090.79</v>
      </c>
      <c r="M15" s="278">
        <v>39620</v>
      </c>
      <c r="P15" s="278">
        <v>0</v>
      </c>
      <c r="S15" s="126">
        <v>695736.18</v>
      </c>
      <c r="T15" s="126">
        <v>3110817.16</v>
      </c>
      <c r="W15" s="213">
        <v>1443402.28</v>
      </c>
      <c r="X15" s="213">
        <v>280000</v>
      </c>
      <c r="Y15" s="213">
        <v>1451.5</v>
      </c>
      <c r="Z15" s="213">
        <v>1318560</v>
      </c>
      <c r="AB15" s="280">
        <v>159600</v>
      </c>
      <c r="AC15" s="280">
        <v>1945700</v>
      </c>
      <c r="AE15" s="280">
        <v>52616</v>
      </c>
      <c r="AF15" s="280">
        <v>8870</v>
      </c>
      <c r="AG15" s="280">
        <v>1056413.1399999999</v>
      </c>
      <c r="AH15" s="280">
        <v>324141.40999999997</v>
      </c>
    </row>
    <row r="16" spans="1:37" x14ac:dyDescent="0.2">
      <c r="A16" s="32" t="s">
        <v>579</v>
      </c>
      <c r="B16" s="32" t="s">
        <v>83</v>
      </c>
      <c r="C16" s="94">
        <v>5248</v>
      </c>
      <c r="D16" s="32" t="s">
        <v>12</v>
      </c>
      <c r="E16" s="32" t="s">
        <v>12</v>
      </c>
      <c r="F16" s="36">
        <v>121708.56</v>
      </c>
      <c r="G16" s="36">
        <v>24890.86</v>
      </c>
      <c r="H16" s="36">
        <v>58817.25</v>
      </c>
      <c r="I16" s="126">
        <v>754022.47</v>
      </c>
      <c r="J16" s="126">
        <v>234777.95</v>
      </c>
      <c r="M16" s="278">
        <v>27600</v>
      </c>
      <c r="P16" s="278">
        <v>0</v>
      </c>
      <c r="S16" s="126">
        <v>-2870542.43</v>
      </c>
      <c r="T16" s="126">
        <v>4381554.71</v>
      </c>
      <c r="W16" s="213">
        <v>1664028.44</v>
      </c>
      <c r="X16" s="213">
        <v>170000</v>
      </c>
      <c r="Y16" s="213">
        <v>592.07000000000005</v>
      </c>
      <c r="Z16" s="213">
        <v>1255990</v>
      </c>
      <c r="AB16" s="280">
        <v>101310</v>
      </c>
      <c r="AC16" s="280">
        <v>1976922</v>
      </c>
      <c r="AE16" s="280">
        <v>25424</v>
      </c>
      <c r="AF16" s="280">
        <v>50265</v>
      </c>
      <c r="AG16" s="280">
        <v>1203962.67</v>
      </c>
      <c r="AH16" s="280">
        <v>262442.03000000003</v>
      </c>
      <c r="AJ16" s="280">
        <v>17300</v>
      </c>
    </row>
    <row r="17" spans="1:37" x14ac:dyDescent="0.2">
      <c r="A17" s="32" t="s">
        <v>579</v>
      </c>
      <c r="B17" s="32" t="s">
        <v>83</v>
      </c>
      <c r="C17" s="94">
        <v>3653</v>
      </c>
      <c r="D17" s="32" t="s">
        <v>13</v>
      </c>
      <c r="E17" s="32" t="s">
        <v>13</v>
      </c>
      <c r="F17" s="36">
        <v>778402.84</v>
      </c>
      <c r="G17" s="36">
        <v>21400</v>
      </c>
      <c r="H17" s="36">
        <v>37497.699999999997</v>
      </c>
      <c r="I17" s="126">
        <v>534123.76</v>
      </c>
      <c r="J17" s="126">
        <v>142590.44</v>
      </c>
      <c r="M17" s="278">
        <v>31500</v>
      </c>
      <c r="P17" s="278">
        <v>0</v>
      </c>
      <c r="S17" s="126">
        <v>-1111235.43</v>
      </c>
      <c r="T17" s="126">
        <v>2824820.87</v>
      </c>
      <c r="W17" s="213">
        <v>1187746.33</v>
      </c>
      <c r="X17" s="213">
        <v>100000</v>
      </c>
      <c r="Y17" s="213">
        <v>2997.14</v>
      </c>
      <c r="Z17" s="213">
        <v>1006310</v>
      </c>
      <c r="AB17" s="280">
        <v>307109</v>
      </c>
      <c r="AC17" s="280">
        <v>1773891</v>
      </c>
      <c r="AE17" s="280">
        <v>3940</v>
      </c>
      <c r="AF17" s="280">
        <v>9022</v>
      </c>
      <c r="AG17" s="280">
        <v>799485.15</v>
      </c>
      <c r="AH17" s="280">
        <v>248895.02</v>
      </c>
    </row>
    <row r="18" spans="1:37" x14ac:dyDescent="0.2">
      <c r="A18" s="32" t="s">
        <v>579</v>
      </c>
      <c r="B18" s="32" t="s">
        <v>83</v>
      </c>
      <c r="C18" s="94">
        <v>5830</v>
      </c>
      <c r="D18" s="32" t="s">
        <v>14</v>
      </c>
      <c r="E18" s="32" t="s">
        <v>14</v>
      </c>
      <c r="F18" s="36">
        <v>631101.71</v>
      </c>
      <c r="G18" s="36">
        <v>43682.3</v>
      </c>
      <c r="H18" s="36">
        <v>185282.68</v>
      </c>
      <c r="I18" s="126">
        <v>264035.48</v>
      </c>
      <c r="J18" s="126">
        <v>94814.57</v>
      </c>
      <c r="M18" s="278">
        <v>51400</v>
      </c>
      <c r="P18" s="278">
        <v>0</v>
      </c>
      <c r="S18" s="126">
        <v>-1023614.75</v>
      </c>
      <c r="T18" s="126">
        <v>2287611.84</v>
      </c>
      <c r="W18" s="213">
        <v>1988356.09</v>
      </c>
      <c r="X18" s="213">
        <v>306850</v>
      </c>
      <c r="Y18" s="213">
        <v>2879.49</v>
      </c>
      <c r="Z18" s="213">
        <v>2337290</v>
      </c>
      <c r="AB18" s="280">
        <v>234000</v>
      </c>
      <c r="AC18" s="280">
        <v>3121504</v>
      </c>
      <c r="AD18" s="280">
        <v>4800</v>
      </c>
      <c r="AF18" s="280">
        <v>115126</v>
      </c>
      <c r="AG18" s="280">
        <v>1602547.86</v>
      </c>
      <c r="AH18" s="280">
        <v>121878.07</v>
      </c>
    </row>
    <row r="19" spans="1:37" x14ac:dyDescent="0.2">
      <c r="A19" s="32" t="s">
        <v>579</v>
      </c>
      <c r="B19" s="32" t="s">
        <v>83</v>
      </c>
      <c r="C19" s="94">
        <v>3971</v>
      </c>
      <c r="D19" s="32" t="s">
        <v>15</v>
      </c>
      <c r="E19" s="32" t="s">
        <v>15</v>
      </c>
      <c r="F19" s="36">
        <v>237181.99</v>
      </c>
      <c r="G19" s="36">
        <v>43485.919999999998</v>
      </c>
      <c r="H19" s="36">
        <v>31741.59</v>
      </c>
      <c r="I19" s="126">
        <v>156327.84</v>
      </c>
      <c r="J19" s="126">
        <v>33973.519999999997</v>
      </c>
      <c r="M19" s="278">
        <v>36400</v>
      </c>
      <c r="P19" s="278">
        <v>0</v>
      </c>
      <c r="S19" s="126">
        <v>-1843326.53</v>
      </c>
      <c r="T19" s="126">
        <v>2658489.6</v>
      </c>
      <c r="W19" s="213">
        <v>1664260.51</v>
      </c>
      <c r="X19" s="213">
        <v>33530</v>
      </c>
      <c r="Y19" s="213">
        <v>1264.56</v>
      </c>
      <c r="Z19" s="213">
        <v>1154080</v>
      </c>
      <c r="AB19" s="280">
        <v>130200</v>
      </c>
      <c r="AC19" s="280">
        <v>2303124</v>
      </c>
      <c r="AE19" s="280">
        <v>46466</v>
      </c>
      <c r="AG19" s="280">
        <v>852695.51</v>
      </c>
      <c r="AH19" s="280">
        <v>129901.77</v>
      </c>
    </row>
    <row r="20" spans="1:37" x14ac:dyDescent="0.2">
      <c r="A20" s="32" t="s">
        <v>579</v>
      </c>
      <c r="B20" s="32" t="s">
        <v>83</v>
      </c>
      <c r="C20" s="94">
        <v>2968</v>
      </c>
      <c r="D20" s="32" t="s">
        <v>16</v>
      </c>
      <c r="E20" s="32" t="s">
        <v>16</v>
      </c>
      <c r="F20" s="36">
        <v>522515.64</v>
      </c>
      <c r="G20" s="36">
        <v>16671.64</v>
      </c>
      <c r="H20" s="36">
        <v>80005.429999999993</v>
      </c>
      <c r="I20" s="126">
        <v>3595957.35</v>
      </c>
      <c r="J20" s="126">
        <v>99448.43</v>
      </c>
      <c r="M20" s="278">
        <v>26420</v>
      </c>
      <c r="P20" s="278">
        <v>0</v>
      </c>
      <c r="S20" s="126">
        <v>3582782.75</v>
      </c>
      <c r="T20" s="126">
        <v>712043.8</v>
      </c>
      <c r="W20" s="213">
        <v>914209.28000000003</v>
      </c>
      <c r="X20" s="213">
        <v>218000</v>
      </c>
      <c r="Y20" s="213">
        <v>1713.55</v>
      </c>
      <c r="Z20" s="213">
        <v>664800</v>
      </c>
      <c r="AB20" s="280">
        <v>89413</v>
      </c>
      <c r="AC20" s="280">
        <v>1169266</v>
      </c>
      <c r="AE20" s="280">
        <v>82908</v>
      </c>
      <c r="AF20" s="280">
        <v>12060</v>
      </c>
      <c r="AG20" s="280">
        <v>443281.9</v>
      </c>
      <c r="AH20" s="280">
        <v>187267.99</v>
      </c>
    </row>
    <row r="21" spans="1:37" x14ac:dyDescent="0.2">
      <c r="A21" s="32" t="s">
        <v>579</v>
      </c>
      <c r="B21" s="32" t="s">
        <v>83</v>
      </c>
      <c r="C21" s="94">
        <v>3278</v>
      </c>
      <c r="D21" s="32" t="s">
        <v>17</v>
      </c>
      <c r="E21" s="32" t="s">
        <v>17</v>
      </c>
      <c r="F21" s="36">
        <v>359996.82</v>
      </c>
      <c r="G21" s="36">
        <v>22064.86</v>
      </c>
      <c r="H21" s="36">
        <v>46105.09</v>
      </c>
      <c r="I21" s="126">
        <v>482883.54</v>
      </c>
      <c r="J21" s="126">
        <v>55315.89</v>
      </c>
      <c r="M21" s="278">
        <v>19650</v>
      </c>
      <c r="P21" s="278">
        <v>0</v>
      </c>
      <c r="S21" s="126">
        <v>-3019488.99</v>
      </c>
      <c r="T21" s="126">
        <v>4272663.5999999996</v>
      </c>
      <c r="W21" s="213">
        <v>1243455.1299999999</v>
      </c>
      <c r="X21" s="213">
        <v>184780</v>
      </c>
      <c r="Y21" s="213">
        <v>1254.9000000000001</v>
      </c>
      <c r="Z21" s="213">
        <v>430300</v>
      </c>
      <c r="AB21" s="280">
        <v>113316</v>
      </c>
      <c r="AC21" s="280">
        <v>1195968</v>
      </c>
      <c r="AE21" s="280">
        <v>7620</v>
      </c>
      <c r="AG21" s="280">
        <v>791017.67</v>
      </c>
      <c r="AH21" s="280">
        <v>284958.77</v>
      </c>
    </row>
    <row r="22" spans="1:37" x14ac:dyDescent="0.2">
      <c r="A22" s="32" t="s">
        <v>579</v>
      </c>
      <c r="B22" s="32" t="s">
        <v>83</v>
      </c>
      <c r="C22" s="94">
        <v>3563</v>
      </c>
      <c r="D22" s="32" t="s">
        <v>18</v>
      </c>
      <c r="E22" s="32" t="s">
        <v>18</v>
      </c>
      <c r="F22" s="36">
        <v>361780.71</v>
      </c>
      <c r="G22" s="36">
        <v>79037.13</v>
      </c>
      <c r="H22" s="36">
        <v>91264.09</v>
      </c>
      <c r="I22" s="126">
        <v>1479777.51</v>
      </c>
      <c r="J22" s="126">
        <v>11761</v>
      </c>
      <c r="M22" s="278">
        <v>20200</v>
      </c>
      <c r="P22" s="278">
        <v>0</v>
      </c>
      <c r="S22" s="126">
        <v>-614541.31999999995</v>
      </c>
      <c r="T22" s="126">
        <v>2054348.01</v>
      </c>
      <c r="W22" s="213">
        <v>1218514.81</v>
      </c>
      <c r="Y22" s="213">
        <v>1841.59</v>
      </c>
      <c r="Z22" s="213">
        <v>1403610</v>
      </c>
      <c r="AB22" s="280">
        <v>1075337</v>
      </c>
      <c r="AC22" s="280">
        <v>2107494</v>
      </c>
      <c r="AE22" s="280">
        <v>20513</v>
      </c>
      <c r="AF22" s="280">
        <v>1890</v>
      </c>
      <c r="AG22" s="280">
        <v>818380.29</v>
      </c>
      <c r="AH22" s="280">
        <v>120670.36</v>
      </c>
      <c r="AK22" s="280">
        <v>66742</v>
      </c>
    </row>
    <row r="23" spans="1:37" x14ac:dyDescent="0.2">
      <c r="A23" s="32" t="s">
        <v>579</v>
      </c>
      <c r="B23" s="32" t="s">
        <v>83</v>
      </c>
      <c r="C23" s="94">
        <v>3858</v>
      </c>
      <c r="D23" s="32" t="s">
        <v>79</v>
      </c>
      <c r="E23" s="32" t="s">
        <v>79</v>
      </c>
      <c r="F23" s="36">
        <v>932803.94</v>
      </c>
      <c r="G23" s="36">
        <v>29266.63</v>
      </c>
      <c r="H23" s="36">
        <v>103784.22</v>
      </c>
      <c r="I23" s="126">
        <v>5</v>
      </c>
      <c r="J23" s="126">
        <v>284253.40000000002</v>
      </c>
      <c r="M23" s="278">
        <v>42100</v>
      </c>
      <c r="P23" s="278">
        <v>0</v>
      </c>
      <c r="S23" s="126">
        <v>-786454.66</v>
      </c>
      <c r="T23" s="126">
        <v>2203520.5099999998</v>
      </c>
      <c r="W23" s="213">
        <v>1257709.32</v>
      </c>
      <c r="X23" s="213">
        <v>77240</v>
      </c>
      <c r="Y23" s="213">
        <v>3834.31</v>
      </c>
      <c r="Z23" s="213">
        <v>1879800</v>
      </c>
      <c r="AB23" s="280">
        <v>310478.87</v>
      </c>
      <c r="AC23" s="280">
        <v>2786420</v>
      </c>
      <c r="AF23" s="280">
        <v>62714</v>
      </c>
      <c r="AG23" s="280">
        <v>738517.92</v>
      </c>
      <c r="AH23" s="280">
        <v>50463.24</v>
      </c>
    </row>
    <row r="24" spans="1:37" x14ac:dyDescent="0.2">
      <c r="A24" s="32" t="s">
        <v>583</v>
      </c>
      <c r="B24" s="32" t="s">
        <v>84</v>
      </c>
      <c r="C24" s="94">
        <v>7520</v>
      </c>
      <c r="D24" s="32" t="s">
        <v>19</v>
      </c>
      <c r="E24" s="32" t="s">
        <v>19</v>
      </c>
      <c r="F24" s="36">
        <v>228774.64</v>
      </c>
      <c r="G24" s="36">
        <v>6000</v>
      </c>
      <c r="H24" s="36">
        <v>62095.54</v>
      </c>
      <c r="I24" s="126">
        <v>320392.7</v>
      </c>
      <c r="J24" s="126">
        <v>366287.74</v>
      </c>
      <c r="M24" s="278">
        <v>71450</v>
      </c>
      <c r="P24" s="278">
        <v>0</v>
      </c>
      <c r="S24" s="126">
        <v>-1129882.82</v>
      </c>
      <c r="T24" s="126">
        <v>2350727.5299999998</v>
      </c>
      <c r="W24" s="213">
        <v>2924394.32</v>
      </c>
      <c r="Y24" s="213">
        <v>2546.2199999999998</v>
      </c>
      <c r="Z24" s="213">
        <v>2420040</v>
      </c>
      <c r="AB24" s="280">
        <v>225325</v>
      </c>
      <c r="AC24" s="280">
        <v>3458545</v>
      </c>
      <c r="AE24" s="280">
        <v>1950</v>
      </c>
      <c r="AG24" s="280">
        <v>2051136.92</v>
      </c>
      <c r="AH24" s="280">
        <v>313657.71000000002</v>
      </c>
      <c r="AJ24" s="280">
        <v>55760</v>
      </c>
    </row>
    <row r="25" spans="1:37" x14ac:dyDescent="0.2">
      <c r="A25" s="32" t="s">
        <v>583</v>
      </c>
      <c r="B25" s="32" t="s">
        <v>84</v>
      </c>
      <c r="C25" s="94">
        <v>4435</v>
      </c>
      <c r="D25" s="32" t="s">
        <v>20</v>
      </c>
      <c r="E25" s="32" t="s">
        <v>20</v>
      </c>
      <c r="F25" s="36">
        <v>138080.57</v>
      </c>
      <c r="G25" s="36">
        <v>5000</v>
      </c>
      <c r="H25" s="36">
        <v>30050.01</v>
      </c>
      <c r="I25" s="126">
        <v>806155.76</v>
      </c>
      <c r="J25" s="126">
        <v>-51787.5</v>
      </c>
      <c r="L25" s="278">
        <v>150000</v>
      </c>
      <c r="M25" s="278">
        <v>46747.61</v>
      </c>
      <c r="P25" s="278">
        <v>0</v>
      </c>
      <c r="S25" s="126">
        <v>-1662327.14</v>
      </c>
      <c r="T25" s="126">
        <v>3163898.35</v>
      </c>
      <c r="W25" s="213">
        <v>1657076.58</v>
      </c>
      <c r="X25" s="213">
        <v>94500</v>
      </c>
      <c r="Y25" s="213">
        <v>709.75</v>
      </c>
      <c r="Z25" s="213">
        <v>970080</v>
      </c>
      <c r="AB25" s="280">
        <v>142488</v>
      </c>
      <c r="AC25" s="280">
        <v>1626568</v>
      </c>
      <c r="AE25" s="280">
        <v>18716</v>
      </c>
      <c r="AG25" s="280">
        <v>1067220.8600000001</v>
      </c>
      <c r="AH25" s="280">
        <v>923169.45</v>
      </c>
    </row>
    <row r="26" spans="1:37" x14ac:dyDescent="0.2">
      <c r="A26" s="32" t="s">
        <v>583</v>
      </c>
      <c r="B26" s="32" t="s">
        <v>84</v>
      </c>
      <c r="C26" s="94">
        <v>7559</v>
      </c>
      <c r="D26" s="32" t="s">
        <v>21</v>
      </c>
      <c r="E26" s="32" t="s">
        <v>21</v>
      </c>
      <c r="F26" s="36">
        <v>500509.09</v>
      </c>
      <c r="G26" s="36">
        <v>159000</v>
      </c>
      <c r="H26" s="36">
        <v>112037.9</v>
      </c>
      <c r="I26" s="126">
        <v>1155431.18</v>
      </c>
      <c r="J26" s="126">
        <v>1253412.1100000001</v>
      </c>
      <c r="M26" s="278">
        <v>108692.3</v>
      </c>
      <c r="P26" s="278">
        <v>0</v>
      </c>
      <c r="S26" s="126">
        <v>1355392.3</v>
      </c>
      <c r="T26" s="126">
        <v>2060186.09</v>
      </c>
      <c r="W26" s="213">
        <v>2701366.7</v>
      </c>
      <c r="X26" s="213">
        <v>529416</v>
      </c>
      <c r="Y26" s="213">
        <v>2007.59</v>
      </c>
      <c r="Z26" s="213">
        <v>2854320</v>
      </c>
      <c r="AB26" s="280">
        <v>323000</v>
      </c>
      <c r="AC26" s="280">
        <v>3886088.33</v>
      </c>
      <c r="AE26" s="280">
        <v>65760</v>
      </c>
      <c r="AF26" s="280">
        <v>53151</v>
      </c>
      <c r="AG26" s="280">
        <v>2173260.79</v>
      </c>
      <c r="AH26" s="280">
        <v>422730.58</v>
      </c>
      <c r="AI26" s="280">
        <v>0</v>
      </c>
      <c r="AJ26" s="280">
        <v>153000</v>
      </c>
    </row>
    <row r="27" spans="1:37" x14ac:dyDescent="0.2">
      <c r="A27" s="32" t="s">
        <v>583</v>
      </c>
      <c r="B27" s="32" t="s">
        <v>84</v>
      </c>
      <c r="C27" s="94">
        <v>5371</v>
      </c>
      <c r="D27" s="32" t="s">
        <v>22</v>
      </c>
      <c r="E27" s="32" t="s">
        <v>22</v>
      </c>
      <c r="F27" s="36">
        <v>109576.11</v>
      </c>
      <c r="G27" s="36">
        <v>3000</v>
      </c>
      <c r="H27" s="36">
        <v>213098.19</v>
      </c>
      <c r="I27" s="126">
        <v>508950.98</v>
      </c>
      <c r="J27" s="126">
        <v>615931.92000000004</v>
      </c>
      <c r="L27" s="278">
        <v>100000</v>
      </c>
      <c r="M27" s="278">
        <v>105375.32</v>
      </c>
      <c r="P27" s="278">
        <v>0</v>
      </c>
      <c r="S27" s="126">
        <v>-1517024.53</v>
      </c>
      <c r="T27" s="126">
        <v>2920599.11</v>
      </c>
      <c r="W27" s="213">
        <v>2151354.4300000002</v>
      </c>
      <c r="X27" s="213">
        <v>372540</v>
      </c>
      <c r="Y27" s="213">
        <v>783.25</v>
      </c>
      <c r="Z27" s="213">
        <v>1582540</v>
      </c>
      <c r="AB27" s="280">
        <v>178000</v>
      </c>
      <c r="AC27" s="280">
        <v>2464350</v>
      </c>
      <c r="AE27" s="280">
        <v>7500</v>
      </c>
      <c r="AF27" s="280">
        <v>13040</v>
      </c>
      <c r="AG27" s="280">
        <v>1388962.53</v>
      </c>
      <c r="AH27" s="280">
        <v>569757.85</v>
      </c>
    </row>
    <row r="28" spans="1:37" x14ac:dyDescent="0.2">
      <c r="A28" s="32" t="s">
        <v>583</v>
      </c>
      <c r="B28" s="32" t="s">
        <v>84</v>
      </c>
      <c r="C28" s="94">
        <v>3455</v>
      </c>
      <c r="D28" s="32" t="s">
        <v>23</v>
      </c>
      <c r="E28" s="32" t="s">
        <v>23</v>
      </c>
      <c r="F28" s="36">
        <v>79768.45</v>
      </c>
      <c r="G28" s="36">
        <v>4500</v>
      </c>
      <c r="H28" s="36">
        <v>79947.92</v>
      </c>
      <c r="I28" s="126">
        <v>585325.07999999996</v>
      </c>
      <c r="J28" s="126">
        <v>183459.91</v>
      </c>
      <c r="M28" s="278">
        <v>54404.83</v>
      </c>
      <c r="P28" s="278">
        <v>0</v>
      </c>
      <c r="S28" s="126">
        <v>-144112.94</v>
      </c>
      <c r="T28" s="126">
        <v>1187021.07</v>
      </c>
      <c r="W28" s="213">
        <v>2055821.61</v>
      </c>
      <c r="X28" s="213">
        <v>298700</v>
      </c>
      <c r="Y28" s="213">
        <v>1144.95</v>
      </c>
      <c r="Z28" s="213">
        <v>823880</v>
      </c>
      <c r="AB28" s="280">
        <v>34500</v>
      </c>
      <c r="AC28" s="280">
        <v>1846086</v>
      </c>
      <c r="AE28" s="280">
        <v>20780.919999999998</v>
      </c>
      <c r="AF28" s="280">
        <v>23509.5</v>
      </c>
      <c r="AG28" s="280">
        <v>959271.48</v>
      </c>
      <c r="AH28" s="280">
        <v>528710.26</v>
      </c>
    </row>
    <row r="29" spans="1:37" x14ac:dyDescent="0.2">
      <c r="A29" s="32" t="s">
        <v>583</v>
      </c>
      <c r="B29" s="32" t="s">
        <v>84</v>
      </c>
      <c r="C29" s="94">
        <v>3861</v>
      </c>
      <c r="D29" s="32" t="s">
        <v>24</v>
      </c>
      <c r="E29" s="32" t="s">
        <v>24</v>
      </c>
      <c r="F29" s="36">
        <v>98509.77</v>
      </c>
      <c r="G29" s="36">
        <v>18000</v>
      </c>
      <c r="H29" s="36">
        <v>106928.94</v>
      </c>
      <c r="I29" s="126">
        <v>876597.33</v>
      </c>
      <c r="J29" s="126">
        <v>310903.94</v>
      </c>
      <c r="M29" s="278">
        <v>92958.76</v>
      </c>
      <c r="P29" s="278">
        <v>250497</v>
      </c>
      <c r="S29" s="126">
        <v>-1326560.8</v>
      </c>
      <c r="T29" s="126">
        <v>2650223.29</v>
      </c>
      <c r="W29" s="213">
        <v>1321186.53</v>
      </c>
      <c r="X29" s="213">
        <v>161250</v>
      </c>
      <c r="Y29" s="213">
        <v>677.27</v>
      </c>
      <c r="Z29" s="213">
        <v>879000</v>
      </c>
      <c r="AA29" s="213">
        <v>100680</v>
      </c>
      <c r="AB29" s="280">
        <v>124000</v>
      </c>
      <c r="AC29" s="280">
        <v>1463557.6</v>
      </c>
      <c r="AE29" s="280">
        <v>1240</v>
      </c>
      <c r="AG29" s="280">
        <v>1143729.93</v>
      </c>
      <c r="AH29" s="280">
        <v>234444.54</v>
      </c>
    </row>
    <row r="30" spans="1:37" x14ac:dyDescent="0.2">
      <c r="A30" s="32" t="s">
        <v>583</v>
      </c>
      <c r="B30" s="32" t="s">
        <v>84</v>
      </c>
      <c r="C30" s="94">
        <v>2972</v>
      </c>
      <c r="D30" s="32" t="s">
        <v>25</v>
      </c>
      <c r="E30" s="32" t="s">
        <v>25</v>
      </c>
      <c r="F30" s="36">
        <v>55892.7</v>
      </c>
      <c r="G30" s="36">
        <v>6000</v>
      </c>
      <c r="H30" s="36">
        <v>68088.160000000003</v>
      </c>
      <c r="I30" s="126">
        <v>1665294.26</v>
      </c>
      <c r="J30" s="126">
        <v>236729.3</v>
      </c>
      <c r="M30" s="278">
        <v>37080</v>
      </c>
      <c r="P30" s="278">
        <v>264.52999999999997</v>
      </c>
      <c r="S30" s="126">
        <v>236617.35</v>
      </c>
      <c r="T30" s="126">
        <v>1714501.17</v>
      </c>
      <c r="W30" s="213">
        <v>1430134.36</v>
      </c>
      <c r="X30" s="213">
        <v>344640</v>
      </c>
      <c r="Y30" s="213">
        <v>805.28</v>
      </c>
      <c r="Z30" s="213">
        <v>1090015</v>
      </c>
      <c r="AB30" s="280">
        <v>191900</v>
      </c>
      <c r="AC30" s="280">
        <v>1580673</v>
      </c>
      <c r="AE30" s="280">
        <v>18948</v>
      </c>
      <c r="AG30" s="280">
        <v>949800.01</v>
      </c>
      <c r="AH30" s="280">
        <v>364532.26</v>
      </c>
      <c r="AJ30" s="280">
        <v>100000</v>
      </c>
    </row>
    <row r="31" spans="1:37" x14ac:dyDescent="0.2">
      <c r="A31" s="32" t="s">
        <v>583</v>
      </c>
      <c r="B31" s="32" t="s">
        <v>84</v>
      </c>
      <c r="C31" s="94">
        <v>6553</v>
      </c>
      <c r="D31" s="32" t="s">
        <v>26</v>
      </c>
      <c r="E31" s="32" t="s">
        <v>26</v>
      </c>
      <c r="F31" s="36">
        <v>634703.63</v>
      </c>
      <c r="G31" s="36">
        <v>6000</v>
      </c>
      <c r="H31" s="36">
        <v>166260.93</v>
      </c>
      <c r="I31" s="126">
        <v>946639.3</v>
      </c>
      <c r="J31" s="126">
        <v>313968.76</v>
      </c>
      <c r="M31" s="278">
        <v>58551.05</v>
      </c>
      <c r="N31" s="278">
        <v>88320</v>
      </c>
      <c r="P31" s="278">
        <v>0</v>
      </c>
      <c r="S31" s="126">
        <v>-288143.71000000002</v>
      </c>
      <c r="T31" s="126">
        <v>2482860.59</v>
      </c>
      <c r="W31" s="213">
        <v>2197863.4</v>
      </c>
      <c r="X31" s="213">
        <v>150000</v>
      </c>
      <c r="Y31" s="213">
        <v>3220.98</v>
      </c>
      <c r="Z31" s="213">
        <v>1418520</v>
      </c>
      <c r="AB31" s="280">
        <v>143000</v>
      </c>
      <c r="AC31" s="280">
        <v>2373032</v>
      </c>
      <c r="AE31" s="280">
        <v>18990</v>
      </c>
      <c r="AG31" s="280">
        <v>1330165.3799999999</v>
      </c>
      <c r="AH31" s="280">
        <v>364432.31</v>
      </c>
      <c r="AJ31" s="280">
        <v>100000</v>
      </c>
    </row>
    <row r="32" spans="1:37" x14ac:dyDescent="0.2">
      <c r="A32" s="32" t="s">
        <v>583</v>
      </c>
      <c r="B32" s="32" t="s">
        <v>84</v>
      </c>
      <c r="C32" s="94">
        <v>2559</v>
      </c>
      <c r="D32" s="32" t="s">
        <v>27</v>
      </c>
      <c r="E32" s="32" t="s">
        <v>27</v>
      </c>
      <c r="F32" s="36">
        <v>126926.51</v>
      </c>
      <c r="G32" s="36">
        <v>6000</v>
      </c>
      <c r="H32" s="36">
        <v>18998.66</v>
      </c>
      <c r="I32" s="126">
        <v>357724.1</v>
      </c>
      <c r="J32" s="126">
        <v>312973.56</v>
      </c>
      <c r="M32" s="278">
        <v>37300</v>
      </c>
      <c r="O32" s="278">
        <v>93960</v>
      </c>
      <c r="P32" s="278">
        <v>0</v>
      </c>
      <c r="Q32" s="126">
        <v>0</v>
      </c>
      <c r="S32" s="126">
        <v>-1159654.8600000001</v>
      </c>
      <c r="T32" s="126">
        <v>2102364.12</v>
      </c>
      <c r="W32" s="213">
        <v>1048634.56</v>
      </c>
      <c r="X32" s="213">
        <v>132840</v>
      </c>
      <c r="Y32" s="213">
        <v>879.63</v>
      </c>
      <c r="Z32" s="213">
        <v>1501680</v>
      </c>
      <c r="AB32" s="280">
        <v>181400</v>
      </c>
      <c r="AC32" s="280">
        <v>2007320</v>
      </c>
      <c r="AD32" s="280">
        <v>9000</v>
      </c>
      <c r="AE32" s="280">
        <v>19320</v>
      </c>
      <c r="AF32" s="280">
        <v>3815</v>
      </c>
      <c r="AG32" s="280">
        <v>766020.83</v>
      </c>
      <c r="AH32" s="280">
        <v>311304.78999999998</v>
      </c>
    </row>
    <row r="33" spans="1:36" x14ac:dyDescent="0.2">
      <c r="A33" s="32" t="s">
        <v>583</v>
      </c>
      <c r="B33" s="32" t="s">
        <v>84</v>
      </c>
      <c r="C33" s="94">
        <v>5564</v>
      </c>
      <c r="D33" s="32" t="s">
        <v>28</v>
      </c>
      <c r="E33" s="32" t="s">
        <v>28</v>
      </c>
      <c r="F33" s="36">
        <v>317821.71999999997</v>
      </c>
      <c r="G33" s="36">
        <v>103000</v>
      </c>
      <c r="H33" s="36">
        <v>89095.47</v>
      </c>
      <c r="I33" s="126">
        <v>570923.85</v>
      </c>
      <c r="J33" s="126">
        <v>623662.19999999995</v>
      </c>
      <c r="M33" s="278">
        <v>58300</v>
      </c>
      <c r="P33" s="278">
        <v>0</v>
      </c>
      <c r="S33" s="126">
        <v>317634.44</v>
      </c>
      <c r="T33" s="126">
        <v>923152.19</v>
      </c>
      <c r="W33" s="213">
        <v>2238085.66</v>
      </c>
      <c r="X33" s="213">
        <v>512937.56</v>
      </c>
      <c r="Y33" s="213">
        <v>2530.5100000000002</v>
      </c>
      <c r="Z33" s="213">
        <v>1149960</v>
      </c>
      <c r="AB33" s="280">
        <v>121000</v>
      </c>
      <c r="AC33" s="280">
        <v>2037278</v>
      </c>
      <c r="AE33" s="280">
        <v>17003</v>
      </c>
      <c r="AG33" s="280">
        <v>1559498.63</v>
      </c>
      <c r="AH33" s="280">
        <v>5317.49</v>
      </c>
      <c r="AI33" s="280">
        <v>0</v>
      </c>
    </row>
    <row r="34" spans="1:36" x14ac:dyDescent="0.2">
      <c r="A34" s="32" t="s">
        <v>583</v>
      </c>
      <c r="B34" s="32" t="s">
        <v>84</v>
      </c>
      <c r="C34" s="94">
        <v>5703</v>
      </c>
      <c r="D34" s="32" t="s">
        <v>29</v>
      </c>
      <c r="E34" s="32" t="s">
        <v>29</v>
      </c>
      <c r="F34" s="36">
        <v>75239.05</v>
      </c>
      <c r="G34" s="36">
        <v>6000</v>
      </c>
      <c r="H34" s="36">
        <v>84289.99</v>
      </c>
      <c r="I34" s="126">
        <v>1102913.8999999999</v>
      </c>
      <c r="J34" s="126">
        <v>991431.45</v>
      </c>
      <c r="M34" s="278">
        <v>54100</v>
      </c>
      <c r="P34" s="278">
        <v>0</v>
      </c>
      <c r="S34" s="126">
        <v>-763078.59</v>
      </c>
      <c r="T34" s="126">
        <v>2548141.21</v>
      </c>
      <c r="U34" s="213">
        <v>0</v>
      </c>
      <c r="V34" s="213">
        <v>570.78</v>
      </c>
      <c r="W34" s="213">
        <v>2512426.7400000002</v>
      </c>
      <c r="X34" s="213">
        <v>343045</v>
      </c>
      <c r="Y34" s="213">
        <v>443.49</v>
      </c>
      <c r="Z34" s="213">
        <v>1581780</v>
      </c>
      <c r="AB34" s="280">
        <v>167300</v>
      </c>
      <c r="AC34" s="280">
        <v>2328834</v>
      </c>
      <c r="AE34" s="280">
        <v>99683</v>
      </c>
      <c r="AG34" s="280">
        <v>1276325.95</v>
      </c>
      <c r="AH34" s="280">
        <v>438191.29</v>
      </c>
      <c r="AJ34" s="280">
        <v>41820</v>
      </c>
    </row>
    <row r="35" spans="1:36" x14ac:dyDescent="0.2">
      <c r="A35" s="32" t="s">
        <v>583</v>
      </c>
      <c r="B35" s="32" t="s">
        <v>84</v>
      </c>
      <c r="C35" s="94">
        <v>4513</v>
      </c>
      <c r="D35" s="32" t="s">
        <v>82</v>
      </c>
      <c r="E35" s="32" t="s">
        <v>82</v>
      </c>
      <c r="F35" s="36">
        <v>218743.56</v>
      </c>
      <c r="G35" s="36">
        <v>6000</v>
      </c>
      <c r="H35" s="36">
        <v>45051.96</v>
      </c>
      <c r="I35" s="126">
        <v>435632.76</v>
      </c>
      <c r="J35" s="126">
        <v>413036.17</v>
      </c>
      <c r="M35" s="278">
        <v>111120</v>
      </c>
      <c r="P35" s="278">
        <v>0</v>
      </c>
      <c r="S35" s="126">
        <v>-851797.45</v>
      </c>
      <c r="T35" s="126">
        <v>1650244.41</v>
      </c>
      <c r="W35" s="213">
        <v>1761633.25</v>
      </c>
      <c r="X35" s="213">
        <v>341650</v>
      </c>
      <c r="Y35" s="213">
        <v>958.19</v>
      </c>
      <c r="Z35" s="213">
        <v>1416920</v>
      </c>
      <c r="AB35" s="280">
        <v>174000</v>
      </c>
      <c r="AC35" s="280">
        <v>2001303</v>
      </c>
      <c r="AF35" s="280">
        <v>10206</v>
      </c>
      <c r="AG35" s="280">
        <v>1171656.22</v>
      </c>
      <c r="AH35" s="280">
        <v>303062.73</v>
      </c>
      <c r="AJ35" s="280">
        <v>36</v>
      </c>
    </row>
    <row r="36" spans="1:36" x14ac:dyDescent="0.2">
      <c r="A36" s="32" t="s">
        <v>586</v>
      </c>
      <c r="B36" s="32" t="s">
        <v>85</v>
      </c>
      <c r="C36" s="94">
        <v>1970</v>
      </c>
      <c r="D36" s="32" t="s">
        <v>30</v>
      </c>
      <c r="E36" s="32" t="s">
        <v>30</v>
      </c>
      <c r="F36" s="36">
        <v>201179.31</v>
      </c>
      <c r="G36" s="36">
        <v>0</v>
      </c>
      <c r="H36" s="36">
        <v>93902.1</v>
      </c>
      <c r="I36" s="126">
        <v>79802.039999999994</v>
      </c>
      <c r="J36" s="126">
        <v>346124.71</v>
      </c>
      <c r="P36" s="278">
        <v>0</v>
      </c>
      <c r="S36" s="126">
        <v>-1392679.61</v>
      </c>
      <c r="T36" s="126">
        <v>1948644.79</v>
      </c>
      <c r="W36" s="213">
        <v>841051.32</v>
      </c>
      <c r="X36" s="213">
        <v>80000</v>
      </c>
      <c r="Y36" s="213">
        <v>620.33000000000004</v>
      </c>
      <c r="Z36" s="213">
        <v>728880</v>
      </c>
      <c r="AB36" s="280">
        <v>108000</v>
      </c>
      <c r="AC36" s="280">
        <v>1071220</v>
      </c>
      <c r="AE36" s="280">
        <v>7360</v>
      </c>
      <c r="AG36" s="280">
        <v>514776.96</v>
      </c>
      <c r="AH36" s="280">
        <v>151.71</v>
      </c>
    </row>
    <row r="37" spans="1:36" x14ac:dyDescent="0.2">
      <c r="A37" s="32" t="s">
        <v>586</v>
      </c>
      <c r="B37" s="32" t="s">
        <v>85</v>
      </c>
      <c r="C37" s="94">
        <v>4317</v>
      </c>
      <c r="D37" s="32" t="s">
        <v>31</v>
      </c>
      <c r="E37" s="32" t="s">
        <v>31</v>
      </c>
      <c r="F37" s="36">
        <v>230384.81</v>
      </c>
      <c r="G37" s="36">
        <v>0</v>
      </c>
      <c r="H37" s="36">
        <v>79626.759999999995</v>
      </c>
      <c r="I37" s="126">
        <v>231172.35</v>
      </c>
      <c r="J37" s="126">
        <v>872369.96</v>
      </c>
      <c r="P37" s="278">
        <v>0</v>
      </c>
      <c r="S37" s="126">
        <v>-1299957.1100000001</v>
      </c>
      <c r="T37" s="126">
        <v>2125603</v>
      </c>
      <c r="W37" s="213">
        <v>1715707.62</v>
      </c>
      <c r="X37" s="213">
        <v>103920</v>
      </c>
      <c r="Y37" s="213">
        <v>750.08</v>
      </c>
      <c r="Z37" s="213">
        <v>901320</v>
      </c>
      <c r="AB37" s="280">
        <v>196000</v>
      </c>
      <c r="AC37" s="280">
        <v>1435780</v>
      </c>
      <c r="AE37" s="280">
        <v>25250</v>
      </c>
      <c r="AG37" s="280">
        <v>787394.79</v>
      </c>
      <c r="AH37" s="280">
        <v>81364.92</v>
      </c>
    </row>
    <row r="38" spans="1:36" x14ac:dyDescent="0.2">
      <c r="A38" s="32" t="s">
        <v>586</v>
      </c>
      <c r="B38" s="32" t="s">
        <v>85</v>
      </c>
      <c r="C38" s="94">
        <v>1241</v>
      </c>
      <c r="D38" s="32" t="s">
        <v>32</v>
      </c>
      <c r="E38" s="32" t="s">
        <v>32</v>
      </c>
      <c r="F38" s="36">
        <v>199219.52</v>
      </c>
      <c r="G38" s="36">
        <v>12000</v>
      </c>
      <c r="H38" s="36">
        <v>29327.66</v>
      </c>
      <c r="I38" s="126">
        <v>265350.24</v>
      </c>
      <c r="J38" s="126">
        <v>303867.53000000003</v>
      </c>
      <c r="M38" s="278">
        <v>29600</v>
      </c>
      <c r="P38" s="278">
        <v>0</v>
      </c>
      <c r="S38" s="126">
        <v>-1047449.75</v>
      </c>
      <c r="T38" s="126">
        <v>1917883.16</v>
      </c>
      <c r="W38" s="213">
        <v>575616.61</v>
      </c>
      <c r="X38" s="213">
        <v>57000</v>
      </c>
      <c r="Y38" s="213">
        <v>935.74</v>
      </c>
      <c r="Z38" s="213">
        <v>609840</v>
      </c>
      <c r="AB38" s="280">
        <v>85500</v>
      </c>
      <c r="AC38" s="280">
        <v>861712</v>
      </c>
      <c r="AE38" s="280">
        <v>1740</v>
      </c>
      <c r="AF38" s="280">
        <v>23680</v>
      </c>
      <c r="AG38" s="280">
        <v>439755.89</v>
      </c>
      <c r="AH38" s="280">
        <v>92272.92</v>
      </c>
    </row>
    <row r="39" spans="1:36" x14ac:dyDescent="0.2">
      <c r="A39" s="32" t="s">
        <v>586</v>
      </c>
      <c r="B39" s="32" t="s">
        <v>85</v>
      </c>
      <c r="C39" s="94">
        <v>5522</v>
      </c>
      <c r="D39" s="32" t="s">
        <v>33</v>
      </c>
      <c r="E39" s="32" t="s">
        <v>33</v>
      </c>
      <c r="F39" s="36">
        <v>340285.93</v>
      </c>
      <c r="G39" s="36">
        <v>0</v>
      </c>
      <c r="H39" s="36">
        <v>29498.82</v>
      </c>
      <c r="I39" s="126">
        <v>413208.47</v>
      </c>
      <c r="J39" s="126">
        <v>1196996.3999999999</v>
      </c>
      <c r="M39" s="278">
        <v>52990</v>
      </c>
      <c r="P39" s="278">
        <v>0</v>
      </c>
      <c r="S39" s="126">
        <v>-176978.54</v>
      </c>
      <c r="T39" s="126">
        <v>2205072.4900000002</v>
      </c>
      <c r="W39" s="213">
        <v>2116021.67</v>
      </c>
      <c r="X39" s="213">
        <v>177000</v>
      </c>
      <c r="Y39" s="213">
        <v>1636.73</v>
      </c>
      <c r="Z39" s="213">
        <v>915490</v>
      </c>
      <c r="AB39" s="280">
        <v>46500</v>
      </c>
      <c r="AC39" s="280">
        <v>2011252</v>
      </c>
      <c r="AE39" s="280">
        <v>63280</v>
      </c>
      <c r="AF39" s="280">
        <v>57810</v>
      </c>
      <c r="AG39" s="280">
        <v>1129286.1399999999</v>
      </c>
      <c r="AH39" s="280">
        <v>96114.59</v>
      </c>
    </row>
    <row r="40" spans="1:36" x14ac:dyDescent="0.2">
      <c r="A40" s="32" t="s">
        <v>586</v>
      </c>
      <c r="B40" s="32" t="s">
        <v>85</v>
      </c>
      <c r="C40" s="94">
        <v>3424</v>
      </c>
      <c r="D40" s="32" t="s">
        <v>34</v>
      </c>
      <c r="E40" s="32" t="s">
        <v>34</v>
      </c>
      <c r="F40" s="36">
        <v>411828.49</v>
      </c>
      <c r="G40" s="36">
        <v>0</v>
      </c>
      <c r="H40" s="36">
        <v>102340</v>
      </c>
      <c r="I40" s="126">
        <v>1371966.77</v>
      </c>
      <c r="J40" s="126">
        <v>742041.4</v>
      </c>
      <c r="P40" s="278">
        <v>0</v>
      </c>
      <c r="S40" s="126">
        <v>-129721.41</v>
      </c>
      <c r="T40" s="126">
        <v>1879861.02</v>
      </c>
      <c r="W40" s="213">
        <v>1953309.72</v>
      </c>
      <c r="Y40" s="213">
        <v>2084.17</v>
      </c>
      <c r="Z40" s="213">
        <v>854160</v>
      </c>
      <c r="AB40" s="280">
        <v>885147</v>
      </c>
      <c r="AC40" s="280">
        <v>1797499</v>
      </c>
      <c r="AE40" s="280">
        <v>33127</v>
      </c>
      <c r="AG40" s="280">
        <v>973146.13</v>
      </c>
      <c r="AH40" s="280">
        <v>12891.71</v>
      </c>
    </row>
    <row r="41" spans="1:36" x14ac:dyDescent="0.2">
      <c r="A41" s="32" t="s">
        <v>586</v>
      </c>
      <c r="B41" s="32" t="s">
        <v>85</v>
      </c>
      <c r="C41" s="94">
        <v>3506</v>
      </c>
      <c r="D41" s="32" t="s">
        <v>35</v>
      </c>
      <c r="E41" s="32" t="s">
        <v>35</v>
      </c>
      <c r="F41" s="36">
        <v>799149.51</v>
      </c>
      <c r="G41" s="36">
        <v>0</v>
      </c>
      <c r="H41" s="36">
        <v>74468.2</v>
      </c>
      <c r="I41" s="126">
        <v>859875.76</v>
      </c>
      <c r="J41" s="126">
        <v>524144</v>
      </c>
      <c r="M41" s="278">
        <v>35900</v>
      </c>
      <c r="P41" s="278">
        <v>0</v>
      </c>
      <c r="S41" s="126">
        <v>-1603810.65</v>
      </c>
      <c r="T41" s="126">
        <v>3832429.73</v>
      </c>
      <c r="W41" s="213">
        <v>1624892.73</v>
      </c>
      <c r="X41" s="213">
        <v>74960</v>
      </c>
      <c r="Y41" s="213">
        <v>3350.33</v>
      </c>
      <c r="Z41" s="213">
        <v>1151200</v>
      </c>
      <c r="AB41" s="280">
        <v>102000</v>
      </c>
      <c r="AC41" s="280">
        <v>1944144</v>
      </c>
      <c r="AE41" s="280">
        <v>8885</v>
      </c>
      <c r="AF41" s="280">
        <v>5400</v>
      </c>
      <c r="AG41" s="280">
        <v>795132.63</v>
      </c>
      <c r="AH41" s="280">
        <v>209723.04</v>
      </c>
    </row>
    <row r="42" spans="1:36" x14ac:dyDescent="0.2">
      <c r="A42" s="32" t="s">
        <v>586</v>
      </c>
      <c r="B42" s="32" t="s">
        <v>85</v>
      </c>
      <c r="C42" s="94">
        <v>1981</v>
      </c>
      <c r="D42" s="32" t="s">
        <v>36</v>
      </c>
      <c r="E42" s="32" t="s">
        <v>36</v>
      </c>
      <c r="F42" s="36">
        <v>309982.62</v>
      </c>
      <c r="G42" s="36">
        <v>0</v>
      </c>
      <c r="H42" s="36">
        <v>99777.74</v>
      </c>
      <c r="I42" s="126">
        <v>336916.41</v>
      </c>
      <c r="J42" s="126">
        <v>1754672.74</v>
      </c>
      <c r="P42" s="278">
        <v>0</v>
      </c>
      <c r="S42" s="126">
        <v>-123402.69</v>
      </c>
      <c r="T42" s="126">
        <v>1975418.72</v>
      </c>
      <c r="W42" s="213">
        <v>1169526.07</v>
      </c>
      <c r="X42" s="213">
        <v>104016</v>
      </c>
      <c r="Y42" s="213">
        <v>1508.33</v>
      </c>
      <c r="Z42" s="213">
        <v>911400</v>
      </c>
      <c r="AB42" s="280">
        <v>736023</v>
      </c>
      <c r="AC42" s="280">
        <v>1553185</v>
      </c>
      <c r="AE42" s="280">
        <v>10314</v>
      </c>
      <c r="AF42" s="280">
        <v>29720</v>
      </c>
      <c r="AG42" s="280">
        <v>590360.96</v>
      </c>
      <c r="AH42" s="280">
        <v>89559.96</v>
      </c>
    </row>
    <row r="43" spans="1:36" x14ac:dyDescent="0.2">
      <c r="A43" s="32" t="s">
        <v>586</v>
      </c>
      <c r="B43" s="32" t="s">
        <v>85</v>
      </c>
      <c r="C43" s="94">
        <v>1703</v>
      </c>
      <c r="D43" s="32" t="s">
        <v>37</v>
      </c>
      <c r="E43" s="32" t="s">
        <v>37</v>
      </c>
      <c r="F43" s="36">
        <v>257450.2</v>
      </c>
      <c r="G43" s="36">
        <v>0</v>
      </c>
      <c r="H43" s="36">
        <v>90595.69</v>
      </c>
      <c r="I43" s="126">
        <v>270462.76</v>
      </c>
      <c r="J43" s="126">
        <v>184966.19</v>
      </c>
      <c r="P43" s="278">
        <v>0</v>
      </c>
      <c r="S43" s="126">
        <v>-995995.47</v>
      </c>
      <c r="T43" s="126">
        <v>1580455.21</v>
      </c>
      <c r="W43" s="213">
        <v>817442.26</v>
      </c>
      <c r="X43" s="213">
        <v>196000</v>
      </c>
      <c r="Y43" s="213">
        <v>1011.33</v>
      </c>
      <c r="Z43" s="213">
        <v>634460</v>
      </c>
      <c r="AB43" s="280">
        <v>394400</v>
      </c>
      <c r="AC43" s="280">
        <v>1106668</v>
      </c>
      <c r="AF43" s="280">
        <v>15716</v>
      </c>
      <c r="AG43" s="280">
        <v>505568.81</v>
      </c>
      <c r="AH43" s="280">
        <v>87880.08</v>
      </c>
      <c r="AJ43" s="280">
        <v>108465.60000000001</v>
      </c>
    </row>
    <row r="44" spans="1:36" x14ac:dyDescent="0.2">
      <c r="A44" s="32" t="s">
        <v>586</v>
      </c>
      <c r="B44" s="32" t="s">
        <v>85</v>
      </c>
      <c r="C44" s="94">
        <v>3844</v>
      </c>
      <c r="D44" s="32" t="s">
        <v>38</v>
      </c>
      <c r="E44" s="32" t="s">
        <v>38</v>
      </c>
      <c r="F44" s="36">
        <v>362085.34</v>
      </c>
      <c r="G44" s="36">
        <v>0</v>
      </c>
      <c r="H44" s="36">
        <v>148718.96</v>
      </c>
      <c r="I44" s="126">
        <v>672515.68</v>
      </c>
      <c r="J44" s="126">
        <v>560411.74</v>
      </c>
      <c r="P44" s="278">
        <v>0</v>
      </c>
      <c r="S44" s="126">
        <v>-477066.98</v>
      </c>
      <c r="T44" s="126">
        <v>2583577.5299999998</v>
      </c>
      <c r="W44" s="213">
        <v>1347240.8</v>
      </c>
      <c r="X44" s="213">
        <v>65000</v>
      </c>
      <c r="Y44" s="213">
        <v>2573.6999999999998</v>
      </c>
      <c r="Z44" s="213">
        <v>974450</v>
      </c>
      <c r="AB44" s="280">
        <v>110000</v>
      </c>
      <c r="AC44" s="280">
        <v>1505670</v>
      </c>
      <c r="AE44" s="280">
        <v>24000</v>
      </c>
      <c r="AF44" s="280">
        <v>27470</v>
      </c>
      <c r="AG44" s="280">
        <v>1181672.57</v>
      </c>
      <c r="AH44" s="280">
        <v>123230.76</v>
      </c>
    </row>
    <row r="45" spans="1:36" x14ac:dyDescent="0.2">
      <c r="A45" s="32" t="s">
        <v>586</v>
      </c>
      <c r="B45" s="32" t="s">
        <v>85</v>
      </c>
      <c r="C45" s="94">
        <v>2563</v>
      </c>
      <c r="D45" s="32" t="s">
        <v>39</v>
      </c>
      <c r="E45" s="32" t="s">
        <v>39</v>
      </c>
      <c r="F45" s="36">
        <v>615033.92000000004</v>
      </c>
      <c r="G45" s="36">
        <v>0</v>
      </c>
      <c r="H45" s="36">
        <v>20408.22</v>
      </c>
      <c r="I45" s="126">
        <v>425154.64</v>
      </c>
      <c r="J45" s="126">
        <v>723225.81</v>
      </c>
      <c r="P45" s="278">
        <v>0</v>
      </c>
      <c r="S45" s="126">
        <v>-45617.1</v>
      </c>
      <c r="T45" s="126">
        <v>1850667.12</v>
      </c>
      <c r="W45" s="213">
        <v>732096.06</v>
      </c>
      <c r="X45" s="213">
        <v>223470</v>
      </c>
      <c r="Y45" s="213">
        <v>3015.38</v>
      </c>
      <c r="Z45" s="213">
        <v>933900</v>
      </c>
      <c r="AB45" s="280">
        <v>110000</v>
      </c>
      <c r="AC45" s="280">
        <v>1295772</v>
      </c>
      <c r="AF45" s="280">
        <v>460</v>
      </c>
      <c r="AG45" s="280">
        <v>644990.18999999994</v>
      </c>
      <c r="AH45" s="280">
        <v>82486.679999999993</v>
      </c>
    </row>
    <row r="46" spans="1:36" x14ac:dyDescent="0.2">
      <c r="A46" s="32" t="s">
        <v>586</v>
      </c>
      <c r="B46" s="32" t="s">
        <v>85</v>
      </c>
      <c r="C46" s="94">
        <v>3699</v>
      </c>
      <c r="D46" s="32" t="s">
        <v>40</v>
      </c>
      <c r="E46" s="32" t="s">
        <v>40</v>
      </c>
      <c r="F46" s="36">
        <v>279903.45</v>
      </c>
      <c r="G46" s="36">
        <v>0</v>
      </c>
      <c r="H46" s="36">
        <v>50360.53</v>
      </c>
      <c r="I46" s="126">
        <v>646605.75</v>
      </c>
      <c r="J46" s="126">
        <v>528764.54</v>
      </c>
      <c r="M46" s="278">
        <v>17400</v>
      </c>
      <c r="P46" s="278">
        <v>0</v>
      </c>
      <c r="S46" s="126">
        <v>-1641684.06</v>
      </c>
      <c r="T46" s="126">
        <v>3139393.79</v>
      </c>
      <c r="V46" s="213">
        <v>498.5</v>
      </c>
      <c r="W46" s="213">
        <v>1808489.18</v>
      </c>
      <c r="X46" s="213">
        <v>205000</v>
      </c>
      <c r="Y46" s="213">
        <v>663.26</v>
      </c>
      <c r="Z46" s="213">
        <v>886260</v>
      </c>
      <c r="AB46" s="280">
        <v>13500</v>
      </c>
      <c r="AC46" s="280">
        <v>1716965</v>
      </c>
      <c r="AE46" s="280">
        <v>29726</v>
      </c>
      <c r="AF46" s="280">
        <v>13940</v>
      </c>
      <c r="AG46" s="280">
        <v>1080379.44</v>
      </c>
      <c r="AH46" s="280">
        <v>82875.960000000006</v>
      </c>
    </row>
    <row r="47" spans="1:36" x14ac:dyDescent="0.2">
      <c r="A47" s="32" t="s">
        <v>586</v>
      </c>
      <c r="B47" s="32" t="s">
        <v>85</v>
      </c>
      <c r="C47" s="94">
        <v>2516</v>
      </c>
      <c r="D47" s="32" t="s">
        <v>41</v>
      </c>
      <c r="E47" s="32" t="s">
        <v>41</v>
      </c>
      <c r="F47" s="36">
        <v>231063.54</v>
      </c>
      <c r="G47" s="36">
        <v>0</v>
      </c>
      <c r="H47" s="36">
        <v>59720.01</v>
      </c>
      <c r="I47" s="126">
        <v>1549440.96</v>
      </c>
      <c r="J47" s="126">
        <v>1023075.28</v>
      </c>
      <c r="P47" s="278">
        <v>0</v>
      </c>
      <c r="S47" s="126">
        <v>-295696.09000000003</v>
      </c>
      <c r="T47" s="126">
        <v>2592803.14</v>
      </c>
      <c r="W47" s="213">
        <v>1436573.46</v>
      </c>
      <c r="X47" s="213">
        <v>66346</v>
      </c>
      <c r="Y47" s="213">
        <v>1121.33</v>
      </c>
      <c r="Z47" s="213">
        <v>1113960</v>
      </c>
      <c r="AB47" s="280">
        <v>95420</v>
      </c>
      <c r="AC47" s="280">
        <v>1456636</v>
      </c>
      <c r="AF47" s="280">
        <v>14296</v>
      </c>
      <c r="AG47" s="280">
        <v>612043.13</v>
      </c>
      <c r="AH47" s="280">
        <v>64252.92</v>
      </c>
    </row>
    <row r="48" spans="1:36" x14ac:dyDescent="0.2">
      <c r="A48" s="32" t="s">
        <v>586</v>
      </c>
      <c r="B48" s="32" t="s">
        <v>85</v>
      </c>
      <c r="C48" s="94">
        <v>1671</v>
      </c>
      <c r="D48" s="32" t="s">
        <v>42</v>
      </c>
      <c r="E48" s="32" t="s">
        <v>42</v>
      </c>
      <c r="F48" s="36">
        <v>488350.33</v>
      </c>
      <c r="G48" s="36">
        <v>0</v>
      </c>
      <c r="H48" s="36">
        <v>28327.63</v>
      </c>
      <c r="I48" s="126">
        <v>301330.2</v>
      </c>
      <c r="J48" s="126">
        <v>353297.49</v>
      </c>
      <c r="M48" s="278">
        <v>0</v>
      </c>
      <c r="P48" s="278">
        <v>0</v>
      </c>
      <c r="S48" s="126">
        <v>-1019230.05</v>
      </c>
      <c r="T48" s="126">
        <v>2213150.63</v>
      </c>
      <c r="W48" s="213">
        <v>665039.56000000006</v>
      </c>
      <c r="X48" s="213">
        <v>95000</v>
      </c>
      <c r="Y48" s="213">
        <v>2314.09</v>
      </c>
      <c r="Z48" s="213">
        <v>803600</v>
      </c>
      <c r="AB48" s="280">
        <v>106000</v>
      </c>
      <c r="AC48" s="280">
        <v>1048094</v>
      </c>
      <c r="AE48" s="280">
        <v>5600</v>
      </c>
      <c r="AF48" s="280">
        <v>25512</v>
      </c>
      <c r="AG48" s="280">
        <v>613429.62</v>
      </c>
      <c r="AH48" s="280">
        <v>1932.96</v>
      </c>
    </row>
    <row r="49" spans="1:36" x14ac:dyDescent="0.2">
      <c r="A49" s="32" t="s">
        <v>586</v>
      </c>
      <c r="B49" s="32" t="s">
        <v>85</v>
      </c>
      <c r="C49" s="94">
        <v>2114</v>
      </c>
      <c r="D49" s="32" t="s">
        <v>43</v>
      </c>
      <c r="E49" s="32" t="s">
        <v>43</v>
      </c>
      <c r="F49" s="36">
        <v>58061.29</v>
      </c>
      <c r="G49" s="36">
        <v>0</v>
      </c>
      <c r="H49" s="36">
        <v>97827.15</v>
      </c>
      <c r="I49" s="126">
        <v>922434.6</v>
      </c>
      <c r="J49" s="126">
        <v>586015.15</v>
      </c>
      <c r="P49" s="278">
        <v>0</v>
      </c>
      <c r="S49" s="126">
        <v>-467170.89</v>
      </c>
      <c r="T49" s="126">
        <v>2118686.35</v>
      </c>
      <c r="W49" s="213">
        <v>894188.09</v>
      </c>
      <c r="X49" s="213">
        <v>60000</v>
      </c>
      <c r="Y49" s="213">
        <v>199.99</v>
      </c>
      <c r="Z49" s="213">
        <v>690480</v>
      </c>
      <c r="AB49" s="280">
        <v>71500</v>
      </c>
      <c r="AC49" s="280">
        <v>1030000</v>
      </c>
      <c r="AE49" s="280">
        <v>81750</v>
      </c>
      <c r="AG49" s="280">
        <v>500389.43</v>
      </c>
      <c r="AH49" s="280">
        <v>91405.92</v>
      </c>
    </row>
    <row r="50" spans="1:36" x14ac:dyDescent="0.2">
      <c r="A50" s="32" t="s">
        <v>589</v>
      </c>
      <c r="B50" s="32" t="s">
        <v>86</v>
      </c>
      <c r="C50" s="94">
        <v>6120</v>
      </c>
      <c r="D50" s="32" t="s">
        <v>44</v>
      </c>
      <c r="E50" s="32" t="s">
        <v>44</v>
      </c>
      <c r="F50" s="36">
        <v>439739.53</v>
      </c>
      <c r="G50" s="36">
        <v>3000</v>
      </c>
      <c r="H50" s="36">
        <v>497590.29</v>
      </c>
      <c r="I50" s="126">
        <v>1047649.84</v>
      </c>
      <c r="J50" s="126">
        <v>34819.629999999997</v>
      </c>
      <c r="M50" s="278">
        <v>21792</v>
      </c>
      <c r="P50" s="278">
        <v>0</v>
      </c>
      <c r="Q50" s="126">
        <v>3021.75</v>
      </c>
      <c r="S50" s="126">
        <v>-1003186.6</v>
      </c>
      <c r="T50" s="126">
        <v>3206691.97</v>
      </c>
      <c r="W50" s="213">
        <v>1953006.54</v>
      </c>
      <c r="X50" s="213">
        <v>310820</v>
      </c>
      <c r="Y50" s="213">
        <v>2468.0100000000002</v>
      </c>
      <c r="Z50" s="213">
        <v>2062070</v>
      </c>
      <c r="AB50" s="280">
        <v>365639.05</v>
      </c>
      <c r="AC50" s="280">
        <v>2940222</v>
      </c>
      <c r="AF50" s="280">
        <v>17399.38</v>
      </c>
      <c r="AG50" s="280">
        <v>1840988.41</v>
      </c>
      <c r="AH50" s="280">
        <v>100913.64</v>
      </c>
    </row>
    <row r="51" spans="1:36" x14ac:dyDescent="0.2">
      <c r="A51" s="32" t="s">
        <v>589</v>
      </c>
      <c r="B51" s="32" t="s">
        <v>86</v>
      </c>
      <c r="C51" s="94">
        <v>5485</v>
      </c>
      <c r="D51" s="32" t="s">
        <v>45</v>
      </c>
      <c r="E51" s="32" t="s">
        <v>45</v>
      </c>
      <c r="F51" s="36">
        <v>374796.38</v>
      </c>
      <c r="G51" s="36">
        <v>1500</v>
      </c>
      <c r="H51" s="36">
        <v>157838.37</v>
      </c>
      <c r="I51" s="126">
        <v>129069.7</v>
      </c>
      <c r="J51" s="126">
        <v>912397.26</v>
      </c>
      <c r="M51" s="278">
        <v>5374</v>
      </c>
      <c r="P51" s="278">
        <v>0</v>
      </c>
      <c r="S51" s="126">
        <v>-1669195.49</v>
      </c>
      <c r="T51" s="126">
        <v>2598703.46</v>
      </c>
      <c r="W51" s="213">
        <v>2082252.11</v>
      </c>
      <c r="X51" s="213">
        <v>165300</v>
      </c>
      <c r="Y51" s="213">
        <v>789.36</v>
      </c>
      <c r="Z51" s="213">
        <v>1277760</v>
      </c>
      <c r="AB51" s="280">
        <v>918100</v>
      </c>
      <c r="AC51" s="280">
        <v>2583064</v>
      </c>
      <c r="AF51" s="280">
        <v>26894</v>
      </c>
      <c r="AG51" s="280">
        <v>1019824.96</v>
      </c>
      <c r="AH51" s="280">
        <v>173698.77</v>
      </c>
    </row>
    <row r="52" spans="1:36" x14ac:dyDescent="0.2">
      <c r="A52" s="32" t="s">
        <v>589</v>
      </c>
      <c r="B52" s="32" t="s">
        <v>86</v>
      </c>
      <c r="C52" s="94">
        <v>3751</v>
      </c>
      <c r="D52" s="32" t="s">
        <v>46</v>
      </c>
      <c r="E52" s="32" t="s">
        <v>46</v>
      </c>
      <c r="F52" s="36">
        <v>184920.06</v>
      </c>
      <c r="G52" s="36">
        <v>1500</v>
      </c>
      <c r="H52" s="36">
        <v>127006.29</v>
      </c>
      <c r="I52" s="126">
        <v>356219.88</v>
      </c>
      <c r="J52" s="126">
        <v>44304.38</v>
      </c>
      <c r="M52" s="278">
        <v>1500</v>
      </c>
      <c r="P52" s="278">
        <v>0</v>
      </c>
      <c r="S52" s="126">
        <v>-1563350.21</v>
      </c>
      <c r="T52" s="126">
        <v>2341456.5299999998</v>
      </c>
      <c r="V52" s="213">
        <v>209.91</v>
      </c>
      <c r="W52" s="213">
        <v>1583160.99</v>
      </c>
      <c r="X52" s="213">
        <v>135535</v>
      </c>
      <c r="Y52" s="213">
        <v>251.43</v>
      </c>
      <c r="Z52" s="213">
        <v>507690</v>
      </c>
      <c r="AB52" s="280">
        <v>120600</v>
      </c>
      <c r="AC52" s="280">
        <v>1453338</v>
      </c>
      <c r="AE52" s="280">
        <v>28864</v>
      </c>
      <c r="AF52" s="280">
        <v>23727</v>
      </c>
      <c r="AG52" s="280">
        <v>803959.92</v>
      </c>
      <c r="AH52" s="280">
        <v>103214.12</v>
      </c>
    </row>
    <row r="53" spans="1:36" x14ac:dyDescent="0.2">
      <c r="A53" s="32" t="s">
        <v>589</v>
      </c>
      <c r="B53" s="32" t="s">
        <v>86</v>
      </c>
      <c r="C53" s="94">
        <v>10743</v>
      </c>
      <c r="D53" s="32" t="s">
        <v>47</v>
      </c>
      <c r="E53" s="32" t="s">
        <v>47</v>
      </c>
      <c r="F53" s="36">
        <v>1068519.69</v>
      </c>
      <c r="G53" s="36">
        <v>4000</v>
      </c>
      <c r="H53" s="36">
        <v>203479.83</v>
      </c>
      <c r="I53" s="126">
        <v>2478885.27</v>
      </c>
      <c r="J53" s="126">
        <v>225180.36</v>
      </c>
      <c r="M53" s="278">
        <v>4000</v>
      </c>
      <c r="P53" s="278">
        <v>0</v>
      </c>
      <c r="S53" s="126">
        <v>3260642.63</v>
      </c>
      <c r="T53" s="126">
        <v>1574485.41</v>
      </c>
      <c r="W53" s="213">
        <v>3623586.89</v>
      </c>
      <c r="Y53" s="213">
        <v>6307.74</v>
      </c>
      <c r="Z53" s="213">
        <v>2447040</v>
      </c>
      <c r="AB53" s="280">
        <v>805300</v>
      </c>
      <c r="AC53" s="280">
        <v>4479932</v>
      </c>
      <c r="AF53" s="280">
        <v>31044</v>
      </c>
      <c r="AG53" s="280">
        <v>2858183.62</v>
      </c>
      <c r="AH53" s="280">
        <v>370257.9</v>
      </c>
      <c r="AJ53" s="280">
        <v>1880</v>
      </c>
    </row>
    <row r="54" spans="1:36" x14ac:dyDescent="0.2">
      <c r="A54" s="32" t="s">
        <v>589</v>
      </c>
      <c r="B54" s="32" t="s">
        <v>86</v>
      </c>
      <c r="C54" s="94">
        <v>1439</v>
      </c>
      <c r="D54" s="32" t="s">
        <v>48</v>
      </c>
      <c r="E54" s="32" t="s">
        <v>48</v>
      </c>
      <c r="F54" s="36">
        <v>145118.76999999999</v>
      </c>
      <c r="G54" s="36">
        <v>0</v>
      </c>
      <c r="H54" s="36">
        <v>66072.22</v>
      </c>
      <c r="I54" s="126">
        <v>94119.92</v>
      </c>
      <c r="J54" s="126">
        <v>17758.8</v>
      </c>
      <c r="M54" s="278">
        <v>4800</v>
      </c>
      <c r="P54" s="278">
        <v>0</v>
      </c>
      <c r="S54" s="126">
        <v>-1099905.32</v>
      </c>
      <c r="T54" s="126">
        <v>1566508.7</v>
      </c>
      <c r="W54" s="213">
        <v>984346.24</v>
      </c>
      <c r="X54" s="213">
        <v>95000</v>
      </c>
      <c r="Y54" s="213">
        <v>778.28</v>
      </c>
      <c r="Z54" s="213">
        <v>334430</v>
      </c>
      <c r="AB54" s="280">
        <v>59000</v>
      </c>
      <c r="AC54" s="280">
        <v>986415</v>
      </c>
      <c r="AE54" s="280">
        <v>22484</v>
      </c>
      <c r="AF54" s="280">
        <v>3808</v>
      </c>
      <c r="AG54" s="280">
        <v>502593.91</v>
      </c>
      <c r="AH54" s="280">
        <v>106587.28</v>
      </c>
    </row>
    <row r="55" spans="1:36" x14ac:dyDescent="0.2">
      <c r="A55" s="32" t="s">
        <v>589</v>
      </c>
      <c r="B55" s="32" t="s">
        <v>86</v>
      </c>
      <c r="C55" s="94">
        <v>3582</v>
      </c>
      <c r="D55" s="32" t="s">
        <v>49</v>
      </c>
      <c r="E55" s="32" t="s">
        <v>49</v>
      </c>
      <c r="F55" s="36">
        <v>335692.41</v>
      </c>
      <c r="G55" s="36">
        <v>1000</v>
      </c>
      <c r="H55" s="36">
        <v>52532.22</v>
      </c>
      <c r="I55" s="126">
        <v>13279.28</v>
      </c>
      <c r="J55" s="126">
        <v>89753.97</v>
      </c>
      <c r="M55" s="278">
        <v>1000</v>
      </c>
      <c r="P55" s="278">
        <v>0</v>
      </c>
      <c r="S55" s="126">
        <v>-1922420.67</v>
      </c>
      <c r="T55" s="126">
        <v>2534998.48</v>
      </c>
      <c r="W55" s="213">
        <v>1368125.73</v>
      </c>
      <c r="X55" s="213">
        <v>152450</v>
      </c>
      <c r="Y55" s="213">
        <v>1368.39</v>
      </c>
      <c r="Z55" s="213">
        <v>556400</v>
      </c>
      <c r="AB55" s="280">
        <v>105800</v>
      </c>
      <c r="AC55" s="280">
        <v>1297186</v>
      </c>
      <c r="AE55" s="280">
        <v>17374</v>
      </c>
      <c r="AF55" s="280">
        <v>3369</v>
      </c>
      <c r="AG55" s="280">
        <v>931078.09</v>
      </c>
      <c r="AH55" s="280">
        <v>56456.959999999999</v>
      </c>
    </row>
    <row r="56" spans="1:36" x14ac:dyDescent="0.2">
      <c r="A56" s="32" t="s">
        <v>589</v>
      </c>
      <c r="B56" s="32" t="s">
        <v>86</v>
      </c>
      <c r="C56" s="94">
        <v>5678</v>
      </c>
      <c r="D56" s="32" t="s">
        <v>50</v>
      </c>
      <c r="E56" s="32" t="s">
        <v>50</v>
      </c>
      <c r="F56" s="36">
        <v>259449.64</v>
      </c>
      <c r="G56" s="36">
        <v>3500</v>
      </c>
      <c r="H56" s="36">
        <v>61619.09</v>
      </c>
      <c r="I56" s="126">
        <v>116393.28</v>
      </c>
      <c r="J56" s="126">
        <v>99694.48</v>
      </c>
      <c r="M56" s="278">
        <v>3500</v>
      </c>
      <c r="P56" s="278">
        <v>93.62</v>
      </c>
      <c r="S56" s="126">
        <v>-1408687.37</v>
      </c>
      <c r="T56" s="126">
        <v>2415193.5099999998</v>
      </c>
      <c r="W56" s="213">
        <v>1418138.58</v>
      </c>
      <c r="X56" s="213">
        <v>221050</v>
      </c>
      <c r="Y56" s="213">
        <v>1733.71</v>
      </c>
      <c r="Z56" s="213">
        <v>1563360</v>
      </c>
      <c r="AB56" s="280">
        <v>294718</v>
      </c>
      <c r="AC56" s="280">
        <v>2215702</v>
      </c>
      <c r="AE56" s="280">
        <v>35537</v>
      </c>
      <c r="AG56" s="280">
        <v>1491460.81</v>
      </c>
      <c r="AH56" s="280">
        <v>155505.57</v>
      </c>
      <c r="AJ56" s="280">
        <v>70238.179999999993</v>
      </c>
    </row>
    <row r="57" spans="1:36" x14ac:dyDescent="0.2">
      <c r="A57" s="32" t="s">
        <v>589</v>
      </c>
      <c r="B57" s="32" t="s">
        <v>86</v>
      </c>
      <c r="C57" s="94">
        <v>2574</v>
      </c>
      <c r="D57" s="32" t="s">
        <v>51</v>
      </c>
      <c r="E57" s="32" t="s">
        <v>51</v>
      </c>
      <c r="F57" s="36">
        <v>173861.83</v>
      </c>
      <c r="G57" s="36">
        <v>2000</v>
      </c>
      <c r="H57" s="36">
        <v>77200.149999999994</v>
      </c>
      <c r="I57" s="126">
        <v>394721.12</v>
      </c>
      <c r="J57" s="126">
        <v>162821.22</v>
      </c>
      <c r="M57" s="278">
        <v>2000</v>
      </c>
      <c r="P57" s="278">
        <v>0</v>
      </c>
      <c r="S57" s="126">
        <v>-259598.21</v>
      </c>
      <c r="T57" s="126">
        <v>1430245.31</v>
      </c>
      <c r="W57" s="213">
        <v>1049881.27</v>
      </c>
      <c r="Y57" s="213">
        <v>1747.89</v>
      </c>
      <c r="Z57" s="213">
        <v>565800</v>
      </c>
      <c r="AB57" s="280">
        <v>177200</v>
      </c>
      <c r="AC57" s="280">
        <v>1069144</v>
      </c>
      <c r="AE57" s="280">
        <v>27990</v>
      </c>
      <c r="AG57" s="280">
        <v>929145.06</v>
      </c>
      <c r="AH57" s="280">
        <v>130392.88</v>
      </c>
    </row>
    <row r="58" spans="1:36" x14ac:dyDescent="0.2">
      <c r="A58" s="32" t="s">
        <v>589</v>
      </c>
      <c r="B58" s="32" t="s">
        <v>86</v>
      </c>
      <c r="C58" s="94">
        <v>5385</v>
      </c>
      <c r="D58" s="32" t="s">
        <v>52</v>
      </c>
      <c r="E58" s="32" t="s">
        <v>52</v>
      </c>
      <c r="F58" s="36">
        <v>136163.95000000001</v>
      </c>
      <c r="G58" s="36">
        <v>3000</v>
      </c>
      <c r="H58" s="36">
        <v>73541.429999999993</v>
      </c>
      <c r="I58" s="126">
        <v>182412.51</v>
      </c>
      <c r="J58" s="126">
        <v>1120934.8400000001</v>
      </c>
      <c r="M58" s="278">
        <v>3000</v>
      </c>
      <c r="P58" s="278">
        <v>0</v>
      </c>
      <c r="S58" s="126">
        <v>-2093877.15</v>
      </c>
      <c r="T58" s="126">
        <v>2897338.69</v>
      </c>
      <c r="V58" s="213">
        <v>535.85</v>
      </c>
      <c r="W58" s="213">
        <v>1913125.45</v>
      </c>
      <c r="X58" s="213">
        <v>205485</v>
      </c>
      <c r="Y58" s="213">
        <v>421.56</v>
      </c>
      <c r="Z58" s="213">
        <v>1427860</v>
      </c>
      <c r="AB58" s="280">
        <v>1392610</v>
      </c>
      <c r="AC58" s="280">
        <v>2335370</v>
      </c>
      <c r="AE58" s="280">
        <v>18410</v>
      </c>
      <c r="AF58" s="280">
        <v>3150</v>
      </c>
      <c r="AG58" s="280">
        <v>1677814.49</v>
      </c>
      <c r="AH58" s="280">
        <v>195702.18</v>
      </c>
    </row>
    <row r="59" spans="1:36" x14ac:dyDescent="0.2">
      <c r="A59" s="32" t="s">
        <v>589</v>
      </c>
      <c r="B59" s="32" t="s">
        <v>86</v>
      </c>
      <c r="C59" s="94">
        <v>3506</v>
      </c>
      <c r="D59" s="32" t="s">
        <v>53</v>
      </c>
      <c r="E59" s="32" t="s">
        <v>53</v>
      </c>
      <c r="F59" s="36">
        <v>386056.58</v>
      </c>
      <c r="G59" s="36">
        <v>66800</v>
      </c>
      <c r="H59" s="36">
        <v>72348.399999999994</v>
      </c>
      <c r="I59" s="126">
        <v>1</v>
      </c>
      <c r="J59" s="126">
        <v>37559.11</v>
      </c>
      <c r="L59" s="278">
        <v>0</v>
      </c>
      <c r="M59" s="278">
        <v>27251.07</v>
      </c>
      <c r="P59" s="278">
        <v>0</v>
      </c>
      <c r="S59" s="126">
        <v>-3242410.36</v>
      </c>
      <c r="T59" s="126">
        <v>3457079.1</v>
      </c>
      <c r="W59" s="213">
        <v>1414498.82</v>
      </c>
      <c r="X59" s="213">
        <v>352914</v>
      </c>
      <c r="Y59" s="213">
        <v>893.09</v>
      </c>
      <c r="Z59" s="213">
        <v>889320</v>
      </c>
      <c r="AB59" s="280">
        <v>122000</v>
      </c>
      <c r="AC59" s="280">
        <v>1795167.2</v>
      </c>
      <c r="AE59" s="280">
        <v>3500</v>
      </c>
      <c r="AF59" s="280">
        <v>10170</v>
      </c>
      <c r="AG59" s="280">
        <v>628461.46</v>
      </c>
      <c r="AH59" s="280">
        <v>21481.97</v>
      </c>
    </row>
    <row r="60" spans="1:36" x14ac:dyDescent="0.2">
      <c r="A60" s="32" t="s">
        <v>589</v>
      </c>
      <c r="B60" s="32" t="s">
        <v>86</v>
      </c>
      <c r="C60" s="94">
        <v>3046</v>
      </c>
      <c r="D60" s="32" t="s">
        <v>54</v>
      </c>
      <c r="E60" s="32" t="s">
        <v>54</v>
      </c>
      <c r="F60" s="36">
        <v>232982.42</v>
      </c>
      <c r="G60" s="36">
        <v>1500</v>
      </c>
      <c r="H60" s="36">
        <v>10490</v>
      </c>
      <c r="I60" s="126">
        <v>2</v>
      </c>
      <c r="J60" s="126">
        <v>15164.1</v>
      </c>
      <c r="M60" s="278">
        <v>1500</v>
      </c>
      <c r="P60" s="278">
        <v>0</v>
      </c>
      <c r="S60" s="126">
        <v>51108</v>
      </c>
      <c r="T60" s="126">
        <v>339109.18</v>
      </c>
      <c r="W60" s="213">
        <v>1168453.26</v>
      </c>
      <c r="X60" s="213">
        <v>160000</v>
      </c>
      <c r="Y60" s="213">
        <v>1294.52</v>
      </c>
      <c r="Z60" s="213">
        <v>900540</v>
      </c>
      <c r="AB60" s="280">
        <v>152200</v>
      </c>
      <c r="AC60" s="280">
        <v>1493220</v>
      </c>
      <c r="AF60" s="280">
        <v>4320</v>
      </c>
      <c r="AG60" s="280">
        <v>995007</v>
      </c>
      <c r="AH60" s="280">
        <v>21519.439999999999</v>
      </c>
    </row>
    <row r="61" spans="1:36" x14ac:dyDescent="0.2">
      <c r="A61" s="32" t="s">
        <v>589</v>
      </c>
      <c r="B61" s="32" t="s">
        <v>86</v>
      </c>
      <c r="C61" s="94">
        <v>1161</v>
      </c>
      <c r="D61" s="32" t="s">
        <v>55</v>
      </c>
      <c r="E61" s="32" t="s">
        <v>55</v>
      </c>
      <c r="F61" s="36">
        <v>145320.1</v>
      </c>
      <c r="G61" s="36">
        <v>18400</v>
      </c>
      <c r="H61" s="36">
        <v>81158.53</v>
      </c>
      <c r="I61" s="126">
        <v>146668.71</v>
      </c>
      <c r="J61" s="126">
        <v>42717.22</v>
      </c>
      <c r="M61" s="278">
        <v>1500</v>
      </c>
      <c r="P61" s="278">
        <v>0</v>
      </c>
      <c r="S61" s="126">
        <v>-1236582.8799999999</v>
      </c>
      <c r="T61" s="126">
        <v>1695206.85</v>
      </c>
      <c r="W61" s="213">
        <v>793891.54</v>
      </c>
      <c r="Y61" s="213">
        <v>762.61</v>
      </c>
      <c r="Z61" s="213">
        <v>167190</v>
      </c>
      <c r="AB61" s="280">
        <v>115068</v>
      </c>
      <c r="AC61" s="280">
        <v>704556</v>
      </c>
      <c r="AE61" s="280">
        <v>10140</v>
      </c>
      <c r="AF61" s="280">
        <v>9200</v>
      </c>
      <c r="AG61" s="280">
        <v>307411.51</v>
      </c>
      <c r="AH61" s="280">
        <v>71464.05</v>
      </c>
    </row>
    <row r="62" spans="1:36" x14ac:dyDescent="0.2">
      <c r="A62" s="32" t="s">
        <v>589</v>
      </c>
      <c r="B62" s="32" t="s">
        <v>86</v>
      </c>
      <c r="C62" s="94">
        <v>3705</v>
      </c>
      <c r="D62" s="32" t="s">
        <v>56</v>
      </c>
      <c r="E62" s="32" t="s">
        <v>56</v>
      </c>
      <c r="F62" s="36">
        <v>351783.11</v>
      </c>
      <c r="G62" s="36">
        <v>1500</v>
      </c>
      <c r="H62" s="36">
        <v>56630.18</v>
      </c>
      <c r="I62" s="126">
        <v>217697.76</v>
      </c>
      <c r="J62" s="126">
        <v>71926.97</v>
      </c>
      <c r="M62" s="278">
        <v>1500</v>
      </c>
      <c r="P62" s="278">
        <v>0</v>
      </c>
      <c r="S62" s="126">
        <v>-1968503.68</v>
      </c>
      <c r="T62" s="126">
        <v>2729343.72</v>
      </c>
      <c r="W62" s="213">
        <v>1780114</v>
      </c>
      <c r="X62" s="213">
        <v>59700</v>
      </c>
      <c r="Y62" s="213">
        <v>1492.16</v>
      </c>
      <c r="Z62" s="213">
        <v>939470</v>
      </c>
      <c r="AB62" s="280">
        <v>158400</v>
      </c>
      <c r="AC62" s="280">
        <v>1840942.4</v>
      </c>
      <c r="AE62" s="280">
        <v>10944</v>
      </c>
      <c r="AF62" s="280">
        <v>6620</v>
      </c>
      <c r="AG62" s="280">
        <v>970805.71</v>
      </c>
      <c r="AH62" s="280">
        <v>172666.07</v>
      </c>
    </row>
    <row r="63" spans="1:36" x14ac:dyDescent="0.2">
      <c r="A63" s="32" t="s">
        <v>589</v>
      </c>
      <c r="B63" s="32" t="s">
        <v>86</v>
      </c>
      <c r="C63" s="94">
        <v>6204</v>
      </c>
      <c r="D63" s="32" t="s">
        <v>57</v>
      </c>
      <c r="E63" s="32" t="s">
        <v>57</v>
      </c>
      <c r="F63" s="36">
        <v>352991.16</v>
      </c>
      <c r="G63" s="36">
        <v>1500</v>
      </c>
      <c r="H63" s="36">
        <v>24114.13</v>
      </c>
      <c r="I63" s="126">
        <v>216722</v>
      </c>
      <c r="J63" s="126">
        <v>406236.94</v>
      </c>
      <c r="M63" s="278">
        <v>1500</v>
      </c>
      <c r="P63" s="278">
        <v>0</v>
      </c>
      <c r="S63" s="126">
        <v>-1622122.87</v>
      </c>
      <c r="T63" s="126">
        <v>3207310.61</v>
      </c>
      <c r="W63" s="213">
        <v>2225980.94</v>
      </c>
      <c r="X63" s="213">
        <v>102730</v>
      </c>
      <c r="Y63" s="213">
        <v>2763.64</v>
      </c>
      <c r="Z63" s="213">
        <v>1275360</v>
      </c>
      <c r="AB63" s="280">
        <v>185000</v>
      </c>
      <c r="AC63" s="280">
        <v>2712813.8</v>
      </c>
      <c r="AE63" s="280">
        <v>5940</v>
      </c>
      <c r="AF63" s="280">
        <v>28986</v>
      </c>
      <c r="AG63" s="280">
        <v>1354785.57</v>
      </c>
      <c r="AH63" s="280">
        <v>274432.71999999997</v>
      </c>
    </row>
    <row r="64" spans="1:36" x14ac:dyDescent="0.2">
      <c r="A64" s="32" t="s">
        <v>589</v>
      </c>
      <c r="B64" s="32" t="s">
        <v>86</v>
      </c>
      <c r="C64" s="94">
        <v>4810</v>
      </c>
      <c r="D64" s="32" t="s">
        <v>58</v>
      </c>
      <c r="E64" s="32" t="s">
        <v>58</v>
      </c>
      <c r="F64" s="36">
        <v>256348.38</v>
      </c>
      <c r="G64" s="36">
        <v>3000</v>
      </c>
      <c r="H64" s="36">
        <v>63296.75</v>
      </c>
      <c r="I64" s="126">
        <v>186962.08</v>
      </c>
      <c r="J64" s="126">
        <v>104542.85</v>
      </c>
      <c r="M64" s="278">
        <v>72600</v>
      </c>
      <c r="P64" s="278">
        <v>0</v>
      </c>
      <c r="S64" s="126">
        <v>-1613565.59</v>
      </c>
      <c r="T64" s="126">
        <v>2601971.02</v>
      </c>
      <c r="W64" s="213">
        <v>1461469.44</v>
      </c>
      <c r="X64" s="213">
        <v>90710</v>
      </c>
      <c r="Y64" s="213">
        <v>1043.31</v>
      </c>
      <c r="Z64" s="213">
        <v>1684200</v>
      </c>
      <c r="AB64" s="280">
        <v>250200</v>
      </c>
      <c r="AC64" s="280">
        <v>2756306</v>
      </c>
      <c r="AF64" s="280">
        <v>9824</v>
      </c>
      <c r="AG64" s="280">
        <v>1044693</v>
      </c>
      <c r="AH64" s="280">
        <v>123655.12</v>
      </c>
    </row>
    <row r="65" spans="1:36" x14ac:dyDescent="0.2">
      <c r="A65" s="32" t="s">
        <v>589</v>
      </c>
      <c r="B65" s="32" t="s">
        <v>86</v>
      </c>
      <c r="C65" s="94">
        <v>3605</v>
      </c>
      <c r="D65" s="32" t="s">
        <v>59</v>
      </c>
      <c r="E65" s="32" t="s">
        <v>59</v>
      </c>
      <c r="F65" s="36">
        <v>157178.23000000001</v>
      </c>
      <c r="G65" s="36">
        <v>3000</v>
      </c>
      <c r="H65" s="36">
        <v>94486.24</v>
      </c>
      <c r="I65" s="126">
        <v>854369.88</v>
      </c>
      <c r="J65" s="126">
        <v>67939.88</v>
      </c>
      <c r="M65" s="278">
        <v>3000</v>
      </c>
      <c r="P65" s="278">
        <v>0</v>
      </c>
      <c r="S65" s="126">
        <v>-1621296.86</v>
      </c>
      <c r="T65" s="126">
        <v>3048211.32</v>
      </c>
      <c r="W65" s="213">
        <v>1410591.66</v>
      </c>
      <c r="Y65" s="213">
        <v>1286.1199999999999</v>
      </c>
      <c r="Z65" s="213">
        <v>1050360</v>
      </c>
      <c r="AB65" s="280">
        <v>142800</v>
      </c>
      <c r="AC65" s="280">
        <v>1901256</v>
      </c>
      <c r="AF65" s="280">
        <v>16900</v>
      </c>
      <c r="AG65" s="280">
        <v>779866.84</v>
      </c>
      <c r="AH65" s="280">
        <v>159955.17000000001</v>
      </c>
    </row>
    <row r="66" spans="1:36" x14ac:dyDescent="0.2">
      <c r="A66" s="32" t="s">
        <v>589</v>
      </c>
      <c r="B66" s="32" t="s">
        <v>86</v>
      </c>
      <c r="C66" s="94">
        <v>3975</v>
      </c>
      <c r="D66" s="32" t="s">
        <v>80</v>
      </c>
      <c r="E66" s="32" t="s">
        <v>80</v>
      </c>
      <c r="F66" s="36">
        <v>426316.44</v>
      </c>
      <c r="G66" s="36">
        <v>3500</v>
      </c>
      <c r="H66" s="36">
        <v>33557.71</v>
      </c>
      <c r="I66" s="126">
        <v>765662.87</v>
      </c>
      <c r="J66" s="126">
        <v>98399.88</v>
      </c>
      <c r="M66" s="278">
        <v>3500</v>
      </c>
      <c r="P66" s="278">
        <v>0</v>
      </c>
      <c r="S66" s="126">
        <v>189403.43</v>
      </c>
      <c r="T66" s="126">
        <v>1312112.72</v>
      </c>
      <c r="W66" s="213">
        <v>980472.72</v>
      </c>
      <c r="X66" s="213">
        <v>173550</v>
      </c>
      <c r="Y66" s="213">
        <v>2064.58</v>
      </c>
      <c r="Z66" s="213">
        <v>1719600</v>
      </c>
      <c r="AB66" s="280">
        <v>262750</v>
      </c>
      <c r="AC66" s="280">
        <v>2376876.4</v>
      </c>
      <c r="AE66" s="280">
        <v>12670</v>
      </c>
      <c r="AF66" s="280">
        <v>3708</v>
      </c>
      <c r="AG66" s="280">
        <v>736746.59</v>
      </c>
      <c r="AH66" s="280">
        <v>186015.56</v>
      </c>
    </row>
    <row r="67" spans="1:36" x14ac:dyDescent="0.2">
      <c r="A67" s="32" t="s">
        <v>592</v>
      </c>
      <c r="B67" s="32" t="s">
        <v>87</v>
      </c>
      <c r="C67" s="94">
        <v>3237</v>
      </c>
      <c r="D67" s="32" t="s">
        <v>60</v>
      </c>
      <c r="E67" s="32" t="s">
        <v>60</v>
      </c>
      <c r="F67" s="36">
        <v>670154.13</v>
      </c>
      <c r="G67" s="36">
        <v>0</v>
      </c>
      <c r="H67" s="36">
        <v>125085</v>
      </c>
      <c r="I67" s="126">
        <v>975103.75</v>
      </c>
      <c r="J67" s="126">
        <v>271972.03999999998</v>
      </c>
      <c r="P67" s="278">
        <v>0</v>
      </c>
      <c r="S67" s="126">
        <v>985374.9</v>
      </c>
      <c r="T67" s="126">
        <v>1186021.5900000001</v>
      </c>
      <c r="W67" s="213">
        <v>974479.47</v>
      </c>
      <c r="Y67" s="213">
        <v>3772.13</v>
      </c>
      <c r="Z67" s="213">
        <v>1180290</v>
      </c>
      <c r="AC67" s="280">
        <v>1502158</v>
      </c>
      <c r="AE67" s="280">
        <v>108776</v>
      </c>
      <c r="AF67" s="280">
        <v>5666</v>
      </c>
      <c r="AG67" s="280">
        <v>530618.73</v>
      </c>
      <c r="AH67" s="280">
        <v>140404.44</v>
      </c>
    </row>
    <row r="68" spans="1:36" x14ac:dyDescent="0.2">
      <c r="A68" s="32" t="s">
        <v>592</v>
      </c>
      <c r="B68" s="32" t="s">
        <v>87</v>
      </c>
      <c r="C68" s="94">
        <v>3491</v>
      </c>
      <c r="D68" s="32" t="s">
        <v>61</v>
      </c>
      <c r="E68" s="32" t="s">
        <v>61</v>
      </c>
      <c r="F68" s="36">
        <v>148519.01999999999</v>
      </c>
      <c r="G68" s="36">
        <v>0</v>
      </c>
      <c r="H68" s="36">
        <v>119316.64</v>
      </c>
      <c r="I68" s="126">
        <v>797668.4</v>
      </c>
      <c r="J68" s="126">
        <v>203064.46</v>
      </c>
      <c r="P68" s="278">
        <v>0</v>
      </c>
      <c r="S68" s="126">
        <v>421367.19</v>
      </c>
      <c r="T68" s="126">
        <v>1153052.8999999999</v>
      </c>
      <c r="W68" s="213">
        <v>1113526.1000000001</v>
      </c>
      <c r="Y68" s="213">
        <v>1963.33</v>
      </c>
      <c r="Z68" s="213">
        <v>1103052</v>
      </c>
      <c r="AC68" s="280">
        <v>1634297</v>
      </c>
      <c r="AE68" s="280">
        <v>67226</v>
      </c>
      <c r="AG68" s="280">
        <v>702195.84</v>
      </c>
      <c r="AH68" s="280">
        <v>120674.16</v>
      </c>
    </row>
    <row r="69" spans="1:36" x14ac:dyDescent="0.2">
      <c r="A69" s="32" t="s">
        <v>592</v>
      </c>
      <c r="B69" s="32" t="s">
        <v>87</v>
      </c>
      <c r="C69" s="94">
        <v>9784</v>
      </c>
      <c r="D69" s="32" t="s">
        <v>62</v>
      </c>
      <c r="E69" s="32" t="s">
        <v>62</v>
      </c>
      <c r="F69" s="36">
        <v>509305.29</v>
      </c>
      <c r="G69" s="36">
        <v>0</v>
      </c>
      <c r="H69" s="36">
        <v>56292</v>
      </c>
      <c r="I69" s="126">
        <v>270664.02</v>
      </c>
      <c r="J69" s="126">
        <v>470986.62</v>
      </c>
      <c r="P69" s="278">
        <v>0</v>
      </c>
      <c r="S69" s="126">
        <v>1372011.02</v>
      </c>
      <c r="T69" s="126">
        <v>72739.19</v>
      </c>
      <c r="W69" s="213">
        <v>2413076.4900000002</v>
      </c>
      <c r="Y69" s="213">
        <v>4355.84</v>
      </c>
      <c r="Z69" s="213">
        <v>2308070</v>
      </c>
      <c r="AC69" s="280">
        <v>2940288</v>
      </c>
      <c r="AE69" s="280">
        <v>62636</v>
      </c>
      <c r="AF69" s="280">
        <v>5666</v>
      </c>
      <c r="AG69" s="280">
        <v>1734953.17</v>
      </c>
      <c r="AH69" s="280">
        <v>119461.44</v>
      </c>
    </row>
    <row r="70" spans="1:36" x14ac:dyDescent="0.2">
      <c r="A70" s="32" t="s">
        <v>592</v>
      </c>
      <c r="B70" s="32" t="s">
        <v>87</v>
      </c>
      <c r="C70" s="94">
        <v>2995</v>
      </c>
      <c r="D70" s="32" t="s">
        <v>63</v>
      </c>
      <c r="E70" s="32" t="s">
        <v>63</v>
      </c>
      <c r="F70" s="36">
        <v>220244.81</v>
      </c>
      <c r="G70" s="36">
        <v>0</v>
      </c>
      <c r="H70" s="36">
        <v>52840.25</v>
      </c>
      <c r="I70" s="126">
        <v>3</v>
      </c>
      <c r="J70" s="126">
        <v>7</v>
      </c>
      <c r="P70" s="278">
        <v>0</v>
      </c>
      <c r="R70" s="126">
        <v>-334520.65000000002</v>
      </c>
      <c r="S70" s="126">
        <v>-1210802.79</v>
      </c>
      <c r="T70" s="126">
        <v>2015153.7</v>
      </c>
      <c r="W70" s="213">
        <v>958567.41</v>
      </c>
      <c r="Y70" s="213">
        <v>1672.83</v>
      </c>
      <c r="Z70" s="213">
        <v>1110240</v>
      </c>
      <c r="AC70" s="280">
        <v>1393504</v>
      </c>
      <c r="AE70" s="280">
        <v>99003.57</v>
      </c>
      <c r="AG70" s="280">
        <v>774707.87</v>
      </c>
      <c r="AH70" s="280">
        <v>0</v>
      </c>
    </row>
    <row r="71" spans="1:36" x14ac:dyDescent="0.2">
      <c r="A71" s="32" t="s">
        <v>592</v>
      </c>
      <c r="B71" s="32" t="s">
        <v>87</v>
      </c>
      <c r="C71" s="94">
        <v>3883</v>
      </c>
      <c r="D71" s="32" t="s">
        <v>64</v>
      </c>
      <c r="E71" s="32" t="s">
        <v>64</v>
      </c>
      <c r="F71" s="36">
        <v>442223.02</v>
      </c>
      <c r="G71" s="36">
        <v>0</v>
      </c>
      <c r="H71" s="36">
        <v>104161.3</v>
      </c>
      <c r="I71" s="126">
        <v>710516.02</v>
      </c>
      <c r="J71" s="126">
        <v>384151.46</v>
      </c>
      <c r="O71" s="278">
        <v>168385</v>
      </c>
      <c r="P71" s="278">
        <v>84001</v>
      </c>
      <c r="S71" s="126">
        <v>-1735655.11</v>
      </c>
      <c r="T71" s="126">
        <v>3812852.35</v>
      </c>
      <c r="W71" s="213">
        <v>1221793.1399999999</v>
      </c>
      <c r="Y71" s="213">
        <v>2764.08</v>
      </c>
      <c r="Z71" s="213">
        <v>1104672</v>
      </c>
      <c r="AC71" s="280">
        <v>1725345.04</v>
      </c>
      <c r="AE71" s="280">
        <v>111400</v>
      </c>
      <c r="AF71" s="280">
        <v>19958</v>
      </c>
      <c r="AG71" s="280">
        <v>931819.54</v>
      </c>
      <c r="AH71" s="280">
        <v>229110.52</v>
      </c>
      <c r="AJ71" s="280">
        <v>127.56</v>
      </c>
    </row>
    <row r="72" spans="1:36" x14ac:dyDescent="0.2">
      <c r="A72" s="32" t="s">
        <v>592</v>
      </c>
      <c r="B72" s="32" t="s">
        <v>87</v>
      </c>
      <c r="C72" s="94">
        <v>3290</v>
      </c>
      <c r="D72" s="32" t="s">
        <v>65</v>
      </c>
      <c r="E72" s="32" t="s">
        <v>65</v>
      </c>
      <c r="F72" s="36">
        <v>78895.88</v>
      </c>
      <c r="G72" s="36">
        <v>0</v>
      </c>
      <c r="H72" s="36">
        <v>67284.710000000006</v>
      </c>
      <c r="I72" s="126">
        <v>734545.28</v>
      </c>
      <c r="J72" s="126">
        <v>195900.5</v>
      </c>
      <c r="P72" s="278">
        <v>0</v>
      </c>
      <c r="S72" s="126">
        <v>-1434565.92</v>
      </c>
      <c r="T72" s="126">
        <v>2739065.93</v>
      </c>
      <c r="W72" s="213">
        <v>1411845.98</v>
      </c>
      <c r="Y72" s="213">
        <v>818.4</v>
      </c>
      <c r="Z72" s="213">
        <v>1060180</v>
      </c>
      <c r="AB72" s="280">
        <v>-254</v>
      </c>
      <c r="AC72" s="280">
        <v>1651324</v>
      </c>
      <c r="AE72" s="280">
        <v>104490.57</v>
      </c>
      <c r="AG72" s="280">
        <v>779212.53</v>
      </c>
      <c r="AH72" s="280">
        <v>165436.92000000001</v>
      </c>
    </row>
    <row r="73" spans="1:36" x14ac:dyDescent="0.2">
      <c r="A73" s="32" t="s">
        <v>592</v>
      </c>
      <c r="B73" s="32" t="s">
        <v>87</v>
      </c>
      <c r="C73" s="94">
        <v>3357</v>
      </c>
      <c r="D73" s="32" t="s">
        <v>66</v>
      </c>
      <c r="E73" s="32" t="s">
        <v>66</v>
      </c>
      <c r="F73" s="36">
        <v>145581.64000000001</v>
      </c>
      <c r="G73" s="36">
        <v>0</v>
      </c>
      <c r="H73" s="36">
        <v>210053.42</v>
      </c>
      <c r="I73" s="126">
        <v>431241.59</v>
      </c>
      <c r="J73" s="126">
        <v>47913.23</v>
      </c>
      <c r="P73" s="278">
        <v>0</v>
      </c>
      <c r="S73" s="126">
        <v>-1194421.46</v>
      </c>
      <c r="T73" s="126">
        <v>2159208.62</v>
      </c>
      <c r="W73" s="213">
        <v>795092.82</v>
      </c>
      <c r="Y73" s="213">
        <v>567.69000000000005</v>
      </c>
      <c r="Z73" s="213">
        <v>699120</v>
      </c>
      <c r="AC73" s="280">
        <v>1077321</v>
      </c>
      <c r="AE73" s="280">
        <v>8778</v>
      </c>
      <c r="AG73" s="280">
        <v>386775.73</v>
      </c>
      <c r="AH73" s="280">
        <v>151795.39000000001</v>
      </c>
      <c r="AJ73" s="280">
        <v>107.67</v>
      </c>
    </row>
    <row r="74" spans="1:36" x14ac:dyDescent="0.2">
      <c r="A74" s="32" t="s">
        <v>592</v>
      </c>
      <c r="B74" s="32" t="s">
        <v>87</v>
      </c>
      <c r="C74" s="94">
        <v>4937</v>
      </c>
      <c r="D74" s="32" t="s">
        <v>67</v>
      </c>
      <c r="E74" s="32" t="s">
        <v>67</v>
      </c>
      <c r="F74" s="36">
        <v>240024.24</v>
      </c>
      <c r="G74" s="36">
        <v>0</v>
      </c>
      <c r="H74" s="36">
        <v>107511.34</v>
      </c>
      <c r="I74" s="126">
        <v>1010600.77</v>
      </c>
      <c r="J74" s="126">
        <v>-63963.63</v>
      </c>
      <c r="P74" s="278">
        <v>10495</v>
      </c>
      <c r="S74" s="126">
        <v>-2935474.05</v>
      </c>
      <c r="T74" s="126">
        <v>4868817.07</v>
      </c>
      <c r="W74" s="213">
        <v>1307300.1000000001</v>
      </c>
      <c r="Y74" s="213">
        <v>1079.0999999999999</v>
      </c>
      <c r="Z74" s="213">
        <v>1036560</v>
      </c>
      <c r="AC74" s="280">
        <v>1832164</v>
      </c>
      <c r="AE74" s="280">
        <v>125148</v>
      </c>
      <c r="AF74" s="280">
        <v>1416</v>
      </c>
      <c r="AG74" s="280">
        <v>630367.21</v>
      </c>
      <c r="AH74" s="280">
        <v>405509.29</v>
      </c>
    </row>
    <row r="75" spans="1:36" x14ac:dyDescent="0.2">
      <c r="A75" s="32" t="s">
        <v>592</v>
      </c>
      <c r="B75" s="32" t="s">
        <v>87</v>
      </c>
      <c r="C75" s="94">
        <v>2893</v>
      </c>
      <c r="D75" s="32" t="s">
        <v>68</v>
      </c>
      <c r="E75" s="32" t="s">
        <v>68</v>
      </c>
      <c r="F75" s="36">
        <v>18652.88</v>
      </c>
      <c r="G75" s="36">
        <v>0</v>
      </c>
      <c r="H75" s="36">
        <v>101743</v>
      </c>
      <c r="I75" s="126">
        <v>504618.62</v>
      </c>
      <c r="J75" s="126">
        <v>193243.58</v>
      </c>
      <c r="P75" s="278">
        <v>0</v>
      </c>
      <c r="S75" s="126">
        <v>791264.82</v>
      </c>
      <c r="T75" s="126">
        <v>310741.76000000001</v>
      </c>
      <c r="W75" s="213">
        <v>1139831.3400000001</v>
      </c>
      <c r="X75" s="213">
        <v>61440</v>
      </c>
      <c r="Y75" s="213">
        <v>693.82</v>
      </c>
      <c r="Z75" s="213">
        <v>578040</v>
      </c>
      <c r="AC75" s="280">
        <v>1048146</v>
      </c>
      <c r="AE75" s="280">
        <v>161752</v>
      </c>
      <c r="AG75" s="280">
        <v>476140.17</v>
      </c>
      <c r="AH75" s="280">
        <v>234015.49</v>
      </c>
      <c r="AJ75" s="280">
        <v>143700</v>
      </c>
    </row>
    <row r="76" spans="1:36" x14ac:dyDescent="0.2">
      <c r="A76" s="32" t="s">
        <v>592</v>
      </c>
      <c r="B76" s="32" t="s">
        <v>87</v>
      </c>
      <c r="C76" s="94">
        <v>2351</v>
      </c>
      <c r="D76" s="32" t="s">
        <v>69</v>
      </c>
      <c r="E76" s="32" t="s">
        <v>69</v>
      </c>
      <c r="F76" s="36">
        <v>35177.769999999997</v>
      </c>
      <c r="G76" s="36">
        <v>21648</v>
      </c>
      <c r="H76" s="36">
        <v>81125.97</v>
      </c>
      <c r="I76" s="126">
        <v>350398.87</v>
      </c>
      <c r="J76" s="126">
        <v>182534.24</v>
      </c>
      <c r="P76" s="278">
        <v>0</v>
      </c>
      <c r="S76" s="126">
        <v>-2474475.86</v>
      </c>
      <c r="T76" s="126">
        <v>3439144.31</v>
      </c>
      <c r="V76" s="213">
        <v>407.49</v>
      </c>
      <c r="W76" s="213">
        <v>1075619.24</v>
      </c>
      <c r="Y76" s="213">
        <v>593.15</v>
      </c>
      <c r="Z76" s="213">
        <v>688650</v>
      </c>
      <c r="AC76" s="280">
        <v>1472124</v>
      </c>
      <c r="AF76" s="280">
        <v>17755</v>
      </c>
      <c r="AG76" s="280">
        <v>409487.72</v>
      </c>
      <c r="AH76" s="280">
        <v>159686.76</v>
      </c>
    </row>
    <row r="77" spans="1:36" x14ac:dyDescent="0.2">
      <c r="A77" s="32" t="s">
        <v>592</v>
      </c>
      <c r="B77" s="32" t="s">
        <v>87</v>
      </c>
      <c r="C77" s="94">
        <v>4560</v>
      </c>
      <c r="D77" s="32" t="s">
        <v>70</v>
      </c>
      <c r="E77" s="32" t="s">
        <v>70</v>
      </c>
      <c r="F77" s="36">
        <v>523139.14</v>
      </c>
      <c r="G77" s="36">
        <v>0</v>
      </c>
      <c r="H77" s="36">
        <v>207995.6</v>
      </c>
      <c r="I77" s="126">
        <v>615879.68999999994</v>
      </c>
      <c r="J77" s="126">
        <v>276672.43</v>
      </c>
      <c r="P77" s="278">
        <v>0</v>
      </c>
      <c r="S77" s="126">
        <v>-436536.26</v>
      </c>
      <c r="T77" s="126">
        <v>2484321.89</v>
      </c>
      <c r="W77" s="213">
        <v>2275638.77</v>
      </c>
      <c r="X77" s="213">
        <v>79330</v>
      </c>
      <c r="Y77" s="213">
        <v>3510.13</v>
      </c>
      <c r="Z77" s="213">
        <v>481320</v>
      </c>
      <c r="AC77" s="280">
        <v>1566072</v>
      </c>
      <c r="AE77" s="280">
        <v>155767</v>
      </c>
      <c r="AG77" s="280">
        <v>1381135.67</v>
      </c>
      <c r="AH77" s="280">
        <v>143823</v>
      </c>
      <c r="AJ77" s="280">
        <v>17100</v>
      </c>
    </row>
    <row r="78" spans="1:36" x14ac:dyDescent="0.2">
      <c r="A78" s="32" t="s">
        <v>592</v>
      </c>
      <c r="B78" s="32" t="s">
        <v>87</v>
      </c>
      <c r="C78" s="94">
        <v>1375</v>
      </c>
      <c r="D78" s="32" t="s">
        <v>78</v>
      </c>
      <c r="E78" s="32" t="s">
        <v>78</v>
      </c>
      <c r="F78" s="36">
        <v>6121.2</v>
      </c>
      <c r="G78" s="36">
        <v>0</v>
      </c>
      <c r="H78" s="36">
        <v>45822.16</v>
      </c>
      <c r="I78" s="126">
        <v>438447.96</v>
      </c>
      <c r="J78" s="126">
        <v>41382.230000000003</v>
      </c>
      <c r="P78" s="278">
        <v>0</v>
      </c>
      <c r="R78" s="126">
        <v>-855969.29</v>
      </c>
      <c r="S78" s="126">
        <v>-348740.36</v>
      </c>
      <c r="T78" s="126">
        <v>1994300</v>
      </c>
      <c r="W78" s="213">
        <v>889228.73</v>
      </c>
      <c r="Y78" s="213">
        <v>401.21</v>
      </c>
      <c r="Z78" s="213">
        <v>865680</v>
      </c>
      <c r="AC78" s="280">
        <v>1140306</v>
      </c>
      <c r="AE78" s="280">
        <v>153121</v>
      </c>
      <c r="AG78" s="280">
        <v>524671.35</v>
      </c>
      <c r="AH78" s="280">
        <v>194989.08</v>
      </c>
      <c r="AJ78" s="280">
        <v>39.31</v>
      </c>
    </row>
    <row r="79" spans="1:36" x14ac:dyDescent="0.2">
      <c r="A79" s="32" t="s">
        <v>592</v>
      </c>
      <c r="B79" s="32" t="s">
        <v>87</v>
      </c>
      <c r="C79" s="94">
        <v>2442</v>
      </c>
      <c r="D79" s="32" t="s">
        <v>81</v>
      </c>
      <c r="E79" s="32" t="s">
        <v>81</v>
      </c>
      <c r="F79" s="36">
        <v>476122.75</v>
      </c>
      <c r="G79" s="36">
        <v>10950</v>
      </c>
      <c r="H79" s="36">
        <v>115798.73</v>
      </c>
      <c r="I79" s="126">
        <v>819565.11</v>
      </c>
      <c r="J79" s="126">
        <v>-263979.8</v>
      </c>
      <c r="P79" s="278">
        <v>117.85</v>
      </c>
      <c r="S79" s="126">
        <v>-706976.47</v>
      </c>
      <c r="T79" s="126">
        <v>2368149.29</v>
      </c>
      <c r="W79" s="213">
        <v>218554.23999999999</v>
      </c>
      <c r="Z79" s="213">
        <v>907245</v>
      </c>
      <c r="AC79" s="280">
        <v>942657</v>
      </c>
      <c r="AF79" s="280">
        <v>12100</v>
      </c>
      <c r="AG79" s="280">
        <v>203028.64</v>
      </c>
      <c r="AH79" s="280">
        <v>470847.48</v>
      </c>
    </row>
    <row r="80" spans="1:36" x14ac:dyDescent="0.2">
      <c r="A80" s="32" t="s">
        <v>595</v>
      </c>
      <c r="B80" s="32" t="s">
        <v>88</v>
      </c>
      <c r="C80" s="94">
        <v>4852</v>
      </c>
      <c r="D80" s="32" t="s">
        <v>71</v>
      </c>
      <c r="E80" s="32" t="s">
        <v>71</v>
      </c>
      <c r="F80" s="36">
        <v>231022.97</v>
      </c>
      <c r="G80" s="36">
        <v>33000</v>
      </c>
      <c r="H80" s="36">
        <v>61610.1</v>
      </c>
      <c r="I80" s="126">
        <v>608192.89</v>
      </c>
      <c r="J80" s="126">
        <v>464283.17</v>
      </c>
      <c r="M80" s="278">
        <v>46470</v>
      </c>
      <c r="S80" s="126">
        <v>-962893.02</v>
      </c>
      <c r="T80" s="126">
        <v>2500428.33</v>
      </c>
      <c r="W80" s="213">
        <v>1454584.8</v>
      </c>
      <c r="X80" s="213">
        <v>118558</v>
      </c>
      <c r="Y80" s="213">
        <v>1398.54</v>
      </c>
      <c r="Z80" s="213">
        <v>1623940</v>
      </c>
      <c r="AB80" s="280">
        <v>329850</v>
      </c>
      <c r="AC80" s="280">
        <v>2335403.25</v>
      </c>
      <c r="AE80" s="280">
        <v>2290</v>
      </c>
      <c r="AF80" s="280">
        <v>15118.9</v>
      </c>
      <c r="AG80" s="280">
        <v>1181115.1100000001</v>
      </c>
      <c r="AH80" s="280">
        <v>180300.26</v>
      </c>
    </row>
    <row r="81" spans="1:34" x14ac:dyDescent="0.2">
      <c r="A81" s="32" t="s">
        <v>595</v>
      </c>
      <c r="B81" s="32" t="s">
        <v>88</v>
      </c>
      <c r="C81" s="94">
        <v>1903</v>
      </c>
      <c r="D81" s="32" t="s">
        <v>72</v>
      </c>
      <c r="E81" s="32" t="s">
        <v>72</v>
      </c>
      <c r="F81" s="36">
        <v>213281.67</v>
      </c>
      <c r="G81" s="36">
        <v>15400</v>
      </c>
      <c r="H81" s="36">
        <v>37349.379999999997</v>
      </c>
      <c r="I81" s="126">
        <v>5</v>
      </c>
      <c r="J81" s="126">
        <v>356643.93</v>
      </c>
      <c r="M81" s="278">
        <v>15400</v>
      </c>
      <c r="P81" s="278">
        <v>0</v>
      </c>
      <c r="S81" s="126">
        <v>-1523249.85</v>
      </c>
      <c r="T81" s="126">
        <v>2140561.41</v>
      </c>
      <c r="W81" s="213">
        <v>927854.79</v>
      </c>
      <c r="X81" s="213">
        <v>10000</v>
      </c>
      <c r="Y81" s="213">
        <v>652.85</v>
      </c>
      <c r="Z81" s="213">
        <v>369006</v>
      </c>
      <c r="AB81" s="280">
        <v>107453</v>
      </c>
      <c r="AC81" s="280">
        <v>912808.16</v>
      </c>
      <c r="AE81" s="280">
        <v>10730</v>
      </c>
      <c r="AF81" s="280">
        <v>4672</v>
      </c>
      <c r="AG81" s="280">
        <v>305884.27</v>
      </c>
      <c r="AH81" s="280">
        <v>190903.79</v>
      </c>
    </row>
    <row r="82" spans="1:34" x14ac:dyDescent="0.2">
      <c r="A82" s="32" t="s">
        <v>595</v>
      </c>
      <c r="B82" s="32" t="s">
        <v>88</v>
      </c>
      <c r="C82" s="94">
        <v>4543</v>
      </c>
      <c r="D82" s="32" t="s">
        <v>73</v>
      </c>
      <c r="E82" s="32" t="s">
        <v>73</v>
      </c>
      <c r="F82" s="36">
        <v>347936.67</v>
      </c>
      <c r="G82" s="36">
        <v>22400</v>
      </c>
      <c r="H82" s="36">
        <v>31643.43</v>
      </c>
      <c r="I82" s="126">
        <v>1059441.56</v>
      </c>
      <c r="J82" s="126">
        <v>642824.35</v>
      </c>
      <c r="M82" s="278">
        <v>45650</v>
      </c>
      <c r="P82" s="278">
        <v>0</v>
      </c>
      <c r="S82" s="126">
        <v>-74480.44</v>
      </c>
      <c r="T82" s="126">
        <v>2191938.59</v>
      </c>
      <c r="W82" s="213">
        <v>1431436.95</v>
      </c>
      <c r="X82" s="213">
        <v>141270</v>
      </c>
      <c r="Y82" s="213">
        <v>871.33</v>
      </c>
      <c r="Z82" s="213">
        <v>1020060</v>
      </c>
      <c r="AB82" s="280">
        <v>273520</v>
      </c>
      <c r="AC82" s="280">
        <v>1681102.34</v>
      </c>
      <c r="AE82" s="280">
        <v>60362.9</v>
      </c>
      <c r="AG82" s="280">
        <v>847891.9</v>
      </c>
      <c r="AH82" s="280">
        <v>336663.28</v>
      </c>
    </row>
    <row r="83" spans="1:34" x14ac:dyDescent="0.2">
      <c r="A83" s="32" t="s">
        <v>595</v>
      </c>
      <c r="B83" s="32" t="s">
        <v>88</v>
      </c>
      <c r="C83" s="94">
        <v>4808</v>
      </c>
      <c r="D83" s="32" t="s">
        <v>74</v>
      </c>
      <c r="E83" s="32" t="s">
        <v>74</v>
      </c>
      <c r="F83" s="36">
        <v>563662.80000000005</v>
      </c>
      <c r="G83" s="36">
        <v>30800</v>
      </c>
      <c r="H83" s="36">
        <v>91929.65</v>
      </c>
      <c r="I83" s="126">
        <v>766748.04</v>
      </c>
      <c r="J83" s="126">
        <v>527670.41</v>
      </c>
      <c r="K83" s="126">
        <v>0</v>
      </c>
      <c r="M83" s="278">
        <v>68974.210000000006</v>
      </c>
      <c r="P83" s="278">
        <v>0</v>
      </c>
      <c r="S83" s="126">
        <v>-2058307.86</v>
      </c>
      <c r="T83" s="126">
        <v>4194803.6500000004</v>
      </c>
      <c r="W83" s="213">
        <v>1326994.55</v>
      </c>
      <c r="X83" s="213">
        <v>312470</v>
      </c>
      <c r="Y83" s="213">
        <v>1632.25</v>
      </c>
      <c r="Z83" s="213">
        <v>1295250</v>
      </c>
      <c r="AB83" s="280">
        <v>242800</v>
      </c>
      <c r="AC83" s="280">
        <v>1773338</v>
      </c>
      <c r="AE83" s="280">
        <v>2200</v>
      </c>
      <c r="AF83" s="280">
        <v>39491.9</v>
      </c>
      <c r="AG83" s="280">
        <v>1181220.56</v>
      </c>
      <c r="AH83" s="280">
        <v>407555.44</v>
      </c>
    </row>
    <row r="84" spans="1:34" x14ac:dyDescent="0.2">
      <c r="A84" s="32" t="s">
        <v>595</v>
      </c>
      <c r="B84" s="32" t="s">
        <v>88</v>
      </c>
      <c r="C84" s="94">
        <v>2181</v>
      </c>
      <c r="D84" s="32" t="s">
        <v>75</v>
      </c>
      <c r="E84" s="32" t="s">
        <v>75</v>
      </c>
      <c r="F84" s="36">
        <v>287615.76</v>
      </c>
      <c r="G84" s="36">
        <v>15400</v>
      </c>
      <c r="H84" s="36">
        <v>63014.71</v>
      </c>
      <c r="I84" s="126">
        <v>870574.97</v>
      </c>
      <c r="J84" s="126">
        <v>379395.24</v>
      </c>
      <c r="M84" s="278">
        <v>15400</v>
      </c>
      <c r="P84" s="278">
        <v>0</v>
      </c>
      <c r="Q84" s="126">
        <v>117000</v>
      </c>
      <c r="S84" s="126">
        <v>-528521.36</v>
      </c>
      <c r="T84" s="126">
        <v>2119139.65</v>
      </c>
      <c r="W84" s="213">
        <v>1146216.08</v>
      </c>
      <c r="Y84" s="213">
        <v>1208.3</v>
      </c>
      <c r="Z84" s="213">
        <v>1086220</v>
      </c>
      <c r="AB84" s="280">
        <v>95400</v>
      </c>
      <c r="AC84" s="280">
        <v>1568162</v>
      </c>
      <c r="AE84" s="280">
        <v>14412</v>
      </c>
      <c r="AG84" s="280">
        <v>572939.78</v>
      </c>
      <c r="AH84" s="280">
        <v>280548.21000000002</v>
      </c>
    </row>
    <row r="85" spans="1:34" x14ac:dyDescent="0.2">
      <c r="A85" s="32" t="s">
        <v>595</v>
      </c>
      <c r="B85" s="32" t="s">
        <v>88</v>
      </c>
      <c r="C85" s="94">
        <v>5301</v>
      </c>
      <c r="D85" s="32" t="s">
        <v>76</v>
      </c>
      <c r="E85" s="32" t="s">
        <v>76</v>
      </c>
      <c r="F85" s="36">
        <v>589941.09</v>
      </c>
      <c r="G85" s="36">
        <v>24000</v>
      </c>
      <c r="H85" s="36">
        <v>76570.02</v>
      </c>
      <c r="I85" s="126">
        <v>409048.62</v>
      </c>
      <c r="J85" s="126">
        <v>640733.62</v>
      </c>
      <c r="M85" s="278">
        <v>41722.339999999997</v>
      </c>
      <c r="P85" s="278">
        <v>20</v>
      </c>
      <c r="S85" s="126">
        <v>297066.06</v>
      </c>
      <c r="T85" s="126">
        <v>1096893.17</v>
      </c>
      <c r="W85" s="213">
        <v>1287674.01</v>
      </c>
      <c r="X85" s="213">
        <v>298720</v>
      </c>
      <c r="Y85" s="213">
        <v>1419.06</v>
      </c>
      <c r="Z85" s="213">
        <v>1544845</v>
      </c>
      <c r="AB85" s="280">
        <v>140280</v>
      </c>
      <c r="AC85" s="280">
        <v>1945616</v>
      </c>
      <c r="AE85" s="280">
        <v>24650</v>
      </c>
      <c r="AF85" s="280">
        <v>36008.9</v>
      </c>
      <c r="AG85" s="280">
        <v>677341.59</v>
      </c>
      <c r="AH85" s="280">
        <v>284729.8</v>
      </c>
    </row>
    <row r="86" spans="1:34" x14ac:dyDescent="0.2">
      <c r="A86" s="32" t="s">
        <v>595</v>
      </c>
      <c r="B86" s="32" t="s">
        <v>88</v>
      </c>
      <c r="C86" s="94">
        <v>3656</v>
      </c>
      <c r="D86" s="32" t="s">
        <v>77</v>
      </c>
      <c r="E86" s="32" t="s">
        <v>77</v>
      </c>
      <c r="F86" s="36">
        <v>524287.94</v>
      </c>
      <c r="G86" s="36">
        <v>48600</v>
      </c>
      <c r="H86" s="36">
        <v>50738.39</v>
      </c>
      <c r="I86" s="126">
        <v>655176.91</v>
      </c>
      <c r="J86" s="126">
        <v>363331.05</v>
      </c>
      <c r="M86" s="278">
        <v>38368.400000000001</v>
      </c>
      <c r="P86" s="278">
        <v>0</v>
      </c>
      <c r="S86" s="126">
        <v>-1511398.82</v>
      </c>
      <c r="T86" s="126">
        <v>3207738.11</v>
      </c>
      <c r="W86" s="213">
        <v>1254171.96</v>
      </c>
      <c r="X86" s="213">
        <v>337111</v>
      </c>
      <c r="Y86" s="213">
        <v>2072.06</v>
      </c>
      <c r="Z86" s="213">
        <v>1309930</v>
      </c>
      <c r="AB86" s="280">
        <v>167700</v>
      </c>
      <c r="AC86" s="280">
        <v>1613310</v>
      </c>
      <c r="AF86" s="280">
        <v>69580</v>
      </c>
      <c r="AG86" s="280">
        <v>1127078.18</v>
      </c>
      <c r="AH86" s="280">
        <v>353590.24</v>
      </c>
    </row>
    <row r="87" spans="1:34" x14ac:dyDescent="0.2">
      <c r="A87" s="188"/>
      <c r="B87" s="188"/>
      <c r="C87" s="188"/>
      <c r="D87" s="188"/>
    </row>
    <row r="88" spans="1:34" x14ac:dyDescent="0.2">
      <c r="A88" s="188"/>
      <c r="B88" s="188"/>
      <c r="C88" s="188"/>
      <c r="D88" s="188"/>
    </row>
    <row r="89" spans="1:34" x14ac:dyDescent="0.2">
      <c r="A89" s="188"/>
      <c r="B89" s="188"/>
      <c r="C89" s="188"/>
      <c r="D89" s="188"/>
    </row>
    <row r="90" spans="1:34" x14ac:dyDescent="0.2">
      <c r="A90" s="188"/>
      <c r="B90" s="188"/>
      <c r="C90" s="188"/>
      <c r="D90" s="188"/>
    </row>
    <row r="91" spans="1:34" x14ac:dyDescent="0.2">
      <c r="A91" s="188"/>
      <c r="B91" s="188"/>
      <c r="C91" s="188"/>
      <c r="D91" s="188"/>
    </row>
    <row r="92" spans="1:34" x14ac:dyDescent="0.2">
      <c r="A92" s="188"/>
      <c r="B92" s="188"/>
      <c r="C92" s="188"/>
      <c r="D92" s="188"/>
    </row>
    <row r="93" spans="1:34" x14ac:dyDescent="0.2">
      <c r="A93" s="188"/>
      <c r="B93" s="188"/>
      <c r="C93" s="188"/>
      <c r="D93" s="188"/>
    </row>
    <row r="97" spans="13:16" x14ac:dyDescent="0.2">
      <c r="M97" s="279"/>
      <c r="N97" s="279"/>
      <c r="O97" s="279"/>
      <c r="P97" s="279"/>
    </row>
    <row r="98" spans="13:16" x14ac:dyDescent="0.2">
      <c r="M98" s="279"/>
      <c r="N98" s="279"/>
      <c r="O98" s="279"/>
      <c r="P98" s="279"/>
    </row>
    <row r="99" spans="13:16" x14ac:dyDescent="0.2">
      <c r="M99" s="279"/>
      <c r="N99" s="279"/>
      <c r="O99" s="279"/>
      <c r="P99" s="279"/>
    </row>
    <row r="100" spans="13:16" x14ac:dyDescent="0.2">
      <c r="M100" s="279"/>
      <c r="N100" s="279"/>
      <c r="O100" s="279"/>
      <c r="P100" s="27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39997558519241921"/>
  </sheetPr>
  <dimension ref="A1:AQ100"/>
  <sheetViews>
    <sheetView zoomScaleNormal="100" workbookViewId="0">
      <pane xSplit="5" ySplit="3" topLeftCell="AL74" activePane="bottomRight" state="frozen"/>
      <selection activeCell="B12" sqref="B12"/>
      <selection pane="topRight" activeCell="B12" sqref="B12"/>
      <selection pane="bottomLeft" activeCell="B12" sqref="B12"/>
      <selection pane="bottomRight" activeCell="AN4" sqref="AN4"/>
    </sheetView>
  </sheetViews>
  <sheetFormatPr defaultRowHeight="14.25" x14ac:dyDescent="0.2"/>
  <cols>
    <col min="2" max="2" width="16.625" bestFit="1" customWidth="1"/>
    <col min="4" max="4" width="19.625" customWidth="1"/>
    <col min="5" max="5" width="22.75" customWidth="1"/>
    <col min="6" max="6" width="16.75" style="36" bestFit="1" customWidth="1"/>
    <col min="7" max="7" width="13.125" style="36" bestFit="1" customWidth="1"/>
    <col min="8" max="8" width="19.625" style="36" customWidth="1"/>
    <col min="9" max="9" width="18.875" style="126" customWidth="1"/>
    <col min="10" max="10" width="16" style="126" bestFit="1" customWidth="1"/>
    <col min="11" max="11" width="16.75" style="126" customWidth="1"/>
    <col min="12" max="12" width="16" style="278" bestFit="1" customWidth="1"/>
    <col min="13" max="13" width="29.75" style="278" bestFit="1" customWidth="1"/>
    <col min="14" max="14" width="19.125" style="278" bestFit="1" customWidth="1"/>
    <col min="15" max="15" width="19.875" style="278" bestFit="1" customWidth="1"/>
    <col min="16" max="16" width="16" style="278" bestFit="1" customWidth="1"/>
    <col min="17" max="17" width="19.625" style="126" bestFit="1" customWidth="1"/>
    <col min="18" max="18" width="16" style="126" bestFit="1" customWidth="1"/>
    <col min="19" max="19" width="29" style="126" bestFit="1" customWidth="1"/>
    <col min="20" max="20" width="16" style="126" bestFit="1" customWidth="1"/>
    <col min="21" max="21" width="24.75" style="213" bestFit="1" customWidth="1"/>
    <col min="22" max="22" width="19.5" style="213" bestFit="1" customWidth="1"/>
    <col min="23" max="23" width="24" style="213" bestFit="1" customWidth="1"/>
    <col min="24" max="24" width="16.25" style="213" bestFit="1" customWidth="1"/>
    <col min="25" max="25" width="16" style="213" bestFit="1" customWidth="1"/>
    <col min="26" max="26" width="29" style="213" bestFit="1" customWidth="1"/>
    <col min="27" max="27" width="17.875" style="213" bestFit="1" customWidth="1"/>
    <col min="28" max="28" width="20.25" style="213" bestFit="1" customWidth="1"/>
    <col min="29" max="29" width="16" style="280" bestFit="1" customWidth="1"/>
    <col min="30" max="30" width="18" style="280" bestFit="1" customWidth="1"/>
    <col min="31" max="31" width="22.375" style="280" bestFit="1" customWidth="1"/>
    <col min="32" max="32" width="27.125" style="280" bestFit="1" customWidth="1"/>
    <col min="33" max="33" width="16.875" style="280" customWidth="1"/>
    <col min="34" max="34" width="18.375" style="280" customWidth="1"/>
    <col min="35" max="35" width="18.25" style="280" bestFit="1" customWidth="1"/>
    <col min="36" max="37" width="16" style="280" bestFit="1" customWidth="1"/>
    <col min="38" max="38" width="16.375" style="36" bestFit="1" customWidth="1"/>
    <col min="39" max="39" width="14.125" style="59" bestFit="1" customWidth="1"/>
    <col min="40" max="40" width="14.25" style="33" bestFit="1" customWidth="1"/>
    <col min="41" max="41" width="15.125" style="37" bestFit="1" customWidth="1"/>
    <col min="42" max="42" width="15.5" style="47" bestFit="1" customWidth="1"/>
    <col min="43" max="43" width="18.375" style="223" bestFit="1" customWidth="1"/>
  </cols>
  <sheetData>
    <row r="1" spans="1:43" x14ac:dyDescent="0.2">
      <c r="E1" t="s">
        <v>1408</v>
      </c>
      <c r="F1" s="36" t="s">
        <v>1819</v>
      </c>
      <c r="G1" s="36" t="s">
        <v>1821</v>
      </c>
      <c r="H1" s="36" t="s">
        <v>1823</v>
      </c>
      <c r="I1" s="126" t="s">
        <v>1829</v>
      </c>
      <c r="J1" s="126" t="s">
        <v>1831</v>
      </c>
      <c r="K1" s="126" t="s">
        <v>1833</v>
      </c>
      <c r="L1" s="278" t="s">
        <v>1835</v>
      </c>
      <c r="M1" s="278" t="s">
        <v>1837</v>
      </c>
      <c r="N1" s="278" t="s">
        <v>1884</v>
      </c>
      <c r="O1" s="278" t="s">
        <v>1841</v>
      </c>
      <c r="P1" s="278" t="s">
        <v>1843</v>
      </c>
      <c r="Q1" s="126" t="s">
        <v>1845</v>
      </c>
      <c r="R1" s="126" t="s">
        <v>1790</v>
      </c>
      <c r="S1" s="126" t="s">
        <v>1847</v>
      </c>
      <c r="T1" s="126" t="s">
        <v>1849</v>
      </c>
      <c r="U1" s="213" t="s">
        <v>1886</v>
      </c>
      <c r="V1" s="213" t="s">
        <v>1888</v>
      </c>
      <c r="W1" s="213" t="s">
        <v>1852</v>
      </c>
      <c r="X1" s="213" t="s">
        <v>1854</v>
      </c>
      <c r="Y1" s="213" t="s">
        <v>1856</v>
      </c>
      <c r="Z1" s="213" t="s">
        <v>1860</v>
      </c>
      <c r="AA1" s="213" t="s">
        <v>1862</v>
      </c>
      <c r="AB1" s="213" t="s">
        <v>1864</v>
      </c>
      <c r="AC1" s="280" t="s">
        <v>1866</v>
      </c>
      <c r="AD1" s="280" t="s">
        <v>1868</v>
      </c>
      <c r="AE1" s="280" t="s">
        <v>1870</v>
      </c>
      <c r="AF1" s="280" t="s">
        <v>1872</v>
      </c>
      <c r="AG1" s="280" t="s">
        <v>1874</v>
      </c>
      <c r="AH1" s="280" t="s">
        <v>1876</v>
      </c>
      <c r="AI1" s="280" t="s">
        <v>1890</v>
      </c>
      <c r="AJ1" s="280" t="s">
        <v>1882</v>
      </c>
      <c r="AK1" s="280" t="s">
        <v>1892</v>
      </c>
      <c r="AL1" s="212" t="s">
        <v>89</v>
      </c>
      <c r="AM1" s="229" t="s">
        <v>90</v>
      </c>
      <c r="AN1" s="213" t="s">
        <v>91</v>
      </c>
      <c r="AO1" s="249" t="s">
        <v>92</v>
      </c>
      <c r="AP1" s="42" t="s">
        <v>93</v>
      </c>
      <c r="AQ1" s="216" t="s">
        <v>94</v>
      </c>
    </row>
    <row r="2" spans="1:43" x14ac:dyDescent="0.2">
      <c r="B2" t="s">
        <v>343</v>
      </c>
      <c r="C2" t="s">
        <v>465</v>
      </c>
      <c r="E2" t="s">
        <v>1409</v>
      </c>
      <c r="F2" s="36" t="s">
        <v>1820</v>
      </c>
      <c r="G2" s="36" t="s">
        <v>1822</v>
      </c>
      <c r="H2" s="36" t="s">
        <v>1824</v>
      </c>
      <c r="I2" s="126" t="s">
        <v>1830</v>
      </c>
      <c r="J2" s="126" t="s">
        <v>1832</v>
      </c>
      <c r="K2" s="126" t="s">
        <v>1834</v>
      </c>
      <c r="L2" s="278" t="s">
        <v>1836</v>
      </c>
      <c r="M2" s="278" t="s">
        <v>1838</v>
      </c>
      <c r="N2" s="278" t="s">
        <v>1885</v>
      </c>
      <c r="O2" s="278" t="s">
        <v>1842</v>
      </c>
      <c r="P2" s="278" t="s">
        <v>1844</v>
      </c>
      <c r="Q2" s="126" t="s">
        <v>1846</v>
      </c>
      <c r="R2" s="126" t="s">
        <v>1791</v>
      </c>
      <c r="S2" s="126" t="s">
        <v>1848</v>
      </c>
      <c r="T2" s="126" t="s">
        <v>1792</v>
      </c>
      <c r="U2" s="213" t="s">
        <v>1887</v>
      </c>
      <c r="V2" s="213" t="s">
        <v>1889</v>
      </c>
      <c r="W2" s="213" t="s">
        <v>1853</v>
      </c>
      <c r="X2" s="213" t="s">
        <v>1855</v>
      </c>
      <c r="Y2" s="213" t="s">
        <v>1857</v>
      </c>
      <c r="Z2" s="213" t="s">
        <v>1861</v>
      </c>
      <c r="AA2" s="213" t="s">
        <v>1863</v>
      </c>
      <c r="AB2" s="213" t="s">
        <v>1865</v>
      </c>
      <c r="AC2" s="280" t="s">
        <v>1867</v>
      </c>
      <c r="AD2" s="280" t="s">
        <v>1869</v>
      </c>
      <c r="AE2" s="280" t="s">
        <v>1871</v>
      </c>
      <c r="AF2" s="280" t="s">
        <v>1873</v>
      </c>
      <c r="AG2" s="280" t="s">
        <v>1875</v>
      </c>
      <c r="AH2" s="280" t="s">
        <v>1877</v>
      </c>
      <c r="AI2" s="280" t="s">
        <v>1891</v>
      </c>
      <c r="AJ2" s="280" t="s">
        <v>1883</v>
      </c>
      <c r="AK2" s="280" t="s">
        <v>1893</v>
      </c>
      <c r="AL2" s="212"/>
      <c r="AM2" s="229"/>
      <c r="AN2" s="213"/>
      <c r="AO2" s="40"/>
      <c r="AP2" s="44"/>
      <c r="AQ2" s="34"/>
    </row>
    <row r="3" spans="1:43" x14ac:dyDescent="0.2">
      <c r="E3" t="s">
        <v>1410</v>
      </c>
      <c r="F3" s="36">
        <v>27824965.710000001</v>
      </c>
      <c r="G3" s="36">
        <v>1451123.84</v>
      </c>
      <c r="H3" s="36">
        <v>7923949.5899999999</v>
      </c>
      <c r="I3" s="126">
        <v>55264311.670000002</v>
      </c>
      <c r="J3" s="126">
        <v>27673541.5</v>
      </c>
      <c r="K3" s="126">
        <v>0</v>
      </c>
      <c r="L3" s="278">
        <v>250000</v>
      </c>
      <c r="M3" s="278">
        <v>2135986.89</v>
      </c>
      <c r="N3" s="278">
        <v>88320</v>
      </c>
      <c r="O3" s="278">
        <v>262345</v>
      </c>
      <c r="P3" s="278">
        <v>347089</v>
      </c>
      <c r="Q3" s="126">
        <v>120021.75</v>
      </c>
      <c r="R3" s="126">
        <v>-1190489.94</v>
      </c>
      <c r="S3" s="126">
        <v>-62921393.32</v>
      </c>
      <c r="T3" s="126">
        <v>190754868.97</v>
      </c>
      <c r="U3" s="213">
        <v>0</v>
      </c>
      <c r="V3" s="213">
        <v>2222.5300000000002</v>
      </c>
      <c r="W3" s="213">
        <v>122711573.58</v>
      </c>
      <c r="X3" s="213">
        <v>11991416.560000001</v>
      </c>
      <c r="Y3" s="213">
        <v>132882.57999999999</v>
      </c>
      <c r="Z3" s="213">
        <v>97529095</v>
      </c>
      <c r="AA3" s="213">
        <v>100680</v>
      </c>
      <c r="AB3" s="213">
        <v>16749066.92</v>
      </c>
      <c r="AC3" s="280">
        <v>157066116.52000001</v>
      </c>
      <c r="AD3" s="280">
        <v>13800</v>
      </c>
      <c r="AE3" s="280">
        <v>2617851.96</v>
      </c>
      <c r="AF3" s="280">
        <v>1288119.3</v>
      </c>
      <c r="AG3" s="280">
        <v>80343083.519999996</v>
      </c>
      <c r="AH3" s="280">
        <v>16720505.59</v>
      </c>
      <c r="AI3" s="280">
        <v>0</v>
      </c>
      <c r="AJ3" s="280">
        <v>809574.32</v>
      </c>
      <c r="AK3" s="280">
        <v>66742</v>
      </c>
      <c r="AL3" s="212">
        <f>SUM(AL4:AL86)</f>
        <v>37200039.139999978</v>
      </c>
      <c r="AM3" s="229">
        <f t="shared" ref="AM3:AQ3" si="0">SUM(AM4:AM86)</f>
        <v>3083740.89</v>
      </c>
      <c r="AN3" s="213">
        <f t="shared" si="0"/>
        <v>34116298.249999978</v>
      </c>
      <c r="AO3" s="40">
        <f t="shared" si="0"/>
        <v>249216937.17000008</v>
      </c>
      <c r="AP3" s="44">
        <f t="shared" si="0"/>
        <v>258925793.21000004</v>
      </c>
      <c r="AQ3" s="222">
        <f t="shared" si="0"/>
        <v>-9708856.0399999972</v>
      </c>
    </row>
    <row r="4" spans="1:43" x14ac:dyDescent="0.2">
      <c r="A4" t="s">
        <v>579</v>
      </c>
      <c r="B4" t="s">
        <v>83</v>
      </c>
      <c r="C4">
        <v>5860</v>
      </c>
      <c r="D4" t="s">
        <v>0</v>
      </c>
      <c r="E4" t="s">
        <v>0</v>
      </c>
      <c r="F4" s="36">
        <v>301419.15000000002</v>
      </c>
      <c r="G4" s="36">
        <v>37600</v>
      </c>
      <c r="H4" s="36">
        <v>64183.88</v>
      </c>
      <c r="I4" s="126">
        <v>1855413.06</v>
      </c>
      <c r="J4" s="126">
        <v>222764.83</v>
      </c>
      <c r="M4" s="278">
        <v>48700</v>
      </c>
      <c r="P4" s="278">
        <v>0</v>
      </c>
      <c r="S4" s="126">
        <v>2669189.25</v>
      </c>
      <c r="T4" s="126">
        <v>198336.84</v>
      </c>
      <c r="W4" s="213">
        <v>1376246.4</v>
      </c>
      <c r="X4" s="213">
        <v>168380</v>
      </c>
      <c r="Y4" s="213">
        <v>1295.23</v>
      </c>
      <c r="Z4" s="213">
        <v>1538540</v>
      </c>
      <c r="AB4" s="213">
        <v>383065</v>
      </c>
      <c r="AC4" s="280">
        <v>2390048</v>
      </c>
      <c r="AE4" s="280">
        <v>66650</v>
      </c>
      <c r="AG4" s="280">
        <v>1116014.1000000001</v>
      </c>
      <c r="AH4" s="280">
        <v>329659.7</v>
      </c>
      <c r="AL4" s="212">
        <f>SUM(F4:H4)</f>
        <v>403203.03</v>
      </c>
      <c r="AM4" s="229">
        <f>SUM(L4:P4)</f>
        <v>48700</v>
      </c>
      <c r="AN4" s="213">
        <f>AL4-AM4</f>
        <v>354503.03</v>
      </c>
      <c r="AO4" s="40">
        <f>SUM(U4:AB4)</f>
        <v>3467526.63</v>
      </c>
      <c r="AP4" s="44">
        <f>SUM(AC4:AK4)</f>
        <v>3902371.8000000003</v>
      </c>
      <c r="AQ4" s="34">
        <f>AO4-AP4</f>
        <v>-434845.17000000039</v>
      </c>
    </row>
    <row r="5" spans="1:43" x14ac:dyDescent="0.2">
      <c r="A5" t="s">
        <v>579</v>
      </c>
      <c r="B5" t="s">
        <v>83</v>
      </c>
      <c r="C5">
        <v>4140</v>
      </c>
      <c r="D5" t="s">
        <v>1</v>
      </c>
      <c r="E5" t="s">
        <v>1</v>
      </c>
      <c r="F5" s="36">
        <v>215911.88</v>
      </c>
      <c r="G5" s="36">
        <v>81223.63</v>
      </c>
      <c r="H5" s="36">
        <v>29735.14</v>
      </c>
      <c r="I5" s="126">
        <v>742397.43999999994</v>
      </c>
      <c r="J5" s="126">
        <v>207399.96</v>
      </c>
      <c r="M5" s="278">
        <v>38250</v>
      </c>
      <c r="P5" s="278">
        <v>0</v>
      </c>
      <c r="S5" s="126">
        <v>-706485.71</v>
      </c>
      <c r="T5" s="126">
        <v>2159407.13</v>
      </c>
      <c r="W5" s="213">
        <v>1650611.36</v>
      </c>
      <c r="X5" s="213">
        <v>460700</v>
      </c>
      <c r="Y5" s="213">
        <v>1266.93</v>
      </c>
      <c r="Z5" s="213">
        <v>1442080</v>
      </c>
      <c r="AB5" s="213">
        <v>290972</v>
      </c>
      <c r="AC5" s="280">
        <v>2547688</v>
      </c>
      <c r="AE5" s="280">
        <v>9900</v>
      </c>
      <c r="AF5" s="280">
        <v>39716</v>
      </c>
      <c r="AG5" s="280">
        <v>1314792.1399999999</v>
      </c>
      <c r="AH5" s="280">
        <v>148037.51999999999</v>
      </c>
      <c r="AL5" s="212">
        <f t="shared" ref="AL5:AL68" si="1">SUM(F5:H5)</f>
        <v>326870.65000000002</v>
      </c>
      <c r="AM5" s="229">
        <f t="shared" ref="AM5:AM68" si="2">SUM(L5:P5)</f>
        <v>38250</v>
      </c>
      <c r="AN5" s="213">
        <f t="shared" ref="AN5:AN68" si="3">AL5-AM5</f>
        <v>288620.65000000002</v>
      </c>
      <c r="AO5" s="40">
        <f t="shared" ref="AO5:AO68" si="4">SUM(U5:AB5)</f>
        <v>3845630.2900000005</v>
      </c>
      <c r="AP5" s="44">
        <f t="shared" ref="AP5:AP68" si="5">SUM(AC5:AK5)</f>
        <v>4060133.6599999997</v>
      </c>
      <c r="AQ5" s="34">
        <f t="shared" ref="AQ5:AQ68" si="6">AO5-AP5</f>
        <v>-214503.36999999918</v>
      </c>
    </row>
    <row r="6" spans="1:43" x14ac:dyDescent="0.2">
      <c r="A6" t="s">
        <v>579</v>
      </c>
      <c r="B6" t="s">
        <v>83</v>
      </c>
      <c r="C6">
        <v>4949</v>
      </c>
      <c r="D6" t="s">
        <v>2</v>
      </c>
      <c r="E6" t="s">
        <v>2</v>
      </c>
      <c r="F6" s="36">
        <v>643229.12</v>
      </c>
      <c r="G6" s="36">
        <v>34319.089999999997</v>
      </c>
      <c r="H6" s="36">
        <v>156404.15</v>
      </c>
      <c r="I6" s="126">
        <v>1109651.24</v>
      </c>
      <c r="J6" s="126">
        <v>81575.789999999994</v>
      </c>
      <c r="M6" s="278">
        <v>40500</v>
      </c>
      <c r="P6" s="278">
        <v>0</v>
      </c>
      <c r="S6" s="126">
        <v>-1081510.8799999999</v>
      </c>
      <c r="T6" s="126">
        <v>3104237.14</v>
      </c>
      <c r="W6" s="213">
        <v>1748420.87</v>
      </c>
      <c r="X6" s="213">
        <v>233723</v>
      </c>
      <c r="Y6" s="213">
        <v>1629.91</v>
      </c>
      <c r="Z6" s="213">
        <v>1258920</v>
      </c>
      <c r="AB6" s="213">
        <v>136800</v>
      </c>
      <c r="AC6" s="280">
        <v>2061572</v>
      </c>
      <c r="AE6" s="280">
        <v>71856</v>
      </c>
      <c r="AG6" s="280">
        <v>973670.73</v>
      </c>
      <c r="AH6" s="280">
        <v>310441.92</v>
      </c>
      <c r="AL6" s="212">
        <f t="shared" si="1"/>
        <v>833952.36</v>
      </c>
      <c r="AM6" s="229">
        <f t="shared" si="2"/>
        <v>40500</v>
      </c>
      <c r="AN6" s="213">
        <f t="shared" si="3"/>
        <v>793452.36</v>
      </c>
      <c r="AO6" s="40">
        <f t="shared" si="4"/>
        <v>3379493.7800000003</v>
      </c>
      <c r="AP6" s="44">
        <f t="shared" si="5"/>
        <v>3417540.65</v>
      </c>
      <c r="AQ6" s="34">
        <f t="shared" si="6"/>
        <v>-38046.869999999646</v>
      </c>
    </row>
    <row r="7" spans="1:43" x14ac:dyDescent="0.2">
      <c r="A7" t="s">
        <v>579</v>
      </c>
      <c r="B7" t="s">
        <v>83</v>
      </c>
      <c r="C7">
        <v>7034</v>
      </c>
      <c r="D7" t="s">
        <v>3</v>
      </c>
      <c r="E7" t="s">
        <v>3</v>
      </c>
      <c r="F7" s="36">
        <v>614549.31999999995</v>
      </c>
      <c r="G7" s="36">
        <v>62779.040000000001</v>
      </c>
      <c r="H7" s="36">
        <v>286044.2</v>
      </c>
      <c r="I7" s="126">
        <v>323323.25</v>
      </c>
      <c r="J7" s="126">
        <v>57045.05</v>
      </c>
      <c r="M7" s="278">
        <v>47450</v>
      </c>
      <c r="P7" s="278">
        <v>0</v>
      </c>
      <c r="S7" s="126">
        <v>339397.63</v>
      </c>
      <c r="T7" s="126">
        <v>1481598.18</v>
      </c>
      <c r="W7" s="213">
        <v>2444334.0499999998</v>
      </c>
      <c r="X7" s="213">
        <v>428200</v>
      </c>
      <c r="Y7" s="213">
        <v>2949.3</v>
      </c>
      <c r="Z7" s="213">
        <v>1911790</v>
      </c>
      <c r="AB7" s="213">
        <v>214279</v>
      </c>
      <c r="AC7" s="280">
        <v>3338270</v>
      </c>
      <c r="AE7" s="280">
        <v>88582</v>
      </c>
      <c r="AF7" s="280">
        <v>14914</v>
      </c>
      <c r="AG7" s="280">
        <v>1826642.21</v>
      </c>
      <c r="AH7" s="280">
        <v>257849.09</v>
      </c>
      <c r="AL7" s="212">
        <f t="shared" si="1"/>
        <v>963372.56</v>
      </c>
      <c r="AM7" s="229">
        <f t="shared" si="2"/>
        <v>47450</v>
      </c>
      <c r="AN7" s="213">
        <f t="shared" si="3"/>
        <v>915922.56</v>
      </c>
      <c r="AO7" s="40">
        <f t="shared" si="4"/>
        <v>5001552.3499999996</v>
      </c>
      <c r="AP7" s="44">
        <f t="shared" si="5"/>
        <v>5526257.2999999998</v>
      </c>
      <c r="AQ7" s="34">
        <f t="shared" si="6"/>
        <v>-524704.95000000019</v>
      </c>
    </row>
    <row r="8" spans="1:43" x14ac:dyDescent="0.2">
      <c r="A8" t="s">
        <v>579</v>
      </c>
      <c r="B8" t="s">
        <v>83</v>
      </c>
      <c r="C8">
        <v>5253</v>
      </c>
      <c r="D8" t="s">
        <v>4</v>
      </c>
      <c r="E8" t="s">
        <v>4</v>
      </c>
      <c r="F8" s="36">
        <v>381224.72</v>
      </c>
      <c r="G8" s="36">
        <v>38964.94</v>
      </c>
      <c r="H8" s="36">
        <v>137269.21</v>
      </c>
      <c r="I8" s="126">
        <v>71439.320000000007</v>
      </c>
      <c r="J8" s="126">
        <v>438446.97</v>
      </c>
      <c r="M8" s="278">
        <v>39600</v>
      </c>
      <c r="P8" s="278">
        <v>0</v>
      </c>
      <c r="S8" s="126">
        <v>-2444446.61</v>
      </c>
      <c r="T8" s="126">
        <v>3577514.61</v>
      </c>
      <c r="W8" s="213">
        <v>2588560.4700000002</v>
      </c>
      <c r="X8" s="213">
        <v>112390</v>
      </c>
      <c r="Y8" s="213">
        <v>1341.83</v>
      </c>
      <c r="Z8" s="213">
        <v>1534820</v>
      </c>
      <c r="AB8" s="213">
        <v>199579</v>
      </c>
      <c r="AC8" s="280">
        <v>2891236</v>
      </c>
      <c r="AE8" s="280">
        <v>6180</v>
      </c>
      <c r="AF8" s="280">
        <v>29026</v>
      </c>
      <c r="AG8" s="280">
        <v>1552008.42</v>
      </c>
      <c r="AH8" s="280">
        <v>63563.72</v>
      </c>
      <c r="AL8" s="212">
        <f t="shared" si="1"/>
        <v>557458.87</v>
      </c>
      <c r="AM8" s="229">
        <f t="shared" si="2"/>
        <v>39600</v>
      </c>
      <c r="AN8" s="213">
        <f t="shared" si="3"/>
        <v>517858.87</v>
      </c>
      <c r="AO8" s="40">
        <f t="shared" si="4"/>
        <v>4436691.3000000007</v>
      </c>
      <c r="AP8" s="44">
        <f t="shared" si="5"/>
        <v>4542014.1399999997</v>
      </c>
      <c r="AQ8" s="34">
        <f t="shared" si="6"/>
        <v>-105322.83999999892</v>
      </c>
    </row>
    <row r="9" spans="1:43" x14ac:dyDescent="0.2">
      <c r="A9" t="s">
        <v>579</v>
      </c>
      <c r="B9" t="s">
        <v>83</v>
      </c>
      <c r="C9">
        <v>1881</v>
      </c>
      <c r="D9" t="s">
        <v>5</v>
      </c>
      <c r="E9" t="s">
        <v>5</v>
      </c>
      <c r="F9" s="36">
        <v>282206.25</v>
      </c>
      <c r="G9" s="36">
        <v>23200</v>
      </c>
      <c r="H9" s="36">
        <v>160526.32999999999</v>
      </c>
      <c r="I9" s="126">
        <v>523722.11</v>
      </c>
      <c r="J9" s="126">
        <v>144644.16</v>
      </c>
      <c r="M9" s="278">
        <v>36100</v>
      </c>
      <c r="P9" s="278">
        <v>1600</v>
      </c>
      <c r="S9" s="126">
        <v>1224531.23</v>
      </c>
      <c r="T9" s="126">
        <v>80851.62</v>
      </c>
      <c r="W9" s="213">
        <v>638934.06000000006</v>
      </c>
      <c r="Y9" s="213">
        <v>1262.9100000000001</v>
      </c>
      <c r="Z9" s="213">
        <v>1379040</v>
      </c>
      <c r="AB9" s="213">
        <v>161250</v>
      </c>
      <c r="AC9" s="280">
        <v>1746390</v>
      </c>
      <c r="AE9" s="280">
        <v>38334</v>
      </c>
      <c r="AG9" s="280">
        <v>465169.67</v>
      </c>
      <c r="AH9" s="280">
        <v>139377.29999999999</v>
      </c>
      <c r="AL9" s="212">
        <f t="shared" si="1"/>
        <v>465932.57999999996</v>
      </c>
      <c r="AM9" s="229">
        <f t="shared" si="2"/>
        <v>37700</v>
      </c>
      <c r="AN9" s="213">
        <f t="shared" si="3"/>
        <v>428232.57999999996</v>
      </c>
      <c r="AO9" s="40">
        <f t="shared" si="4"/>
        <v>2180486.9700000002</v>
      </c>
      <c r="AP9" s="44">
        <f t="shared" si="5"/>
        <v>2389270.9699999997</v>
      </c>
      <c r="AQ9" s="34">
        <f t="shared" si="6"/>
        <v>-208783.99999999953</v>
      </c>
    </row>
    <row r="10" spans="1:43" x14ac:dyDescent="0.2">
      <c r="A10" t="s">
        <v>579</v>
      </c>
      <c r="B10" t="s">
        <v>83</v>
      </c>
      <c r="C10">
        <v>7224</v>
      </c>
      <c r="D10" t="s">
        <v>6</v>
      </c>
      <c r="E10" t="s">
        <v>6</v>
      </c>
      <c r="F10" s="36">
        <v>602195.57999999996</v>
      </c>
      <c r="G10" s="36">
        <v>68191.09</v>
      </c>
      <c r="H10" s="36">
        <v>192685.79</v>
      </c>
      <c r="I10" s="126">
        <v>1012452.48</v>
      </c>
      <c r="J10" s="126">
        <v>215032.18</v>
      </c>
      <c r="M10" s="278">
        <v>55300</v>
      </c>
      <c r="P10" s="278">
        <v>0</v>
      </c>
      <c r="S10" s="126">
        <v>-277782.26</v>
      </c>
      <c r="T10" s="126">
        <v>2359303.7200000002</v>
      </c>
      <c r="W10" s="213">
        <v>1712464.61</v>
      </c>
      <c r="X10" s="213">
        <v>458590</v>
      </c>
      <c r="Y10" s="213">
        <v>2260.17</v>
      </c>
      <c r="Z10" s="213">
        <v>2529200</v>
      </c>
      <c r="AB10" s="213">
        <v>281822</v>
      </c>
      <c r="AC10" s="280">
        <v>3655784</v>
      </c>
      <c r="AF10" s="280">
        <v>96970</v>
      </c>
      <c r="AG10" s="280">
        <v>1174312.98</v>
      </c>
      <c r="AH10" s="280">
        <v>103534.14</v>
      </c>
      <c r="AL10" s="212">
        <f t="shared" si="1"/>
        <v>863072.46</v>
      </c>
      <c r="AM10" s="229">
        <f t="shared" si="2"/>
        <v>55300</v>
      </c>
      <c r="AN10" s="213">
        <f t="shared" si="3"/>
        <v>807772.46</v>
      </c>
      <c r="AO10" s="40">
        <f t="shared" si="4"/>
        <v>4984336.78</v>
      </c>
      <c r="AP10" s="44">
        <f t="shared" si="5"/>
        <v>5030601.12</v>
      </c>
      <c r="AQ10" s="34">
        <f t="shared" si="6"/>
        <v>-46264.339999999851</v>
      </c>
    </row>
    <row r="11" spans="1:43" x14ac:dyDescent="0.2">
      <c r="A11" t="s">
        <v>579</v>
      </c>
      <c r="B11" t="s">
        <v>83</v>
      </c>
      <c r="C11">
        <v>2635</v>
      </c>
      <c r="D11" t="s">
        <v>7</v>
      </c>
      <c r="E11" t="s">
        <v>7</v>
      </c>
      <c r="F11" s="36">
        <v>47646.98</v>
      </c>
      <c r="G11" s="36">
        <v>12225.7</v>
      </c>
      <c r="H11" s="36">
        <v>41677.1</v>
      </c>
      <c r="I11" s="126">
        <v>775281.1</v>
      </c>
      <c r="J11" s="126">
        <v>387854.82</v>
      </c>
      <c r="M11" s="278">
        <v>24150</v>
      </c>
      <c r="P11" s="278">
        <v>0</v>
      </c>
      <c r="S11" s="126">
        <v>-779391.96</v>
      </c>
      <c r="T11" s="126">
        <v>2243800.1</v>
      </c>
      <c r="W11" s="213">
        <v>944295.59</v>
      </c>
      <c r="X11" s="213">
        <v>100410</v>
      </c>
      <c r="Y11" s="213">
        <v>895.76</v>
      </c>
      <c r="Z11" s="213">
        <v>678000</v>
      </c>
      <c r="AB11" s="213">
        <v>79340</v>
      </c>
      <c r="AC11" s="280">
        <v>1218016</v>
      </c>
      <c r="AF11" s="280">
        <v>51494.720000000001</v>
      </c>
      <c r="AG11" s="280">
        <v>582327.71</v>
      </c>
      <c r="AH11" s="280">
        <v>174975.35999999999</v>
      </c>
      <c r="AL11" s="212">
        <f t="shared" si="1"/>
        <v>101549.78</v>
      </c>
      <c r="AM11" s="229">
        <f t="shared" si="2"/>
        <v>24150</v>
      </c>
      <c r="AN11" s="213">
        <f t="shared" si="3"/>
        <v>77399.78</v>
      </c>
      <c r="AO11" s="40">
        <f t="shared" si="4"/>
        <v>1802941.35</v>
      </c>
      <c r="AP11" s="44">
        <f t="shared" si="5"/>
        <v>2026813.79</v>
      </c>
      <c r="AQ11" s="34">
        <f t="shared" si="6"/>
        <v>-223872.43999999994</v>
      </c>
    </row>
    <row r="12" spans="1:43" x14ac:dyDescent="0.2">
      <c r="A12" t="s">
        <v>579</v>
      </c>
      <c r="B12" t="s">
        <v>83</v>
      </c>
      <c r="C12">
        <v>4596</v>
      </c>
      <c r="D12" t="s">
        <v>8</v>
      </c>
      <c r="E12" t="s">
        <v>8</v>
      </c>
      <c r="F12" s="36">
        <v>626398.64</v>
      </c>
      <c r="G12" s="36">
        <v>40533.08</v>
      </c>
      <c r="H12" s="36">
        <v>169843.02</v>
      </c>
      <c r="I12" s="126">
        <v>311759.92</v>
      </c>
      <c r="J12" s="126">
        <v>84164.93</v>
      </c>
      <c r="M12" s="278">
        <v>35750</v>
      </c>
      <c r="P12" s="278">
        <v>0</v>
      </c>
      <c r="S12" s="126">
        <v>-1088208.93</v>
      </c>
      <c r="T12" s="126">
        <v>2541297.98</v>
      </c>
      <c r="W12" s="213">
        <v>1501731.65</v>
      </c>
      <c r="X12" s="213">
        <v>155010</v>
      </c>
      <c r="Y12" s="213">
        <v>1554.24</v>
      </c>
      <c r="Z12" s="213">
        <v>1188960</v>
      </c>
      <c r="AB12" s="213">
        <v>139292</v>
      </c>
      <c r="AC12" s="280">
        <v>2027776</v>
      </c>
      <c r="AE12" s="280">
        <v>35260</v>
      </c>
      <c r="AF12" s="280">
        <v>4640</v>
      </c>
      <c r="AG12" s="280">
        <v>1029618.03</v>
      </c>
      <c r="AH12" s="280">
        <v>145393.32</v>
      </c>
      <c r="AL12" s="212">
        <f t="shared" si="1"/>
        <v>836774.74</v>
      </c>
      <c r="AM12" s="229">
        <f t="shared" si="2"/>
        <v>35750</v>
      </c>
      <c r="AN12" s="213">
        <f t="shared" si="3"/>
        <v>801024.74</v>
      </c>
      <c r="AO12" s="40">
        <f t="shared" si="4"/>
        <v>2986547.8899999997</v>
      </c>
      <c r="AP12" s="44">
        <f t="shared" si="5"/>
        <v>3242687.35</v>
      </c>
      <c r="AQ12" s="34">
        <f t="shared" si="6"/>
        <v>-256139.46000000043</v>
      </c>
    </row>
    <row r="13" spans="1:43" x14ac:dyDescent="0.2">
      <c r="A13" t="s">
        <v>579</v>
      </c>
      <c r="B13" t="s">
        <v>83</v>
      </c>
      <c r="C13">
        <v>3172</v>
      </c>
      <c r="D13" t="s">
        <v>9</v>
      </c>
      <c r="E13" t="s">
        <v>9</v>
      </c>
      <c r="F13" s="36">
        <v>394587.79</v>
      </c>
      <c r="G13" s="36">
        <v>28833.34</v>
      </c>
      <c r="H13" s="36">
        <v>279479.95</v>
      </c>
      <c r="I13" s="126">
        <v>502754.93</v>
      </c>
      <c r="J13" s="126">
        <v>234171.45</v>
      </c>
      <c r="M13" s="278">
        <v>41575</v>
      </c>
      <c r="P13" s="278">
        <v>0</v>
      </c>
      <c r="S13" s="126">
        <v>-465913.19</v>
      </c>
      <c r="T13" s="126">
        <v>2357450.56</v>
      </c>
      <c r="W13" s="213">
        <v>839125.05</v>
      </c>
      <c r="X13" s="213">
        <v>15120</v>
      </c>
      <c r="Y13" s="213">
        <v>1982.27</v>
      </c>
      <c r="Z13" s="213">
        <v>1051410</v>
      </c>
      <c r="AB13" s="213">
        <v>122432</v>
      </c>
      <c r="AC13" s="280">
        <v>1473971</v>
      </c>
      <c r="AE13" s="280">
        <v>11884</v>
      </c>
      <c r="AF13" s="280">
        <v>21600</v>
      </c>
      <c r="AG13" s="280">
        <v>847698.47</v>
      </c>
      <c r="AH13" s="280">
        <v>168200.76</v>
      </c>
      <c r="AL13" s="212">
        <f t="shared" si="1"/>
        <v>702901.08000000007</v>
      </c>
      <c r="AM13" s="229">
        <f t="shared" si="2"/>
        <v>41575</v>
      </c>
      <c r="AN13" s="213">
        <f t="shared" si="3"/>
        <v>661326.08000000007</v>
      </c>
      <c r="AO13" s="40">
        <f t="shared" si="4"/>
        <v>2030069.32</v>
      </c>
      <c r="AP13" s="44">
        <f t="shared" si="5"/>
        <v>2523354.2299999995</v>
      </c>
      <c r="AQ13" s="34">
        <f t="shared" si="6"/>
        <v>-493284.90999999945</v>
      </c>
    </row>
    <row r="14" spans="1:43" x14ac:dyDescent="0.2">
      <c r="A14" t="s">
        <v>579</v>
      </c>
      <c r="B14" t="s">
        <v>83</v>
      </c>
      <c r="C14">
        <v>2856</v>
      </c>
      <c r="D14" t="s">
        <v>10</v>
      </c>
      <c r="E14" t="s">
        <v>10</v>
      </c>
      <c r="F14" s="36">
        <v>213823.88</v>
      </c>
      <c r="G14" s="36">
        <v>27561.360000000001</v>
      </c>
      <c r="H14" s="36">
        <v>85978.23</v>
      </c>
      <c r="I14" s="126">
        <v>1203467.8700000001</v>
      </c>
      <c r="J14" s="126">
        <v>69514.850000000006</v>
      </c>
      <c r="M14" s="278">
        <v>30450</v>
      </c>
      <c r="P14" s="278">
        <v>0</v>
      </c>
      <c r="S14" s="126">
        <v>-1577722.72</v>
      </c>
      <c r="T14" s="126">
        <v>3416597.09</v>
      </c>
      <c r="W14" s="213">
        <v>1153410.8400000001</v>
      </c>
      <c r="X14" s="213">
        <v>115120</v>
      </c>
      <c r="Y14" s="213">
        <v>1210.52</v>
      </c>
      <c r="Z14" s="213">
        <v>1026640</v>
      </c>
      <c r="AB14" s="213">
        <v>169435</v>
      </c>
      <c r="AC14" s="280">
        <v>1729888</v>
      </c>
      <c r="AE14" s="280">
        <v>2200</v>
      </c>
      <c r="AF14" s="280">
        <v>25534</v>
      </c>
      <c r="AG14" s="280">
        <v>717738.22</v>
      </c>
      <c r="AH14" s="280">
        <v>259434.32</v>
      </c>
      <c r="AL14" s="212">
        <f t="shared" si="1"/>
        <v>327363.46999999997</v>
      </c>
      <c r="AM14" s="229">
        <f t="shared" si="2"/>
        <v>30450</v>
      </c>
      <c r="AN14" s="213">
        <f t="shared" si="3"/>
        <v>296913.46999999997</v>
      </c>
      <c r="AO14" s="40">
        <f t="shared" si="4"/>
        <v>2465816.3600000003</v>
      </c>
      <c r="AP14" s="44">
        <f t="shared" si="5"/>
        <v>2734794.5399999996</v>
      </c>
      <c r="AQ14" s="34">
        <f t="shared" si="6"/>
        <v>-268978.17999999924</v>
      </c>
    </row>
    <row r="15" spans="1:43" x14ac:dyDescent="0.2">
      <c r="A15" t="s">
        <v>579</v>
      </c>
      <c r="B15" t="s">
        <v>83</v>
      </c>
      <c r="C15">
        <v>4051</v>
      </c>
      <c r="D15" t="s">
        <v>11</v>
      </c>
      <c r="E15" t="s">
        <v>11</v>
      </c>
      <c r="F15" s="36">
        <v>488606.78</v>
      </c>
      <c r="G15" s="36">
        <v>33795.230000000003</v>
      </c>
      <c r="H15" s="36">
        <v>43933.77</v>
      </c>
      <c r="I15" s="126">
        <v>2658020</v>
      </c>
      <c r="J15" s="126">
        <v>437090.79</v>
      </c>
      <c r="M15" s="278">
        <v>39620</v>
      </c>
      <c r="P15" s="278">
        <v>0</v>
      </c>
      <c r="S15" s="126">
        <v>695736.18</v>
      </c>
      <c r="T15" s="126">
        <v>3110817.16</v>
      </c>
      <c r="W15" s="213">
        <v>1443402.28</v>
      </c>
      <c r="X15" s="213">
        <v>280000</v>
      </c>
      <c r="Y15" s="213">
        <v>1451.5</v>
      </c>
      <c r="Z15" s="213">
        <v>1318560</v>
      </c>
      <c r="AB15" s="213">
        <v>159600</v>
      </c>
      <c r="AC15" s="280">
        <v>1945700</v>
      </c>
      <c r="AE15" s="280">
        <v>52616</v>
      </c>
      <c r="AF15" s="280">
        <v>8870</v>
      </c>
      <c r="AG15" s="280">
        <v>1056413.1399999999</v>
      </c>
      <c r="AH15" s="280">
        <v>324141.40999999997</v>
      </c>
      <c r="AL15" s="212">
        <f t="shared" si="1"/>
        <v>566335.78</v>
      </c>
      <c r="AM15" s="229">
        <f t="shared" si="2"/>
        <v>39620</v>
      </c>
      <c r="AN15" s="213">
        <f t="shared" si="3"/>
        <v>526715.78</v>
      </c>
      <c r="AO15" s="40">
        <f t="shared" si="4"/>
        <v>3203013.7800000003</v>
      </c>
      <c r="AP15" s="44">
        <f t="shared" si="5"/>
        <v>3387740.55</v>
      </c>
      <c r="AQ15" s="34">
        <f t="shared" si="6"/>
        <v>-184726.76999999955</v>
      </c>
    </row>
    <row r="16" spans="1:43" x14ac:dyDescent="0.2">
      <c r="A16" t="s">
        <v>579</v>
      </c>
      <c r="B16" t="s">
        <v>83</v>
      </c>
      <c r="C16">
        <v>5248</v>
      </c>
      <c r="D16" t="s">
        <v>12</v>
      </c>
      <c r="E16" t="s">
        <v>12</v>
      </c>
      <c r="F16" s="36">
        <v>121708.56</v>
      </c>
      <c r="G16" s="36">
        <v>24890.86</v>
      </c>
      <c r="H16" s="36">
        <v>58817.25</v>
      </c>
      <c r="I16" s="126">
        <v>754022.47</v>
      </c>
      <c r="J16" s="126">
        <v>234777.95</v>
      </c>
      <c r="M16" s="278">
        <v>27600</v>
      </c>
      <c r="P16" s="278">
        <v>0</v>
      </c>
      <c r="S16" s="126">
        <v>-2870542.43</v>
      </c>
      <c r="T16" s="126">
        <v>4381554.71</v>
      </c>
      <c r="W16" s="213">
        <v>1664028.44</v>
      </c>
      <c r="X16" s="213">
        <v>170000</v>
      </c>
      <c r="Y16" s="213">
        <v>592.07000000000005</v>
      </c>
      <c r="Z16" s="213">
        <v>1255990</v>
      </c>
      <c r="AB16" s="213">
        <v>101310</v>
      </c>
      <c r="AC16" s="280">
        <v>1976922</v>
      </c>
      <c r="AE16" s="280">
        <v>25424</v>
      </c>
      <c r="AF16" s="280">
        <v>50265</v>
      </c>
      <c r="AG16" s="280">
        <v>1203962.67</v>
      </c>
      <c r="AH16" s="280">
        <v>262442.03000000003</v>
      </c>
      <c r="AJ16" s="280">
        <v>17300</v>
      </c>
      <c r="AL16" s="212">
        <f t="shared" si="1"/>
        <v>205416.66999999998</v>
      </c>
      <c r="AM16" s="229">
        <f t="shared" si="2"/>
        <v>27600</v>
      </c>
      <c r="AN16" s="213">
        <f t="shared" si="3"/>
        <v>177816.66999999998</v>
      </c>
      <c r="AO16" s="40">
        <f t="shared" si="4"/>
        <v>3191920.51</v>
      </c>
      <c r="AP16" s="44">
        <f t="shared" si="5"/>
        <v>3536315.7</v>
      </c>
      <c r="AQ16" s="34">
        <f t="shared" si="6"/>
        <v>-344395.19000000041</v>
      </c>
    </row>
    <row r="17" spans="1:43" x14ac:dyDescent="0.2">
      <c r="A17" t="s">
        <v>579</v>
      </c>
      <c r="B17" t="s">
        <v>83</v>
      </c>
      <c r="C17">
        <v>3653</v>
      </c>
      <c r="D17" t="s">
        <v>13</v>
      </c>
      <c r="E17" t="s">
        <v>13</v>
      </c>
      <c r="F17" s="36">
        <v>778402.84</v>
      </c>
      <c r="G17" s="36">
        <v>21400</v>
      </c>
      <c r="H17" s="36">
        <v>37497.699999999997</v>
      </c>
      <c r="I17" s="126">
        <v>534123.76</v>
      </c>
      <c r="J17" s="126">
        <v>142590.44</v>
      </c>
      <c r="M17" s="278">
        <v>31500</v>
      </c>
      <c r="P17" s="278">
        <v>0</v>
      </c>
      <c r="S17" s="126">
        <v>-1111235.43</v>
      </c>
      <c r="T17" s="126">
        <v>2824820.87</v>
      </c>
      <c r="W17" s="213">
        <v>1187746.33</v>
      </c>
      <c r="X17" s="213">
        <v>100000</v>
      </c>
      <c r="Y17" s="213">
        <v>2997.14</v>
      </c>
      <c r="Z17" s="213">
        <v>1006310</v>
      </c>
      <c r="AB17" s="213">
        <v>307109</v>
      </c>
      <c r="AC17" s="280">
        <v>1773891</v>
      </c>
      <c r="AE17" s="280">
        <v>3940</v>
      </c>
      <c r="AF17" s="280">
        <v>9022</v>
      </c>
      <c r="AG17" s="280">
        <v>799485.15</v>
      </c>
      <c r="AH17" s="280">
        <v>248895.02</v>
      </c>
      <c r="AL17" s="212">
        <f t="shared" si="1"/>
        <v>837300.53999999992</v>
      </c>
      <c r="AM17" s="229">
        <f t="shared" si="2"/>
        <v>31500</v>
      </c>
      <c r="AN17" s="213">
        <f t="shared" si="3"/>
        <v>805800.53999999992</v>
      </c>
      <c r="AO17" s="40">
        <f t="shared" si="4"/>
        <v>2604162.4699999997</v>
      </c>
      <c r="AP17" s="44">
        <f t="shared" si="5"/>
        <v>2835233.17</v>
      </c>
      <c r="AQ17" s="34">
        <f t="shared" si="6"/>
        <v>-231070.70000000019</v>
      </c>
    </row>
    <row r="18" spans="1:43" x14ac:dyDescent="0.2">
      <c r="A18" t="s">
        <v>579</v>
      </c>
      <c r="B18" t="s">
        <v>83</v>
      </c>
      <c r="C18">
        <v>5830</v>
      </c>
      <c r="D18" t="s">
        <v>14</v>
      </c>
      <c r="E18" t="s">
        <v>14</v>
      </c>
      <c r="F18" s="36">
        <v>631101.71</v>
      </c>
      <c r="G18" s="36">
        <v>43682.3</v>
      </c>
      <c r="H18" s="36">
        <v>185282.68</v>
      </c>
      <c r="I18" s="126">
        <v>264035.48</v>
      </c>
      <c r="J18" s="126">
        <v>94814.57</v>
      </c>
      <c r="M18" s="278">
        <v>51400</v>
      </c>
      <c r="P18" s="278">
        <v>0</v>
      </c>
      <c r="S18" s="126">
        <v>-1023614.75</v>
      </c>
      <c r="T18" s="126">
        <v>2287611.84</v>
      </c>
      <c r="W18" s="213">
        <v>1988356.09</v>
      </c>
      <c r="X18" s="213">
        <v>306850</v>
      </c>
      <c r="Y18" s="213">
        <v>2879.49</v>
      </c>
      <c r="Z18" s="213">
        <v>2337290</v>
      </c>
      <c r="AB18" s="213">
        <v>234000</v>
      </c>
      <c r="AC18" s="280">
        <v>3121504</v>
      </c>
      <c r="AD18" s="280">
        <v>4800</v>
      </c>
      <c r="AF18" s="280">
        <v>115126</v>
      </c>
      <c r="AG18" s="280">
        <v>1602547.86</v>
      </c>
      <c r="AH18" s="280">
        <v>121878.07</v>
      </c>
      <c r="AL18" s="212">
        <f t="shared" si="1"/>
        <v>860066.69</v>
      </c>
      <c r="AM18" s="229">
        <f t="shared" si="2"/>
        <v>51400</v>
      </c>
      <c r="AN18" s="213">
        <f t="shared" si="3"/>
        <v>808666.69</v>
      </c>
      <c r="AO18" s="40">
        <f t="shared" si="4"/>
        <v>4869375.58</v>
      </c>
      <c r="AP18" s="44">
        <f t="shared" si="5"/>
        <v>4965855.9300000006</v>
      </c>
      <c r="AQ18" s="34">
        <f t="shared" si="6"/>
        <v>-96480.350000000559</v>
      </c>
    </row>
    <row r="19" spans="1:43" x14ac:dyDescent="0.2">
      <c r="A19" t="s">
        <v>579</v>
      </c>
      <c r="B19" t="s">
        <v>83</v>
      </c>
      <c r="C19">
        <v>3971</v>
      </c>
      <c r="D19" t="s">
        <v>15</v>
      </c>
      <c r="E19" t="s">
        <v>15</v>
      </c>
      <c r="F19" s="36">
        <v>237181.99</v>
      </c>
      <c r="G19" s="36">
        <v>43485.919999999998</v>
      </c>
      <c r="H19" s="36">
        <v>31741.59</v>
      </c>
      <c r="I19" s="126">
        <v>156327.84</v>
      </c>
      <c r="J19" s="126">
        <v>33973.519999999997</v>
      </c>
      <c r="M19" s="278">
        <v>36400</v>
      </c>
      <c r="P19" s="278">
        <v>0</v>
      </c>
      <c r="S19" s="126">
        <v>-1843326.53</v>
      </c>
      <c r="T19" s="126">
        <v>2658489.6</v>
      </c>
      <c r="W19" s="213">
        <v>1664260.51</v>
      </c>
      <c r="X19" s="213">
        <v>33530</v>
      </c>
      <c r="Y19" s="213">
        <v>1264.56</v>
      </c>
      <c r="Z19" s="213">
        <v>1154080</v>
      </c>
      <c r="AB19" s="213">
        <v>130200</v>
      </c>
      <c r="AC19" s="280">
        <v>2303124</v>
      </c>
      <c r="AE19" s="280">
        <v>46466</v>
      </c>
      <c r="AG19" s="280">
        <v>852695.51</v>
      </c>
      <c r="AH19" s="280">
        <v>129901.77</v>
      </c>
      <c r="AL19" s="212">
        <f t="shared" si="1"/>
        <v>312409.5</v>
      </c>
      <c r="AM19" s="229">
        <f t="shared" si="2"/>
        <v>36400</v>
      </c>
      <c r="AN19" s="213">
        <f t="shared" si="3"/>
        <v>276009.5</v>
      </c>
      <c r="AO19" s="40">
        <f t="shared" si="4"/>
        <v>2983335.0700000003</v>
      </c>
      <c r="AP19" s="44">
        <f t="shared" si="5"/>
        <v>3332187.28</v>
      </c>
      <c r="AQ19" s="34">
        <f t="shared" si="6"/>
        <v>-348852.2099999995</v>
      </c>
    </row>
    <row r="20" spans="1:43" x14ac:dyDescent="0.2">
      <c r="A20" t="s">
        <v>579</v>
      </c>
      <c r="B20" t="s">
        <v>83</v>
      </c>
      <c r="C20">
        <v>2968</v>
      </c>
      <c r="D20" t="s">
        <v>16</v>
      </c>
      <c r="E20" t="s">
        <v>16</v>
      </c>
      <c r="F20" s="36">
        <v>522515.64</v>
      </c>
      <c r="G20" s="36">
        <v>16671.64</v>
      </c>
      <c r="H20" s="36">
        <v>80005.429999999993</v>
      </c>
      <c r="I20" s="126">
        <v>3595957.35</v>
      </c>
      <c r="J20" s="126">
        <v>99448.43</v>
      </c>
      <c r="M20" s="278">
        <v>26420</v>
      </c>
      <c r="P20" s="278">
        <v>0</v>
      </c>
      <c r="S20" s="126">
        <v>3582782.75</v>
      </c>
      <c r="T20" s="126">
        <v>712043.8</v>
      </c>
      <c r="W20" s="213">
        <v>914209.28000000003</v>
      </c>
      <c r="X20" s="213">
        <v>218000</v>
      </c>
      <c r="Y20" s="213">
        <v>1713.55</v>
      </c>
      <c r="Z20" s="213">
        <v>664800</v>
      </c>
      <c r="AB20" s="213">
        <v>89413</v>
      </c>
      <c r="AC20" s="280">
        <v>1169266</v>
      </c>
      <c r="AE20" s="280">
        <v>82908</v>
      </c>
      <c r="AF20" s="280">
        <v>12060</v>
      </c>
      <c r="AG20" s="280">
        <v>443281.9</v>
      </c>
      <c r="AH20" s="280">
        <v>187267.99</v>
      </c>
      <c r="AL20" s="212">
        <f t="shared" si="1"/>
        <v>619192.71</v>
      </c>
      <c r="AM20" s="229">
        <f t="shared" si="2"/>
        <v>26420</v>
      </c>
      <c r="AN20" s="213">
        <f t="shared" si="3"/>
        <v>592772.71</v>
      </c>
      <c r="AO20" s="40">
        <f t="shared" si="4"/>
        <v>1888135.83</v>
      </c>
      <c r="AP20" s="44">
        <f t="shared" si="5"/>
        <v>1894783.89</v>
      </c>
      <c r="AQ20" s="34">
        <f t="shared" si="6"/>
        <v>-6648.059999999823</v>
      </c>
    </row>
    <row r="21" spans="1:43" x14ac:dyDescent="0.2">
      <c r="A21" t="s">
        <v>579</v>
      </c>
      <c r="B21" t="s">
        <v>83</v>
      </c>
      <c r="C21">
        <v>3278</v>
      </c>
      <c r="D21" t="s">
        <v>17</v>
      </c>
      <c r="E21" t="s">
        <v>17</v>
      </c>
      <c r="F21" s="36">
        <v>359996.82</v>
      </c>
      <c r="G21" s="36">
        <v>22064.86</v>
      </c>
      <c r="H21" s="36">
        <v>46105.09</v>
      </c>
      <c r="I21" s="126">
        <v>482883.54</v>
      </c>
      <c r="J21" s="126">
        <v>55315.89</v>
      </c>
      <c r="M21" s="278">
        <v>19650</v>
      </c>
      <c r="P21" s="278">
        <v>0</v>
      </c>
      <c r="S21" s="126">
        <v>-3019488.99</v>
      </c>
      <c r="T21" s="126">
        <v>4272663.5999999996</v>
      </c>
      <c r="W21" s="213">
        <v>1243455.1299999999</v>
      </c>
      <c r="X21" s="213">
        <v>184780</v>
      </c>
      <c r="Y21" s="213">
        <v>1254.9000000000001</v>
      </c>
      <c r="Z21" s="213">
        <v>430300</v>
      </c>
      <c r="AB21" s="213">
        <v>113316</v>
      </c>
      <c r="AC21" s="280">
        <v>1195968</v>
      </c>
      <c r="AE21" s="280">
        <v>7620</v>
      </c>
      <c r="AG21" s="280">
        <v>791017.67</v>
      </c>
      <c r="AH21" s="280">
        <v>284958.77</v>
      </c>
      <c r="AL21" s="212">
        <f t="shared" si="1"/>
        <v>428166.77</v>
      </c>
      <c r="AM21" s="229">
        <f t="shared" si="2"/>
        <v>19650</v>
      </c>
      <c r="AN21" s="213">
        <f t="shared" si="3"/>
        <v>408516.77</v>
      </c>
      <c r="AO21" s="40">
        <f t="shared" si="4"/>
        <v>1973106.0299999998</v>
      </c>
      <c r="AP21" s="44">
        <f t="shared" si="5"/>
        <v>2279564.44</v>
      </c>
      <c r="AQ21" s="34">
        <f t="shared" si="6"/>
        <v>-306458.41000000015</v>
      </c>
    </row>
    <row r="22" spans="1:43" x14ac:dyDescent="0.2">
      <c r="A22" t="s">
        <v>579</v>
      </c>
      <c r="B22" t="s">
        <v>83</v>
      </c>
      <c r="C22">
        <v>3563</v>
      </c>
      <c r="D22" t="s">
        <v>18</v>
      </c>
      <c r="E22" t="s">
        <v>18</v>
      </c>
      <c r="F22" s="36">
        <v>361780.71</v>
      </c>
      <c r="G22" s="36">
        <v>79037.13</v>
      </c>
      <c r="H22" s="36">
        <v>91264.09</v>
      </c>
      <c r="I22" s="126">
        <v>1479777.51</v>
      </c>
      <c r="J22" s="126">
        <v>11761</v>
      </c>
      <c r="M22" s="278">
        <v>20200</v>
      </c>
      <c r="P22" s="278">
        <v>0</v>
      </c>
      <c r="S22" s="126">
        <v>-614541.31999999995</v>
      </c>
      <c r="T22" s="126">
        <v>2054348.01</v>
      </c>
      <c r="W22" s="213">
        <v>1218514.81</v>
      </c>
      <c r="Y22" s="213">
        <v>1841.59</v>
      </c>
      <c r="Z22" s="213">
        <v>1403610</v>
      </c>
      <c r="AB22" s="213">
        <v>1075337</v>
      </c>
      <c r="AC22" s="280">
        <v>2107494</v>
      </c>
      <c r="AE22" s="280">
        <v>20513</v>
      </c>
      <c r="AF22" s="280">
        <v>1890</v>
      </c>
      <c r="AG22" s="280">
        <v>818380.29</v>
      </c>
      <c r="AH22" s="280">
        <v>120670.36</v>
      </c>
      <c r="AK22" s="280">
        <v>66742</v>
      </c>
      <c r="AL22" s="212">
        <f t="shared" si="1"/>
        <v>532081.93000000005</v>
      </c>
      <c r="AM22" s="229">
        <f t="shared" si="2"/>
        <v>20200</v>
      </c>
      <c r="AN22" s="213">
        <f t="shared" si="3"/>
        <v>511881.93000000005</v>
      </c>
      <c r="AO22" s="40">
        <f t="shared" si="4"/>
        <v>3699303.4000000004</v>
      </c>
      <c r="AP22" s="44">
        <f t="shared" si="5"/>
        <v>3135689.65</v>
      </c>
      <c r="AQ22" s="34">
        <f t="shared" si="6"/>
        <v>563613.75000000047</v>
      </c>
    </row>
    <row r="23" spans="1:43" x14ac:dyDescent="0.2">
      <c r="A23" t="s">
        <v>579</v>
      </c>
      <c r="B23" t="s">
        <v>83</v>
      </c>
      <c r="C23">
        <v>3858</v>
      </c>
      <c r="D23" t="s">
        <v>79</v>
      </c>
      <c r="E23" t="s">
        <v>79</v>
      </c>
      <c r="F23" s="36">
        <v>932803.94</v>
      </c>
      <c r="G23" s="36">
        <v>29266.63</v>
      </c>
      <c r="H23" s="36">
        <v>103784.22</v>
      </c>
      <c r="I23" s="126">
        <v>5</v>
      </c>
      <c r="J23" s="126">
        <v>284253.40000000002</v>
      </c>
      <c r="M23" s="278">
        <v>42100</v>
      </c>
      <c r="P23" s="278">
        <v>0</v>
      </c>
      <c r="S23" s="126">
        <v>-786454.66</v>
      </c>
      <c r="T23" s="126">
        <v>2203520.5099999998</v>
      </c>
      <c r="W23" s="213">
        <v>1257709.32</v>
      </c>
      <c r="X23" s="213">
        <v>77240</v>
      </c>
      <c r="Y23" s="213">
        <v>3834.31</v>
      </c>
      <c r="Z23" s="213">
        <v>1879800</v>
      </c>
      <c r="AB23" s="213">
        <v>310478.87</v>
      </c>
      <c r="AC23" s="280">
        <v>2786420</v>
      </c>
      <c r="AF23" s="280">
        <v>62714</v>
      </c>
      <c r="AG23" s="280">
        <v>738517.92</v>
      </c>
      <c r="AH23" s="280">
        <v>50463.24</v>
      </c>
      <c r="AL23" s="212">
        <f t="shared" si="1"/>
        <v>1065854.79</v>
      </c>
      <c r="AM23" s="229">
        <f t="shared" si="2"/>
        <v>42100</v>
      </c>
      <c r="AN23" s="213">
        <f t="shared" si="3"/>
        <v>1023754.79</v>
      </c>
      <c r="AO23" s="40">
        <f t="shared" si="4"/>
        <v>3529062.5</v>
      </c>
      <c r="AP23" s="44">
        <f t="shared" si="5"/>
        <v>3638115.16</v>
      </c>
      <c r="AQ23" s="34">
        <f t="shared" si="6"/>
        <v>-109052.66000000015</v>
      </c>
    </row>
    <row r="24" spans="1:43" x14ac:dyDescent="0.2">
      <c r="A24" t="s">
        <v>583</v>
      </c>
      <c r="B24" t="s">
        <v>84</v>
      </c>
      <c r="C24">
        <v>7520</v>
      </c>
      <c r="D24" t="s">
        <v>19</v>
      </c>
      <c r="E24" t="s">
        <v>19</v>
      </c>
      <c r="F24" s="36">
        <v>228774.64</v>
      </c>
      <c r="G24" s="36">
        <v>6000</v>
      </c>
      <c r="H24" s="36">
        <v>62095.54</v>
      </c>
      <c r="I24" s="126">
        <v>320392.7</v>
      </c>
      <c r="J24" s="126">
        <v>366287.74</v>
      </c>
      <c r="M24" s="278">
        <v>71450</v>
      </c>
      <c r="P24" s="278">
        <v>0</v>
      </c>
      <c r="S24" s="126">
        <v>-1129882.82</v>
      </c>
      <c r="T24" s="126">
        <v>2350727.5299999998</v>
      </c>
      <c r="W24" s="213">
        <v>2924394.32</v>
      </c>
      <c r="Y24" s="213">
        <v>2546.2199999999998</v>
      </c>
      <c r="Z24" s="213">
        <v>2420040</v>
      </c>
      <c r="AB24" s="213">
        <v>225325</v>
      </c>
      <c r="AC24" s="280">
        <v>3458545</v>
      </c>
      <c r="AE24" s="280">
        <v>1950</v>
      </c>
      <c r="AG24" s="280">
        <v>2051136.92</v>
      </c>
      <c r="AH24" s="280">
        <v>313657.71000000002</v>
      </c>
      <c r="AJ24" s="280">
        <v>55760</v>
      </c>
      <c r="AL24" s="212">
        <f t="shared" si="1"/>
        <v>296870.18</v>
      </c>
      <c r="AM24" s="229">
        <f t="shared" si="2"/>
        <v>71450</v>
      </c>
      <c r="AN24" s="213">
        <f t="shared" si="3"/>
        <v>225420.18</v>
      </c>
      <c r="AO24" s="40">
        <f t="shared" si="4"/>
        <v>5572305.54</v>
      </c>
      <c r="AP24" s="44">
        <f t="shared" si="5"/>
        <v>5881049.6299999999</v>
      </c>
      <c r="AQ24" s="34">
        <f t="shared" si="6"/>
        <v>-308744.08999999985</v>
      </c>
    </row>
    <row r="25" spans="1:43" x14ac:dyDescent="0.2">
      <c r="A25" t="s">
        <v>583</v>
      </c>
      <c r="B25" t="s">
        <v>84</v>
      </c>
      <c r="C25">
        <v>4435</v>
      </c>
      <c r="D25" t="s">
        <v>20</v>
      </c>
      <c r="E25" t="s">
        <v>20</v>
      </c>
      <c r="F25" s="36">
        <v>138080.57</v>
      </c>
      <c r="G25" s="36">
        <v>5000</v>
      </c>
      <c r="H25" s="36">
        <v>30050.01</v>
      </c>
      <c r="I25" s="126">
        <v>806155.76</v>
      </c>
      <c r="J25" s="126">
        <v>-51787.5</v>
      </c>
      <c r="L25" s="278">
        <v>150000</v>
      </c>
      <c r="M25" s="278">
        <v>46747.61</v>
      </c>
      <c r="P25" s="278">
        <v>0</v>
      </c>
      <c r="S25" s="126">
        <v>-1662327.14</v>
      </c>
      <c r="T25" s="126">
        <v>3163898.35</v>
      </c>
      <c r="W25" s="213">
        <v>1657076.58</v>
      </c>
      <c r="X25" s="213">
        <v>94500</v>
      </c>
      <c r="Y25" s="213">
        <v>709.75</v>
      </c>
      <c r="Z25" s="213">
        <v>970080</v>
      </c>
      <c r="AB25" s="213">
        <v>142488</v>
      </c>
      <c r="AC25" s="280">
        <v>1626568</v>
      </c>
      <c r="AE25" s="280">
        <v>18716</v>
      </c>
      <c r="AG25" s="280">
        <v>1067220.8600000001</v>
      </c>
      <c r="AH25" s="280">
        <v>923169.45</v>
      </c>
      <c r="AL25" s="212">
        <f t="shared" si="1"/>
        <v>173130.58000000002</v>
      </c>
      <c r="AM25" s="229">
        <f t="shared" si="2"/>
        <v>196747.61</v>
      </c>
      <c r="AN25" s="213">
        <f t="shared" si="3"/>
        <v>-23617.02999999997</v>
      </c>
      <c r="AO25" s="40">
        <f t="shared" si="4"/>
        <v>2864854.33</v>
      </c>
      <c r="AP25" s="44">
        <f t="shared" si="5"/>
        <v>3635674.3100000005</v>
      </c>
      <c r="AQ25" s="34">
        <f t="shared" si="6"/>
        <v>-770819.98000000045</v>
      </c>
    </row>
    <row r="26" spans="1:43" x14ac:dyDescent="0.2">
      <c r="A26" t="s">
        <v>583</v>
      </c>
      <c r="B26" t="s">
        <v>84</v>
      </c>
      <c r="C26">
        <v>7559</v>
      </c>
      <c r="D26" t="s">
        <v>21</v>
      </c>
      <c r="E26" t="s">
        <v>21</v>
      </c>
      <c r="F26" s="36">
        <v>500509.09</v>
      </c>
      <c r="G26" s="36">
        <v>159000</v>
      </c>
      <c r="H26" s="36">
        <v>112037.9</v>
      </c>
      <c r="I26" s="126">
        <v>1155431.18</v>
      </c>
      <c r="J26" s="126">
        <v>1253412.1100000001</v>
      </c>
      <c r="M26" s="278">
        <v>108692.3</v>
      </c>
      <c r="P26" s="278">
        <v>0</v>
      </c>
      <c r="S26" s="126">
        <v>1355392.3</v>
      </c>
      <c r="T26" s="126">
        <v>2060186.09</v>
      </c>
      <c r="W26" s="213">
        <v>2701366.7</v>
      </c>
      <c r="X26" s="213">
        <v>529416</v>
      </c>
      <c r="Y26" s="213">
        <v>2007.59</v>
      </c>
      <c r="Z26" s="213">
        <v>2854320</v>
      </c>
      <c r="AB26" s="213">
        <v>323000</v>
      </c>
      <c r="AC26" s="280">
        <v>3886088.33</v>
      </c>
      <c r="AE26" s="280">
        <v>65760</v>
      </c>
      <c r="AF26" s="280">
        <v>53151</v>
      </c>
      <c r="AG26" s="280">
        <v>2173260.79</v>
      </c>
      <c r="AH26" s="280">
        <v>422730.58</v>
      </c>
      <c r="AI26" s="280">
        <v>0</v>
      </c>
      <c r="AJ26" s="280">
        <v>153000</v>
      </c>
      <c r="AL26" s="212">
        <f t="shared" si="1"/>
        <v>771546.99000000011</v>
      </c>
      <c r="AM26" s="229">
        <f t="shared" si="2"/>
        <v>108692.3</v>
      </c>
      <c r="AN26" s="213">
        <f t="shared" si="3"/>
        <v>662854.69000000006</v>
      </c>
      <c r="AO26" s="40">
        <f t="shared" si="4"/>
        <v>6410110.29</v>
      </c>
      <c r="AP26" s="44">
        <f t="shared" si="5"/>
        <v>6753990.7000000002</v>
      </c>
      <c r="AQ26" s="34">
        <f t="shared" si="6"/>
        <v>-343880.41000000015</v>
      </c>
    </row>
    <row r="27" spans="1:43" x14ac:dyDescent="0.2">
      <c r="A27" t="s">
        <v>583</v>
      </c>
      <c r="B27" t="s">
        <v>84</v>
      </c>
      <c r="C27">
        <v>5371</v>
      </c>
      <c r="D27" t="s">
        <v>22</v>
      </c>
      <c r="E27" t="s">
        <v>22</v>
      </c>
      <c r="F27" s="36">
        <v>109576.11</v>
      </c>
      <c r="G27" s="36">
        <v>3000</v>
      </c>
      <c r="H27" s="36">
        <v>213098.19</v>
      </c>
      <c r="I27" s="126">
        <v>508950.98</v>
      </c>
      <c r="J27" s="126">
        <v>615931.92000000004</v>
      </c>
      <c r="L27" s="278">
        <v>100000</v>
      </c>
      <c r="M27" s="278">
        <v>105375.32</v>
      </c>
      <c r="P27" s="278">
        <v>0</v>
      </c>
      <c r="S27" s="126">
        <v>-1517024.53</v>
      </c>
      <c r="T27" s="126">
        <v>2920599.11</v>
      </c>
      <c r="W27" s="213">
        <v>2151354.4300000002</v>
      </c>
      <c r="X27" s="213">
        <v>372540</v>
      </c>
      <c r="Y27" s="213">
        <v>783.25</v>
      </c>
      <c r="Z27" s="213">
        <v>1582540</v>
      </c>
      <c r="AB27" s="213">
        <v>178000</v>
      </c>
      <c r="AC27" s="280">
        <v>2464350</v>
      </c>
      <c r="AE27" s="280">
        <v>7500</v>
      </c>
      <c r="AF27" s="280">
        <v>13040</v>
      </c>
      <c r="AG27" s="280">
        <v>1388962.53</v>
      </c>
      <c r="AH27" s="280">
        <v>569757.85</v>
      </c>
      <c r="AL27" s="212">
        <f t="shared" si="1"/>
        <v>325674.3</v>
      </c>
      <c r="AM27" s="229">
        <f t="shared" si="2"/>
        <v>205375.32</v>
      </c>
      <c r="AN27" s="213">
        <f t="shared" si="3"/>
        <v>120298.97999999998</v>
      </c>
      <c r="AO27" s="40">
        <f t="shared" si="4"/>
        <v>4285217.68</v>
      </c>
      <c r="AP27" s="44">
        <f t="shared" si="5"/>
        <v>4443610.38</v>
      </c>
      <c r="AQ27" s="34">
        <f t="shared" si="6"/>
        <v>-158392.70000000019</v>
      </c>
    </row>
    <row r="28" spans="1:43" x14ac:dyDescent="0.2">
      <c r="A28" t="s">
        <v>583</v>
      </c>
      <c r="B28" t="s">
        <v>84</v>
      </c>
      <c r="C28">
        <v>3455</v>
      </c>
      <c r="D28" t="s">
        <v>23</v>
      </c>
      <c r="E28" t="s">
        <v>23</v>
      </c>
      <c r="F28" s="36">
        <v>79768.45</v>
      </c>
      <c r="G28" s="36">
        <v>4500</v>
      </c>
      <c r="H28" s="36">
        <v>79947.92</v>
      </c>
      <c r="I28" s="126">
        <v>585325.07999999996</v>
      </c>
      <c r="J28" s="126">
        <v>183459.91</v>
      </c>
      <c r="M28" s="278">
        <v>54404.83</v>
      </c>
      <c r="P28" s="278">
        <v>0</v>
      </c>
      <c r="S28" s="126">
        <v>-144112.94</v>
      </c>
      <c r="T28" s="126">
        <v>1187021.07</v>
      </c>
      <c r="W28" s="213">
        <v>2055821.61</v>
      </c>
      <c r="X28" s="213">
        <v>298700</v>
      </c>
      <c r="Y28" s="213">
        <v>1144.95</v>
      </c>
      <c r="Z28" s="213">
        <v>823880</v>
      </c>
      <c r="AB28" s="213">
        <v>34500</v>
      </c>
      <c r="AC28" s="280">
        <v>1846086</v>
      </c>
      <c r="AE28" s="280">
        <v>20780.919999999998</v>
      </c>
      <c r="AF28" s="280">
        <v>23509.5</v>
      </c>
      <c r="AG28" s="280">
        <v>959271.48</v>
      </c>
      <c r="AH28" s="280">
        <v>528710.26</v>
      </c>
      <c r="AL28" s="212">
        <f t="shared" si="1"/>
        <v>164216.37</v>
      </c>
      <c r="AM28" s="229">
        <f t="shared" si="2"/>
        <v>54404.83</v>
      </c>
      <c r="AN28" s="213">
        <f t="shared" si="3"/>
        <v>109811.54</v>
      </c>
      <c r="AO28" s="40">
        <f t="shared" si="4"/>
        <v>3214046.5600000005</v>
      </c>
      <c r="AP28" s="44">
        <f t="shared" si="5"/>
        <v>3378358.16</v>
      </c>
      <c r="AQ28" s="34">
        <f t="shared" si="6"/>
        <v>-164311.59999999963</v>
      </c>
    </row>
    <row r="29" spans="1:43" x14ac:dyDescent="0.2">
      <c r="A29" t="s">
        <v>583</v>
      </c>
      <c r="B29" t="s">
        <v>84</v>
      </c>
      <c r="C29">
        <v>3861</v>
      </c>
      <c r="D29" t="s">
        <v>24</v>
      </c>
      <c r="E29" t="s">
        <v>24</v>
      </c>
      <c r="F29" s="36">
        <v>98509.77</v>
      </c>
      <c r="G29" s="36">
        <v>18000</v>
      </c>
      <c r="H29" s="36">
        <v>106928.94</v>
      </c>
      <c r="I29" s="126">
        <v>876597.33</v>
      </c>
      <c r="J29" s="126">
        <v>310903.94</v>
      </c>
      <c r="M29" s="278">
        <v>92958.76</v>
      </c>
      <c r="P29" s="278">
        <v>250497</v>
      </c>
      <c r="S29" s="126">
        <v>-1326560.8</v>
      </c>
      <c r="T29" s="126">
        <v>2650223.29</v>
      </c>
      <c r="W29" s="213">
        <v>1321186.53</v>
      </c>
      <c r="X29" s="213">
        <v>161250</v>
      </c>
      <c r="Y29" s="213">
        <v>677.27</v>
      </c>
      <c r="Z29" s="213">
        <v>879000</v>
      </c>
      <c r="AA29" s="213">
        <v>100680</v>
      </c>
      <c r="AB29" s="213">
        <v>124000</v>
      </c>
      <c r="AC29" s="280">
        <v>1463557.6</v>
      </c>
      <c r="AE29" s="280">
        <v>1240</v>
      </c>
      <c r="AG29" s="280">
        <v>1143729.93</v>
      </c>
      <c r="AH29" s="280">
        <v>234444.54</v>
      </c>
      <c r="AL29" s="212">
        <f t="shared" si="1"/>
        <v>223438.71000000002</v>
      </c>
      <c r="AM29" s="229">
        <f t="shared" si="2"/>
        <v>343455.76</v>
      </c>
      <c r="AN29" s="213">
        <f t="shared" si="3"/>
        <v>-120017.04999999999</v>
      </c>
      <c r="AO29" s="40">
        <f t="shared" si="4"/>
        <v>2586793.7999999998</v>
      </c>
      <c r="AP29" s="44">
        <f t="shared" si="5"/>
        <v>2842972.0700000003</v>
      </c>
      <c r="AQ29" s="34">
        <f t="shared" si="6"/>
        <v>-256178.27000000048</v>
      </c>
    </row>
    <row r="30" spans="1:43" x14ac:dyDescent="0.2">
      <c r="A30" t="s">
        <v>583</v>
      </c>
      <c r="B30" t="s">
        <v>84</v>
      </c>
      <c r="C30">
        <v>2972</v>
      </c>
      <c r="D30" t="s">
        <v>25</v>
      </c>
      <c r="E30" t="s">
        <v>25</v>
      </c>
      <c r="F30" s="36">
        <v>55892.7</v>
      </c>
      <c r="G30" s="36">
        <v>6000</v>
      </c>
      <c r="H30" s="36">
        <v>68088.160000000003</v>
      </c>
      <c r="I30" s="126">
        <v>1665294.26</v>
      </c>
      <c r="J30" s="126">
        <v>236729.3</v>
      </c>
      <c r="M30" s="278">
        <v>37080</v>
      </c>
      <c r="P30" s="278">
        <v>264.52999999999997</v>
      </c>
      <c r="S30" s="126">
        <v>236617.35</v>
      </c>
      <c r="T30" s="126">
        <v>1714501.17</v>
      </c>
      <c r="W30" s="213">
        <v>1430134.36</v>
      </c>
      <c r="X30" s="213">
        <v>344640</v>
      </c>
      <c r="Y30" s="213">
        <v>805.28</v>
      </c>
      <c r="Z30" s="213">
        <v>1090015</v>
      </c>
      <c r="AB30" s="213">
        <v>191900</v>
      </c>
      <c r="AC30" s="280">
        <v>1580673</v>
      </c>
      <c r="AE30" s="280">
        <v>18948</v>
      </c>
      <c r="AG30" s="280">
        <v>949800.01</v>
      </c>
      <c r="AH30" s="280">
        <v>364532.26</v>
      </c>
      <c r="AJ30" s="280">
        <v>100000</v>
      </c>
      <c r="AL30" s="212">
        <f t="shared" si="1"/>
        <v>129980.86</v>
      </c>
      <c r="AM30" s="229">
        <f t="shared" si="2"/>
        <v>37344.53</v>
      </c>
      <c r="AN30" s="213">
        <f t="shared" si="3"/>
        <v>92636.33</v>
      </c>
      <c r="AO30" s="40">
        <f t="shared" si="4"/>
        <v>3057494.64</v>
      </c>
      <c r="AP30" s="44">
        <f t="shared" si="5"/>
        <v>3013953.2699999996</v>
      </c>
      <c r="AQ30" s="34">
        <f t="shared" si="6"/>
        <v>43541.370000000577</v>
      </c>
    </row>
    <row r="31" spans="1:43" x14ac:dyDescent="0.2">
      <c r="A31" t="s">
        <v>583</v>
      </c>
      <c r="B31" t="s">
        <v>84</v>
      </c>
      <c r="C31">
        <v>6553</v>
      </c>
      <c r="D31" t="s">
        <v>26</v>
      </c>
      <c r="E31" t="s">
        <v>26</v>
      </c>
      <c r="F31" s="36">
        <v>634703.63</v>
      </c>
      <c r="G31" s="36">
        <v>6000</v>
      </c>
      <c r="H31" s="36">
        <v>166260.93</v>
      </c>
      <c r="I31" s="126">
        <v>946639.3</v>
      </c>
      <c r="J31" s="126">
        <v>313968.76</v>
      </c>
      <c r="M31" s="278">
        <v>58551.05</v>
      </c>
      <c r="N31" s="278">
        <v>88320</v>
      </c>
      <c r="P31" s="278">
        <v>0</v>
      </c>
      <c r="S31" s="126">
        <v>-288143.71000000002</v>
      </c>
      <c r="T31" s="126">
        <v>2482860.59</v>
      </c>
      <c r="W31" s="213">
        <v>2197863.4</v>
      </c>
      <c r="X31" s="213">
        <v>150000</v>
      </c>
      <c r="Y31" s="213">
        <v>3220.98</v>
      </c>
      <c r="Z31" s="213">
        <v>1418520</v>
      </c>
      <c r="AB31" s="213">
        <v>143000</v>
      </c>
      <c r="AC31" s="280">
        <v>2373032</v>
      </c>
      <c r="AE31" s="280">
        <v>18990</v>
      </c>
      <c r="AG31" s="280">
        <v>1330165.3799999999</v>
      </c>
      <c r="AH31" s="280">
        <v>364432.31</v>
      </c>
      <c r="AJ31" s="280">
        <v>100000</v>
      </c>
      <c r="AL31" s="212">
        <f t="shared" si="1"/>
        <v>806964.56</v>
      </c>
      <c r="AM31" s="229">
        <f t="shared" si="2"/>
        <v>146871.04999999999</v>
      </c>
      <c r="AN31" s="213">
        <f t="shared" si="3"/>
        <v>660093.51</v>
      </c>
      <c r="AO31" s="40">
        <f t="shared" si="4"/>
        <v>3912604.38</v>
      </c>
      <c r="AP31" s="44">
        <f t="shared" si="5"/>
        <v>4186619.69</v>
      </c>
      <c r="AQ31" s="34">
        <f t="shared" si="6"/>
        <v>-274015.31000000006</v>
      </c>
    </row>
    <row r="32" spans="1:43" x14ac:dyDescent="0.2">
      <c r="A32" t="s">
        <v>583</v>
      </c>
      <c r="B32" t="s">
        <v>84</v>
      </c>
      <c r="C32">
        <v>2559</v>
      </c>
      <c r="D32" t="s">
        <v>27</v>
      </c>
      <c r="E32" t="s">
        <v>27</v>
      </c>
      <c r="F32" s="36">
        <v>126926.51</v>
      </c>
      <c r="G32" s="36">
        <v>6000</v>
      </c>
      <c r="H32" s="36">
        <v>18998.66</v>
      </c>
      <c r="I32" s="126">
        <v>357724.1</v>
      </c>
      <c r="J32" s="126">
        <v>312973.56</v>
      </c>
      <c r="M32" s="278">
        <v>37300</v>
      </c>
      <c r="O32" s="278">
        <v>93960</v>
      </c>
      <c r="P32" s="278">
        <v>0</v>
      </c>
      <c r="Q32" s="126">
        <v>0</v>
      </c>
      <c r="S32" s="126">
        <v>-1159654.8600000001</v>
      </c>
      <c r="T32" s="126">
        <v>2102364.12</v>
      </c>
      <c r="W32" s="213">
        <v>1048634.56</v>
      </c>
      <c r="X32" s="213">
        <v>132840</v>
      </c>
      <c r="Y32" s="213">
        <v>879.63</v>
      </c>
      <c r="Z32" s="213">
        <v>1501680</v>
      </c>
      <c r="AB32" s="213">
        <v>181400</v>
      </c>
      <c r="AC32" s="280">
        <v>2007320</v>
      </c>
      <c r="AD32" s="280">
        <v>9000</v>
      </c>
      <c r="AE32" s="280">
        <v>19320</v>
      </c>
      <c r="AF32" s="280">
        <v>3815</v>
      </c>
      <c r="AG32" s="280">
        <v>766020.83</v>
      </c>
      <c r="AH32" s="280">
        <v>311304.78999999998</v>
      </c>
      <c r="AL32" s="212">
        <f t="shared" si="1"/>
        <v>151925.17000000001</v>
      </c>
      <c r="AM32" s="229">
        <f t="shared" si="2"/>
        <v>131260</v>
      </c>
      <c r="AN32" s="213">
        <f t="shared" si="3"/>
        <v>20665.170000000013</v>
      </c>
      <c r="AO32" s="40">
        <f t="shared" si="4"/>
        <v>2865434.19</v>
      </c>
      <c r="AP32" s="44">
        <f t="shared" si="5"/>
        <v>3116780.62</v>
      </c>
      <c r="AQ32" s="34">
        <f t="shared" si="6"/>
        <v>-251346.43000000017</v>
      </c>
    </row>
    <row r="33" spans="1:43" x14ac:dyDescent="0.2">
      <c r="A33" t="s">
        <v>583</v>
      </c>
      <c r="B33" t="s">
        <v>84</v>
      </c>
      <c r="C33">
        <v>5564</v>
      </c>
      <c r="D33" t="s">
        <v>28</v>
      </c>
      <c r="E33" t="s">
        <v>28</v>
      </c>
      <c r="F33" s="36">
        <v>317821.71999999997</v>
      </c>
      <c r="G33" s="36">
        <v>103000</v>
      </c>
      <c r="H33" s="36">
        <v>89095.47</v>
      </c>
      <c r="I33" s="126">
        <v>570923.85</v>
      </c>
      <c r="J33" s="126">
        <v>623662.19999999995</v>
      </c>
      <c r="M33" s="278">
        <v>58300</v>
      </c>
      <c r="P33" s="278">
        <v>0</v>
      </c>
      <c r="S33" s="126">
        <v>317634.44</v>
      </c>
      <c r="T33" s="126">
        <v>923152.19</v>
      </c>
      <c r="W33" s="213">
        <v>2238085.66</v>
      </c>
      <c r="X33" s="213">
        <v>512937.56</v>
      </c>
      <c r="Y33" s="213">
        <v>2530.5100000000002</v>
      </c>
      <c r="Z33" s="213">
        <v>1149960</v>
      </c>
      <c r="AB33" s="213">
        <v>121000</v>
      </c>
      <c r="AC33" s="280">
        <v>2037278</v>
      </c>
      <c r="AE33" s="280">
        <v>17003</v>
      </c>
      <c r="AG33" s="280">
        <v>1559498.63</v>
      </c>
      <c r="AH33" s="280">
        <v>5317.49</v>
      </c>
      <c r="AI33" s="280">
        <v>0</v>
      </c>
      <c r="AL33" s="212">
        <f t="shared" si="1"/>
        <v>509917.18999999994</v>
      </c>
      <c r="AM33" s="229">
        <f t="shared" si="2"/>
        <v>58300</v>
      </c>
      <c r="AN33" s="213">
        <f t="shared" si="3"/>
        <v>451617.18999999994</v>
      </c>
      <c r="AO33" s="40">
        <f t="shared" si="4"/>
        <v>4024513.73</v>
      </c>
      <c r="AP33" s="44">
        <f t="shared" si="5"/>
        <v>3619097.12</v>
      </c>
      <c r="AQ33" s="34">
        <f t="shared" si="6"/>
        <v>405416.60999999987</v>
      </c>
    </row>
    <row r="34" spans="1:43" x14ac:dyDescent="0.2">
      <c r="A34" t="s">
        <v>583</v>
      </c>
      <c r="B34" t="s">
        <v>84</v>
      </c>
      <c r="C34">
        <v>5703</v>
      </c>
      <c r="D34" t="s">
        <v>29</v>
      </c>
      <c r="E34" t="s">
        <v>29</v>
      </c>
      <c r="F34" s="36">
        <v>75239.05</v>
      </c>
      <c r="G34" s="36">
        <v>6000</v>
      </c>
      <c r="H34" s="36">
        <v>84289.99</v>
      </c>
      <c r="I34" s="126">
        <v>1102913.8999999999</v>
      </c>
      <c r="J34" s="126">
        <v>991431.45</v>
      </c>
      <c r="M34" s="278">
        <v>54100</v>
      </c>
      <c r="P34" s="278">
        <v>0</v>
      </c>
      <c r="S34" s="126">
        <v>-763078.59</v>
      </c>
      <c r="T34" s="126">
        <v>2548141.21</v>
      </c>
      <c r="U34" s="213">
        <v>0</v>
      </c>
      <c r="V34" s="213">
        <v>570.78</v>
      </c>
      <c r="W34" s="213">
        <v>2512426.7400000002</v>
      </c>
      <c r="X34" s="213">
        <v>343045</v>
      </c>
      <c r="Y34" s="213">
        <v>443.49</v>
      </c>
      <c r="Z34" s="213">
        <v>1581780</v>
      </c>
      <c r="AB34" s="213">
        <v>167300</v>
      </c>
      <c r="AC34" s="280">
        <v>2328834</v>
      </c>
      <c r="AE34" s="280">
        <v>99683</v>
      </c>
      <c r="AG34" s="280">
        <v>1276325.95</v>
      </c>
      <c r="AH34" s="280">
        <v>438191.29</v>
      </c>
      <c r="AJ34" s="280">
        <v>41820</v>
      </c>
      <c r="AL34" s="212">
        <f t="shared" si="1"/>
        <v>165529.04</v>
      </c>
      <c r="AM34" s="229">
        <f t="shared" si="2"/>
        <v>54100</v>
      </c>
      <c r="AN34" s="213">
        <f t="shared" si="3"/>
        <v>111429.04000000001</v>
      </c>
      <c r="AO34" s="40">
        <f t="shared" si="4"/>
        <v>4605566.01</v>
      </c>
      <c r="AP34" s="44">
        <f t="shared" si="5"/>
        <v>4184854.24</v>
      </c>
      <c r="AQ34" s="34">
        <f t="shared" si="6"/>
        <v>420711.76999999955</v>
      </c>
    </row>
    <row r="35" spans="1:43" x14ac:dyDescent="0.2">
      <c r="A35" t="s">
        <v>583</v>
      </c>
      <c r="B35" t="s">
        <v>84</v>
      </c>
      <c r="C35">
        <v>4513</v>
      </c>
      <c r="D35" t="s">
        <v>82</v>
      </c>
      <c r="E35" t="s">
        <v>82</v>
      </c>
      <c r="F35" s="36">
        <v>218743.56</v>
      </c>
      <c r="G35" s="36">
        <v>6000</v>
      </c>
      <c r="H35" s="36">
        <v>45051.96</v>
      </c>
      <c r="I35" s="126">
        <v>435632.76</v>
      </c>
      <c r="J35" s="126">
        <v>413036.17</v>
      </c>
      <c r="M35" s="278">
        <v>111120</v>
      </c>
      <c r="P35" s="278">
        <v>0</v>
      </c>
      <c r="S35" s="126">
        <v>-851797.45</v>
      </c>
      <c r="T35" s="126">
        <v>1650244.41</v>
      </c>
      <c r="W35" s="213">
        <v>1761633.25</v>
      </c>
      <c r="X35" s="213">
        <v>341650</v>
      </c>
      <c r="Y35" s="213">
        <v>958.19</v>
      </c>
      <c r="Z35" s="213">
        <v>1416920</v>
      </c>
      <c r="AB35" s="213">
        <v>174000</v>
      </c>
      <c r="AC35" s="280">
        <v>2001303</v>
      </c>
      <c r="AF35" s="280">
        <v>10206</v>
      </c>
      <c r="AG35" s="280">
        <v>1171656.22</v>
      </c>
      <c r="AH35" s="280">
        <v>303062.73</v>
      </c>
      <c r="AJ35" s="280">
        <v>36</v>
      </c>
      <c r="AL35" s="212">
        <f t="shared" si="1"/>
        <v>269795.52</v>
      </c>
      <c r="AM35" s="229">
        <f t="shared" si="2"/>
        <v>111120</v>
      </c>
      <c r="AN35" s="213">
        <f t="shared" si="3"/>
        <v>158675.52000000002</v>
      </c>
      <c r="AO35" s="40">
        <f t="shared" si="4"/>
        <v>3695161.44</v>
      </c>
      <c r="AP35" s="44">
        <f t="shared" si="5"/>
        <v>3486263.9499999997</v>
      </c>
      <c r="AQ35" s="34">
        <f t="shared" si="6"/>
        <v>208897.49000000022</v>
      </c>
    </row>
    <row r="36" spans="1:43" x14ac:dyDescent="0.2">
      <c r="A36" t="s">
        <v>586</v>
      </c>
      <c r="B36" t="s">
        <v>85</v>
      </c>
      <c r="C36">
        <v>1970</v>
      </c>
      <c r="D36" t="s">
        <v>30</v>
      </c>
      <c r="E36" t="s">
        <v>30</v>
      </c>
      <c r="F36" s="36">
        <v>201179.31</v>
      </c>
      <c r="G36" s="36">
        <v>0</v>
      </c>
      <c r="H36" s="36">
        <v>93902.1</v>
      </c>
      <c r="I36" s="126">
        <v>79802.039999999994</v>
      </c>
      <c r="J36" s="126">
        <v>346124.71</v>
      </c>
      <c r="P36" s="278">
        <v>0</v>
      </c>
      <c r="S36" s="126">
        <v>-1392679.61</v>
      </c>
      <c r="T36" s="126">
        <v>1948644.79</v>
      </c>
      <c r="W36" s="213">
        <v>841051.32</v>
      </c>
      <c r="X36" s="213">
        <v>80000</v>
      </c>
      <c r="Y36" s="213">
        <v>620.33000000000004</v>
      </c>
      <c r="Z36" s="213">
        <v>728880</v>
      </c>
      <c r="AB36" s="213">
        <v>108000</v>
      </c>
      <c r="AC36" s="280">
        <v>1071220</v>
      </c>
      <c r="AE36" s="280">
        <v>7360</v>
      </c>
      <c r="AG36" s="280">
        <v>514776.96</v>
      </c>
      <c r="AH36" s="280">
        <v>151.71</v>
      </c>
      <c r="AL36" s="212">
        <f t="shared" si="1"/>
        <v>295081.41000000003</v>
      </c>
      <c r="AM36" s="229">
        <f t="shared" si="2"/>
        <v>0</v>
      </c>
      <c r="AN36" s="213">
        <f t="shared" si="3"/>
        <v>295081.41000000003</v>
      </c>
      <c r="AO36" s="40">
        <f t="shared" si="4"/>
        <v>1758551.65</v>
      </c>
      <c r="AP36" s="44">
        <f t="shared" si="5"/>
        <v>1593508.67</v>
      </c>
      <c r="AQ36" s="34">
        <f t="shared" si="6"/>
        <v>165042.97999999998</v>
      </c>
    </row>
    <row r="37" spans="1:43" x14ac:dyDescent="0.2">
      <c r="A37" t="s">
        <v>586</v>
      </c>
      <c r="B37" t="s">
        <v>85</v>
      </c>
      <c r="C37">
        <v>4317</v>
      </c>
      <c r="D37" t="s">
        <v>31</v>
      </c>
      <c r="E37" t="s">
        <v>31</v>
      </c>
      <c r="F37" s="36">
        <v>230384.81</v>
      </c>
      <c r="G37" s="36">
        <v>0</v>
      </c>
      <c r="H37" s="36">
        <v>79626.759999999995</v>
      </c>
      <c r="I37" s="126">
        <v>231172.35</v>
      </c>
      <c r="J37" s="126">
        <v>872369.96</v>
      </c>
      <c r="P37" s="278">
        <v>0</v>
      </c>
      <c r="S37" s="126">
        <v>-1299957.1100000001</v>
      </c>
      <c r="T37" s="126">
        <v>2125603</v>
      </c>
      <c r="W37" s="213">
        <v>1715707.62</v>
      </c>
      <c r="X37" s="213">
        <v>103920</v>
      </c>
      <c r="Y37" s="213">
        <v>750.08</v>
      </c>
      <c r="Z37" s="213">
        <v>901320</v>
      </c>
      <c r="AB37" s="213">
        <v>196000</v>
      </c>
      <c r="AC37" s="280">
        <v>1435780</v>
      </c>
      <c r="AE37" s="280">
        <v>25250</v>
      </c>
      <c r="AG37" s="280">
        <v>787394.79</v>
      </c>
      <c r="AH37" s="280">
        <v>81364.92</v>
      </c>
      <c r="AL37" s="212">
        <f t="shared" si="1"/>
        <v>310011.57</v>
      </c>
      <c r="AM37" s="229">
        <f t="shared" si="2"/>
        <v>0</v>
      </c>
      <c r="AN37" s="213">
        <f t="shared" si="3"/>
        <v>310011.57</v>
      </c>
      <c r="AO37" s="40">
        <f t="shared" si="4"/>
        <v>2917697.7</v>
      </c>
      <c r="AP37" s="44">
        <f t="shared" si="5"/>
        <v>2329789.71</v>
      </c>
      <c r="AQ37" s="34">
        <f t="shared" si="6"/>
        <v>587907.99000000022</v>
      </c>
    </row>
    <row r="38" spans="1:43" x14ac:dyDescent="0.2">
      <c r="A38" t="s">
        <v>586</v>
      </c>
      <c r="B38" t="s">
        <v>85</v>
      </c>
      <c r="C38">
        <v>1241</v>
      </c>
      <c r="D38" t="s">
        <v>32</v>
      </c>
      <c r="E38" t="s">
        <v>32</v>
      </c>
      <c r="F38" s="36">
        <v>199219.52</v>
      </c>
      <c r="G38" s="36">
        <v>12000</v>
      </c>
      <c r="H38" s="36">
        <v>29327.66</v>
      </c>
      <c r="I38" s="126">
        <v>265350.24</v>
      </c>
      <c r="J38" s="126">
        <v>303867.53000000003</v>
      </c>
      <c r="M38" s="278">
        <v>29600</v>
      </c>
      <c r="P38" s="278">
        <v>0</v>
      </c>
      <c r="S38" s="126">
        <v>-1047449.75</v>
      </c>
      <c r="T38" s="126">
        <v>1917883.16</v>
      </c>
      <c r="W38" s="213">
        <v>575616.61</v>
      </c>
      <c r="X38" s="213">
        <v>57000</v>
      </c>
      <c r="Y38" s="213">
        <v>935.74</v>
      </c>
      <c r="Z38" s="213">
        <v>609840</v>
      </c>
      <c r="AB38" s="213">
        <v>85500</v>
      </c>
      <c r="AC38" s="280">
        <v>861712</v>
      </c>
      <c r="AE38" s="280">
        <v>1740</v>
      </c>
      <c r="AF38" s="280">
        <v>23680</v>
      </c>
      <c r="AG38" s="280">
        <v>439755.89</v>
      </c>
      <c r="AH38" s="280">
        <v>92272.92</v>
      </c>
      <c r="AL38" s="212">
        <f t="shared" si="1"/>
        <v>240547.18</v>
      </c>
      <c r="AM38" s="229">
        <f t="shared" si="2"/>
        <v>29600</v>
      </c>
      <c r="AN38" s="213">
        <f t="shared" si="3"/>
        <v>210947.18</v>
      </c>
      <c r="AO38" s="40">
        <f t="shared" si="4"/>
        <v>1328892.3500000001</v>
      </c>
      <c r="AP38" s="44">
        <f t="shared" si="5"/>
        <v>1419160.81</v>
      </c>
      <c r="AQ38" s="34">
        <f t="shared" si="6"/>
        <v>-90268.459999999963</v>
      </c>
    </row>
    <row r="39" spans="1:43" x14ac:dyDescent="0.2">
      <c r="A39" t="s">
        <v>586</v>
      </c>
      <c r="B39" t="s">
        <v>85</v>
      </c>
      <c r="C39">
        <v>5522</v>
      </c>
      <c r="D39" t="s">
        <v>33</v>
      </c>
      <c r="E39" t="s">
        <v>33</v>
      </c>
      <c r="F39" s="36">
        <v>340285.93</v>
      </c>
      <c r="G39" s="36">
        <v>0</v>
      </c>
      <c r="H39" s="36">
        <v>29498.82</v>
      </c>
      <c r="I39" s="126">
        <v>413208.47</v>
      </c>
      <c r="J39" s="126">
        <v>1196996.3999999999</v>
      </c>
      <c r="M39" s="278">
        <v>52990</v>
      </c>
      <c r="P39" s="278">
        <v>0</v>
      </c>
      <c r="S39" s="126">
        <v>-176978.54</v>
      </c>
      <c r="T39" s="126">
        <v>2205072.4900000002</v>
      </c>
      <c r="W39" s="213">
        <v>2116021.67</v>
      </c>
      <c r="X39" s="213">
        <v>177000</v>
      </c>
      <c r="Y39" s="213">
        <v>1636.73</v>
      </c>
      <c r="Z39" s="213">
        <v>915490</v>
      </c>
      <c r="AB39" s="213">
        <v>46500</v>
      </c>
      <c r="AC39" s="280">
        <v>2011252</v>
      </c>
      <c r="AE39" s="280">
        <v>63280</v>
      </c>
      <c r="AF39" s="280">
        <v>57810</v>
      </c>
      <c r="AG39" s="280">
        <v>1129286.1399999999</v>
      </c>
      <c r="AH39" s="280">
        <v>96114.59</v>
      </c>
      <c r="AL39" s="212">
        <f t="shared" si="1"/>
        <v>369784.75</v>
      </c>
      <c r="AM39" s="229">
        <f t="shared" si="2"/>
        <v>52990</v>
      </c>
      <c r="AN39" s="213">
        <f t="shared" si="3"/>
        <v>316794.75</v>
      </c>
      <c r="AO39" s="40">
        <f t="shared" si="4"/>
        <v>3256648.4</v>
      </c>
      <c r="AP39" s="44">
        <f t="shared" si="5"/>
        <v>3357742.7299999995</v>
      </c>
      <c r="AQ39" s="34">
        <f t="shared" si="6"/>
        <v>-101094.32999999961</v>
      </c>
    </row>
    <row r="40" spans="1:43" x14ac:dyDescent="0.2">
      <c r="A40" t="s">
        <v>586</v>
      </c>
      <c r="B40" t="s">
        <v>85</v>
      </c>
      <c r="C40">
        <v>3424</v>
      </c>
      <c r="D40" t="s">
        <v>34</v>
      </c>
      <c r="E40" t="s">
        <v>34</v>
      </c>
      <c r="F40" s="36">
        <v>411828.49</v>
      </c>
      <c r="G40" s="36">
        <v>0</v>
      </c>
      <c r="H40" s="36">
        <v>102340</v>
      </c>
      <c r="I40" s="126">
        <v>1371966.77</v>
      </c>
      <c r="J40" s="126">
        <v>742041.4</v>
      </c>
      <c r="P40" s="278">
        <v>0</v>
      </c>
      <c r="S40" s="126">
        <v>-129721.41</v>
      </c>
      <c r="T40" s="126">
        <v>1879861.02</v>
      </c>
      <c r="W40" s="213">
        <v>1953309.72</v>
      </c>
      <c r="Y40" s="213">
        <v>2084.17</v>
      </c>
      <c r="Z40" s="213">
        <v>854160</v>
      </c>
      <c r="AB40" s="213">
        <v>885147</v>
      </c>
      <c r="AC40" s="280">
        <v>1797499</v>
      </c>
      <c r="AE40" s="280">
        <v>33127</v>
      </c>
      <c r="AG40" s="280">
        <v>973146.13</v>
      </c>
      <c r="AH40" s="280">
        <v>12891.71</v>
      </c>
      <c r="AL40" s="212">
        <f t="shared" si="1"/>
        <v>514168.49</v>
      </c>
      <c r="AM40" s="229">
        <f t="shared" si="2"/>
        <v>0</v>
      </c>
      <c r="AN40" s="213">
        <f t="shared" si="3"/>
        <v>514168.49</v>
      </c>
      <c r="AO40" s="40">
        <f t="shared" si="4"/>
        <v>3694700.8899999997</v>
      </c>
      <c r="AP40" s="44">
        <f t="shared" si="5"/>
        <v>2816663.84</v>
      </c>
      <c r="AQ40" s="34">
        <f t="shared" si="6"/>
        <v>878037.04999999981</v>
      </c>
    </row>
    <row r="41" spans="1:43" x14ac:dyDescent="0.2">
      <c r="A41" t="s">
        <v>586</v>
      </c>
      <c r="B41" t="s">
        <v>85</v>
      </c>
      <c r="C41">
        <v>3506</v>
      </c>
      <c r="D41" t="s">
        <v>35</v>
      </c>
      <c r="E41" t="s">
        <v>35</v>
      </c>
      <c r="F41" s="36">
        <v>799149.51</v>
      </c>
      <c r="G41" s="36">
        <v>0</v>
      </c>
      <c r="H41" s="36">
        <v>74468.2</v>
      </c>
      <c r="I41" s="126">
        <v>859875.76</v>
      </c>
      <c r="J41" s="126">
        <v>524144</v>
      </c>
      <c r="M41" s="278">
        <v>35900</v>
      </c>
      <c r="P41" s="278">
        <v>0</v>
      </c>
      <c r="S41" s="126">
        <v>-1603810.65</v>
      </c>
      <c r="T41" s="126">
        <v>3832429.73</v>
      </c>
      <c r="W41" s="213">
        <v>1624892.73</v>
      </c>
      <c r="X41" s="213">
        <v>74960</v>
      </c>
      <c r="Y41" s="213">
        <v>3350.33</v>
      </c>
      <c r="Z41" s="213">
        <v>1151200</v>
      </c>
      <c r="AB41" s="213">
        <v>102000</v>
      </c>
      <c r="AC41" s="280">
        <v>1944144</v>
      </c>
      <c r="AE41" s="280">
        <v>8885</v>
      </c>
      <c r="AF41" s="280">
        <v>5400</v>
      </c>
      <c r="AG41" s="280">
        <v>795132.63</v>
      </c>
      <c r="AH41" s="280">
        <v>209723.04</v>
      </c>
      <c r="AL41" s="212">
        <f t="shared" si="1"/>
        <v>873617.71</v>
      </c>
      <c r="AM41" s="229">
        <f t="shared" si="2"/>
        <v>35900</v>
      </c>
      <c r="AN41" s="213">
        <f t="shared" si="3"/>
        <v>837717.71</v>
      </c>
      <c r="AO41" s="40">
        <f t="shared" si="4"/>
        <v>2956403.06</v>
      </c>
      <c r="AP41" s="44">
        <f t="shared" si="5"/>
        <v>2963284.67</v>
      </c>
      <c r="AQ41" s="34">
        <f t="shared" si="6"/>
        <v>-6881.6099999998696</v>
      </c>
    </row>
    <row r="42" spans="1:43" x14ac:dyDescent="0.2">
      <c r="A42" t="s">
        <v>586</v>
      </c>
      <c r="B42" t="s">
        <v>85</v>
      </c>
      <c r="C42">
        <v>1981</v>
      </c>
      <c r="D42" t="s">
        <v>36</v>
      </c>
      <c r="E42" t="s">
        <v>36</v>
      </c>
      <c r="F42" s="36">
        <v>309982.62</v>
      </c>
      <c r="G42" s="36">
        <v>0</v>
      </c>
      <c r="H42" s="36">
        <v>99777.74</v>
      </c>
      <c r="I42" s="126">
        <v>336916.41</v>
      </c>
      <c r="J42" s="126">
        <v>1754672.74</v>
      </c>
      <c r="P42" s="278">
        <v>0</v>
      </c>
      <c r="S42" s="126">
        <v>-123402.69</v>
      </c>
      <c r="T42" s="126">
        <v>1975418.72</v>
      </c>
      <c r="W42" s="213">
        <v>1169526.07</v>
      </c>
      <c r="X42" s="213">
        <v>104016</v>
      </c>
      <c r="Y42" s="213">
        <v>1508.33</v>
      </c>
      <c r="Z42" s="213">
        <v>911400</v>
      </c>
      <c r="AB42" s="213">
        <v>736023</v>
      </c>
      <c r="AC42" s="280">
        <v>1553185</v>
      </c>
      <c r="AE42" s="280">
        <v>10314</v>
      </c>
      <c r="AF42" s="280">
        <v>29720</v>
      </c>
      <c r="AG42" s="280">
        <v>590360.96</v>
      </c>
      <c r="AH42" s="280">
        <v>89559.96</v>
      </c>
      <c r="AL42" s="212">
        <f t="shared" si="1"/>
        <v>409760.36</v>
      </c>
      <c r="AM42" s="229">
        <f t="shared" si="2"/>
        <v>0</v>
      </c>
      <c r="AN42" s="213">
        <f t="shared" si="3"/>
        <v>409760.36</v>
      </c>
      <c r="AO42" s="40">
        <f t="shared" si="4"/>
        <v>2922473.4000000004</v>
      </c>
      <c r="AP42" s="44">
        <f t="shared" si="5"/>
        <v>2273139.92</v>
      </c>
      <c r="AQ42" s="34">
        <f t="shared" si="6"/>
        <v>649333.48000000045</v>
      </c>
    </row>
    <row r="43" spans="1:43" x14ac:dyDescent="0.2">
      <c r="A43" t="s">
        <v>586</v>
      </c>
      <c r="B43" t="s">
        <v>85</v>
      </c>
      <c r="C43">
        <v>1703</v>
      </c>
      <c r="D43" t="s">
        <v>37</v>
      </c>
      <c r="E43" t="s">
        <v>37</v>
      </c>
      <c r="F43" s="36">
        <v>257450.2</v>
      </c>
      <c r="G43" s="36">
        <v>0</v>
      </c>
      <c r="H43" s="36">
        <v>90595.69</v>
      </c>
      <c r="I43" s="126">
        <v>270462.76</v>
      </c>
      <c r="J43" s="126">
        <v>184966.19</v>
      </c>
      <c r="P43" s="278">
        <v>0</v>
      </c>
      <c r="S43" s="126">
        <v>-995995.47</v>
      </c>
      <c r="T43" s="126">
        <v>1580455.21</v>
      </c>
      <c r="W43" s="213">
        <v>817442.26</v>
      </c>
      <c r="X43" s="213">
        <v>196000</v>
      </c>
      <c r="Y43" s="213">
        <v>1011.33</v>
      </c>
      <c r="Z43" s="213">
        <v>634460</v>
      </c>
      <c r="AB43" s="213">
        <v>394400</v>
      </c>
      <c r="AC43" s="280">
        <v>1106668</v>
      </c>
      <c r="AF43" s="280">
        <v>15716</v>
      </c>
      <c r="AG43" s="280">
        <v>505568.81</v>
      </c>
      <c r="AH43" s="280">
        <v>87880.08</v>
      </c>
      <c r="AJ43" s="280">
        <v>108465.60000000001</v>
      </c>
      <c r="AL43" s="212">
        <f t="shared" si="1"/>
        <v>348045.89</v>
      </c>
      <c r="AM43" s="229">
        <f t="shared" si="2"/>
        <v>0</v>
      </c>
      <c r="AN43" s="213">
        <f t="shared" si="3"/>
        <v>348045.89</v>
      </c>
      <c r="AO43" s="40">
        <f t="shared" si="4"/>
        <v>2043313.5899999999</v>
      </c>
      <c r="AP43" s="44">
        <f t="shared" si="5"/>
        <v>1824298.4900000002</v>
      </c>
      <c r="AQ43" s="34">
        <f t="shared" si="6"/>
        <v>219015.09999999963</v>
      </c>
    </row>
    <row r="44" spans="1:43" x14ac:dyDescent="0.2">
      <c r="A44" t="s">
        <v>586</v>
      </c>
      <c r="B44" t="s">
        <v>85</v>
      </c>
      <c r="C44">
        <v>3844</v>
      </c>
      <c r="D44" t="s">
        <v>38</v>
      </c>
      <c r="E44" t="s">
        <v>38</v>
      </c>
      <c r="F44" s="36">
        <v>362085.34</v>
      </c>
      <c r="G44" s="36">
        <v>0</v>
      </c>
      <c r="H44" s="36">
        <v>148718.96</v>
      </c>
      <c r="I44" s="126">
        <v>672515.68</v>
      </c>
      <c r="J44" s="126">
        <v>560411.74</v>
      </c>
      <c r="P44" s="278">
        <v>0</v>
      </c>
      <c r="S44" s="126">
        <v>-477066.98</v>
      </c>
      <c r="T44" s="126">
        <v>2583577.5299999998</v>
      </c>
      <c r="W44" s="213">
        <v>1347240.8</v>
      </c>
      <c r="X44" s="213">
        <v>65000</v>
      </c>
      <c r="Y44" s="213">
        <v>2573.6999999999998</v>
      </c>
      <c r="Z44" s="213">
        <v>974450</v>
      </c>
      <c r="AB44" s="213">
        <v>110000</v>
      </c>
      <c r="AC44" s="280">
        <v>1505670</v>
      </c>
      <c r="AE44" s="280">
        <v>24000</v>
      </c>
      <c r="AF44" s="280">
        <v>27470</v>
      </c>
      <c r="AG44" s="280">
        <v>1181672.57</v>
      </c>
      <c r="AH44" s="280">
        <v>123230.76</v>
      </c>
      <c r="AL44" s="212">
        <f t="shared" si="1"/>
        <v>510804.30000000005</v>
      </c>
      <c r="AM44" s="229">
        <f t="shared" si="2"/>
        <v>0</v>
      </c>
      <c r="AN44" s="213">
        <f t="shared" si="3"/>
        <v>510804.30000000005</v>
      </c>
      <c r="AO44" s="40">
        <f t="shared" si="4"/>
        <v>2499264.5</v>
      </c>
      <c r="AP44" s="44">
        <f t="shared" si="5"/>
        <v>2862043.33</v>
      </c>
      <c r="AQ44" s="34">
        <f t="shared" si="6"/>
        <v>-362778.83000000007</v>
      </c>
    </row>
    <row r="45" spans="1:43" x14ac:dyDescent="0.2">
      <c r="A45" t="s">
        <v>586</v>
      </c>
      <c r="B45" t="s">
        <v>85</v>
      </c>
      <c r="C45">
        <v>2563</v>
      </c>
      <c r="D45" t="s">
        <v>39</v>
      </c>
      <c r="E45" t="s">
        <v>39</v>
      </c>
      <c r="F45" s="36">
        <v>615033.92000000004</v>
      </c>
      <c r="G45" s="36">
        <v>0</v>
      </c>
      <c r="H45" s="36">
        <v>20408.22</v>
      </c>
      <c r="I45" s="126">
        <v>425154.64</v>
      </c>
      <c r="J45" s="126">
        <v>723225.81</v>
      </c>
      <c r="P45" s="278">
        <v>0</v>
      </c>
      <c r="S45" s="126">
        <v>-45617.1</v>
      </c>
      <c r="T45" s="126">
        <v>1850667.12</v>
      </c>
      <c r="W45" s="213">
        <v>732096.06</v>
      </c>
      <c r="X45" s="213">
        <v>223470</v>
      </c>
      <c r="Y45" s="213">
        <v>3015.38</v>
      </c>
      <c r="Z45" s="213">
        <v>933900</v>
      </c>
      <c r="AB45" s="213">
        <v>110000</v>
      </c>
      <c r="AC45" s="280">
        <v>1295772</v>
      </c>
      <c r="AF45" s="280">
        <v>460</v>
      </c>
      <c r="AG45" s="280">
        <v>644990.18999999994</v>
      </c>
      <c r="AH45" s="280">
        <v>82486.679999999993</v>
      </c>
      <c r="AL45" s="212">
        <f t="shared" si="1"/>
        <v>635442.14</v>
      </c>
      <c r="AM45" s="229">
        <f t="shared" si="2"/>
        <v>0</v>
      </c>
      <c r="AN45" s="213">
        <f t="shared" si="3"/>
        <v>635442.14</v>
      </c>
      <c r="AO45" s="40">
        <f t="shared" si="4"/>
        <v>2002481.44</v>
      </c>
      <c r="AP45" s="44">
        <f t="shared" si="5"/>
        <v>2023708.8699999999</v>
      </c>
      <c r="AQ45" s="34">
        <f t="shared" si="6"/>
        <v>-21227.429999999935</v>
      </c>
    </row>
    <row r="46" spans="1:43" x14ac:dyDescent="0.2">
      <c r="A46" t="s">
        <v>586</v>
      </c>
      <c r="B46" t="s">
        <v>85</v>
      </c>
      <c r="C46">
        <v>3699</v>
      </c>
      <c r="D46" t="s">
        <v>40</v>
      </c>
      <c r="E46" t="s">
        <v>40</v>
      </c>
      <c r="F46" s="36">
        <v>279903.45</v>
      </c>
      <c r="G46" s="36">
        <v>0</v>
      </c>
      <c r="H46" s="36">
        <v>50360.53</v>
      </c>
      <c r="I46" s="126">
        <v>646605.75</v>
      </c>
      <c r="J46" s="126">
        <v>528764.54</v>
      </c>
      <c r="M46" s="278">
        <v>17400</v>
      </c>
      <c r="P46" s="278">
        <v>0</v>
      </c>
      <c r="S46" s="126">
        <v>-1641684.06</v>
      </c>
      <c r="T46" s="126">
        <v>3139393.79</v>
      </c>
      <c r="V46" s="213">
        <v>498.5</v>
      </c>
      <c r="W46" s="213">
        <v>1808489.18</v>
      </c>
      <c r="X46" s="213">
        <v>205000</v>
      </c>
      <c r="Y46" s="213">
        <v>663.26</v>
      </c>
      <c r="Z46" s="213">
        <v>886260</v>
      </c>
      <c r="AB46" s="213">
        <v>13500</v>
      </c>
      <c r="AC46" s="280">
        <v>1716965</v>
      </c>
      <c r="AE46" s="280">
        <v>29726</v>
      </c>
      <c r="AF46" s="280">
        <v>13940</v>
      </c>
      <c r="AG46" s="280">
        <v>1080379.44</v>
      </c>
      <c r="AH46" s="280">
        <v>82875.960000000006</v>
      </c>
      <c r="AL46" s="212">
        <f t="shared" si="1"/>
        <v>330263.98</v>
      </c>
      <c r="AM46" s="229">
        <f t="shared" si="2"/>
        <v>17400</v>
      </c>
      <c r="AN46" s="213">
        <f t="shared" si="3"/>
        <v>312863.98</v>
      </c>
      <c r="AO46" s="40">
        <f t="shared" si="4"/>
        <v>2914410.94</v>
      </c>
      <c r="AP46" s="44">
        <f t="shared" si="5"/>
        <v>2923886.4</v>
      </c>
      <c r="AQ46" s="34">
        <f t="shared" si="6"/>
        <v>-9475.4599999999627</v>
      </c>
    </row>
    <row r="47" spans="1:43" x14ac:dyDescent="0.2">
      <c r="A47" t="s">
        <v>586</v>
      </c>
      <c r="B47" t="s">
        <v>85</v>
      </c>
      <c r="C47">
        <v>2516</v>
      </c>
      <c r="D47" t="s">
        <v>41</v>
      </c>
      <c r="E47" t="s">
        <v>41</v>
      </c>
      <c r="F47" s="36">
        <v>231063.54</v>
      </c>
      <c r="G47" s="36">
        <v>0</v>
      </c>
      <c r="H47" s="36">
        <v>59720.01</v>
      </c>
      <c r="I47" s="126">
        <v>1549440.96</v>
      </c>
      <c r="J47" s="126">
        <v>1023075.28</v>
      </c>
      <c r="P47" s="278">
        <v>0</v>
      </c>
      <c r="S47" s="126">
        <v>-295696.09000000003</v>
      </c>
      <c r="T47" s="126">
        <v>2592803.14</v>
      </c>
      <c r="W47" s="213">
        <v>1436573.46</v>
      </c>
      <c r="X47" s="213">
        <v>66346</v>
      </c>
      <c r="Y47" s="213">
        <v>1121.33</v>
      </c>
      <c r="Z47" s="213">
        <v>1113960</v>
      </c>
      <c r="AB47" s="213">
        <v>95420</v>
      </c>
      <c r="AC47" s="280">
        <v>1456636</v>
      </c>
      <c r="AF47" s="280">
        <v>14296</v>
      </c>
      <c r="AG47" s="280">
        <v>612043.13</v>
      </c>
      <c r="AH47" s="280">
        <v>64252.92</v>
      </c>
      <c r="AL47" s="212">
        <f t="shared" si="1"/>
        <v>290783.55</v>
      </c>
      <c r="AM47" s="229">
        <f t="shared" si="2"/>
        <v>0</v>
      </c>
      <c r="AN47" s="213">
        <f t="shared" si="3"/>
        <v>290783.55</v>
      </c>
      <c r="AO47" s="40">
        <f t="shared" si="4"/>
        <v>2713420.79</v>
      </c>
      <c r="AP47" s="44">
        <f t="shared" si="5"/>
        <v>2147228.0499999998</v>
      </c>
      <c r="AQ47" s="34">
        <f t="shared" si="6"/>
        <v>566192.74000000022</v>
      </c>
    </row>
    <row r="48" spans="1:43" x14ac:dyDescent="0.2">
      <c r="A48" t="s">
        <v>586</v>
      </c>
      <c r="B48" t="s">
        <v>85</v>
      </c>
      <c r="C48">
        <v>1671</v>
      </c>
      <c r="D48" t="s">
        <v>42</v>
      </c>
      <c r="E48" t="s">
        <v>42</v>
      </c>
      <c r="F48" s="36">
        <v>488350.33</v>
      </c>
      <c r="G48" s="36">
        <v>0</v>
      </c>
      <c r="H48" s="36">
        <v>28327.63</v>
      </c>
      <c r="I48" s="126">
        <v>301330.2</v>
      </c>
      <c r="J48" s="126">
        <v>353297.49</v>
      </c>
      <c r="M48" s="278">
        <v>0</v>
      </c>
      <c r="P48" s="278">
        <v>0</v>
      </c>
      <c r="S48" s="126">
        <v>-1019230.05</v>
      </c>
      <c r="T48" s="126">
        <v>2213150.63</v>
      </c>
      <c r="W48" s="213">
        <v>665039.56000000006</v>
      </c>
      <c r="X48" s="213">
        <v>95000</v>
      </c>
      <c r="Y48" s="213">
        <v>2314.09</v>
      </c>
      <c r="Z48" s="213">
        <v>803600</v>
      </c>
      <c r="AB48" s="213">
        <v>106000</v>
      </c>
      <c r="AC48" s="280">
        <v>1048094</v>
      </c>
      <c r="AE48" s="280">
        <v>5600</v>
      </c>
      <c r="AF48" s="280">
        <v>25512</v>
      </c>
      <c r="AG48" s="280">
        <v>613429.62</v>
      </c>
      <c r="AH48" s="280">
        <v>1932.96</v>
      </c>
      <c r="AL48" s="212">
        <f t="shared" si="1"/>
        <v>516677.96</v>
      </c>
      <c r="AM48" s="229">
        <f t="shared" si="2"/>
        <v>0</v>
      </c>
      <c r="AN48" s="213">
        <f t="shared" si="3"/>
        <v>516677.96</v>
      </c>
      <c r="AO48" s="40">
        <f t="shared" si="4"/>
        <v>1671953.65</v>
      </c>
      <c r="AP48" s="44">
        <f t="shared" si="5"/>
        <v>1694568.58</v>
      </c>
      <c r="AQ48" s="34">
        <f t="shared" si="6"/>
        <v>-22614.930000000168</v>
      </c>
    </row>
    <row r="49" spans="1:43" x14ac:dyDescent="0.2">
      <c r="A49" t="s">
        <v>586</v>
      </c>
      <c r="B49" t="s">
        <v>85</v>
      </c>
      <c r="C49">
        <v>2114</v>
      </c>
      <c r="D49" t="s">
        <v>43</v>
      </c>
      <c r="E49" t="s">
        <v>43</v>
      </c>
      <c r="F49" s="36">
        <v>58061.29</v>
      </c>
      <c r="G49" s="36">
        <v>0</v>
      </c>
      <c r="H49" s="36">
        <v>97827.15</v>
      </c>
      <c r="I49" s="126">
        <v>922434.6</v>
      </c>
      <c r="J49" s="126">
        <v>586015.15</v>
      </c>
      <c r="P49" s="278">
        <v>0</v>
      </c>
      <c r="S49" s="126">
        <v>-467170.89</v>
      </c>
      <c r="T49" s="126">
        <v>2118686.35</v>
      </c>
      <c r="W49" s="213">
        <v>894188.09</v>
      </c>
      <c r="X49" s="213">
        <v>60000</v>
      </c>
      <c r="Y49" s="213">
        <v>199.99</v>
      </c>
      <c r="Z49" s="213">
        <v>690480</v>
      </c>
      <c r="AB49" s="213">
        <v>71500</v>
      </c>
      <c r="AC49" s="280">
        <v>1030000</v>
      </c>
      <c r="AE49" s="280">
        <v>81750</v>
      </c>
      <c r="AG49" s="280">
        <v>500389.43</v>
      </c>
      <c r="AH49" s="280">
        <v>91405.92</v>
      </c>
      <c r="AL49" s="212">
        <f t="shared" si="1"/>
        <v>155888.44</v>
      </c>
      <c r="AM49" s="229">
        <f t="shared" si="2"/>
        <v>0</v>
      </c>
      <c r="AN49" s="213">
        <f t="shared" si="3"/>
        <v>155888.44</v>
      </c>
      <c r="AO49" s="40">
        <f t="shared" si="4"/>
        <v>1716368.08</v>
      </c>
      <c r="AP49" s="44">
        <f t="shared" si="5"/>
        <v>1703545.3499999999</v>
      </c>
      <c r="AQ49" s="34">
        <f t="shared" si="6"/>
        <v>12822.730000000214</v>
      </c>
    </row>
    <row r="50" spans="1:43" x14ac:dyDescent="0.2">
      <c r="A50" t="s">
        <v>589</v>
      </c>
      <c r="B50" t="s">
        <v>86</v>
      </c>
      <c r="C50">
        <v>6120</v>
      </c>
      <c r="D50" t="s">
        <v>44</v>
      </c>
      <c r="E50" t="s">
        <v>44</v>
      </c>
      <c r="F50" s="36">
        <v>439739.53</v>
      </c>
      <c r="G50" s="36">
        <v>3000</v>
      </c>
      <c r="H50" s="36">
        <v>497590.29</v>
      </c>
      <c r="I50" s="126">
        <v>1047649.84</v>
      </c>
      <c r="J50" s="126">
        <v>34819.629999999997</v>
      </c>
      <c r="M50" s="278">
        <v>21792</v>
      </c>
      <c r="P50" s="278">
        <v>0</v>
      </c>
      <c r="Q50" s="126">
        <v>3021.75</v>
      </c>
      <c r="S50" s="126">
        <v>-1003186.6</v>
      </c>
      <c r="T50" s="126">
        <v>3206691.97</v>
      </c>
      <c r="W50" s="213">
        <v>1953006.54</v>
      </c>
      <c r="X50" s="213">
        <v>310820</v>
      </c>
      <c r="Y50" s="213">
        <v>2468.0100000000002</v>
      </c>
      <c r="Z50" s="213">
        <v>2062070</v>
      </c>
      <c r="AB50" s="213">
        <v>365639.05</v>
      </c>
      <c r="AC50" s="280">
        <v>2940222</v>
      </c>
      <c r="AF50" s="280">
        <v>17399.38</v>
      </c>
      <c r="AG50" s="280">
        <v>1840988.41</v>
      </c>
      <c r="AH50" s="280">
        <v>100913.64</v>
      </c>
      <c r="AL50" s="212">
        <f t="shared" si="1"/>
        <v>940329.82000000007</v>
      </c>
      <c r="AM50" s="229">
        <f t="shared" si="2"/>
        <v>21792</v>
      </c>
      <c r="AN50" s="213">
        <f t="shared" si="3"/>
        <v>918537.82000000007</v>
      </c>
      <c r="AO50" s="40">
        <f t="shared" si="4"/>
        <v>4694003.5999999996</v>
      </c>
      <c r="AP50" s="44">
        <f t="shared" si="5"/>
        <v>4899523.43</v>
      </c>
      <c r="AQ50" s="34">
        <f t="shared" si="6"/>
        <v>-205519.83000000007</v>
      </c>
    </row>
    <row r="51" spans="1:43" x14ac:dyDescent="0.2">
      <c r="A51" t="s">
        <v>589</v>
      </c>
      <c r="B51" t="s">
        <v>86</v>
      </c>
      <c r="C51">
        <v>5485</v>
      </c>
      <c r="D51" t="s">
        <v>45</v>
      </c>
      <c r="E51" t="s">
        <v>45</v>
      </c>
      <c r="F51" s="36">
        <v>374796.38</v>
      </c>
      <c r="G51" s="36">
        <v>1500</v>
      </c>
      <c r="H51" s="36">
        <v>157838.37</v>
      </c>
      <c r="I51" s="126">
        <v>129069.7</v>
      </c>
      <c r="J51" s="126">
        <v>912397.26</v>
      </c>
      <c r="M51" s="278">
        <v>5374</v>
      </c>
      <c r="P51" s="278">
        <v>0</v>
      </c>
      <c r="S51" s="126">
        <v>-1669195.49</v>
      </c>
      <c r="T51" s="126">
        <v>2598703.46</v>
      </c>
      <c r="W51" s="213">
        <v>2082252.11</v>
      </c>
      <c r="X51" s="213">
        <v>165300</v>
      </c>
      <c r="Y51" s="213">
        <v>789.36</v>
      </c>
      <c r="Z51" s="213">
        <v>1277760</v>
      </c>
      <c r="AB51" s="213">
        <v>918100</v>
      </c>
      <c r="AC51" s="280">
        <v>2583064</v>
      </c>
      <c r="AF51" s="280">
        <v>26894</v>
      </c>
      <c r="AG51" s="280">
        <v>1019824.96</v>
      </c>
      <c r="AH51" s="280">
        <v>173698.77</v>
      </c>
      <c r="AL51" s="212">
        <f t="shared" si="1"/>
        <v>534134.75</v>
      </c>
      <c r="AM51" s="229">
        <f t="shared" si="2"/>
        <v>5374</v>
      </c>
      <c r="AN51" s="213">
        <f t="shared" si="3"/>
        <v>528760.75</v>
      </c>
      <c r="AO51" s="40">
        <f t="shared" si="4"/>
        <v>4444201.4700000007</v>
      </c>
      <c r="AP51" s="44">
        <f t="shared" si="5"/>
        <v>3803481.73</v>
      </c>
      <c r="AQ51" s="34">
        <f t="shared" si="6"/>
        <v>640719.74000000069</v>
      </c>
    </row>
    <row r="52" spans="1:43" x14ac:dyDescent="0.2">
      <c r="A52" t="s">
        <v>589</v>
      </c>
      <c r="B52" t="s">
        <v>86</v>
      </c>
      <c r="C52">
        <v>3751</v>
      </c>
      <c r="D52" t="s">
        <v>46</v>
      </c>
      <c r="E52" t="s">
        <v>46</v>
      </c>
      <c r="F52" s="36">
        <v>184920.06</v>
      </c>
      <c r="G52" s="36">
        <v>1500</v>
      </c>
      <c r="H52" s="36">
        <v>127006.29</v>
      </c>
      <c r="I52" s="126">
        <v>356219.88</v>
      </c>
      <c r="J52" s="126">
        <v>44304.38</v>
      </c>
      <c r="M52" s="278">
        <v>1500</v>
      </c>
      <c r="P52" s="278">
        <v>0</v>
      </c>
      <c r="S52" s="126">
        <v>-1563350.21</v>
      </c>
      <c r="T52" s="126">
        <v>2341456.5299999998</v>
      </c>
      <c r="V52" s="213">
        <v>209.91</v>
      </c>
      <c r="W52" s="213">
        <v>1583160.99</v>
      </c>
      <c r="X52" s="213">
        <v>135535</v>
      </c>
      <c r="Y52" s="213">
        <v>251.43</v>
      </c>
      <c r="Z52" s="213">
        <v>507690</v>
      </c>
      <c r="AB52" s="213">
        <v>120600</v>
      </c>
      <c r="AC52" s="280">
        <v>1453338</v>
      </c>
      <c r="AE52" s="280">
        <v>28864</v>
      </c>
      <c r="AF52" s="280">
        <v>23727</v>
      </c>
      <c r="AG52" s="280">
        <v>803959.92</v>
      </c>
      <c r="AH52" s="280">
        <v>103214.12</v>
      </c>
      <c r="AL52" s="212">
        <f t="shared" si="1"/>
        <v>313426.34999999998</v>
      </c>
      <c r="AM52" s="229">
        <f t="shared" si="2"/>
        <v>1500</v>
      </c>
      <c r="AN52" s="213">
        <f t="shared" si="3"/>
        <v>311926.34999999998</v>
      </c>
      <c r="AO52" s="40">
        <f t="shared" si="4"/>
        <v>2347447.33</v>
      </c>
      <c r="AP52" s="44">
        <f t="shared" si="5"/>
        <v>2413103.04</v>
      </c>
      <c r="AQ52" s="34">
        <f t="shared" si="6"/>
        <v>-65655.709999999963</v>
      </c>
    </row>
    <row r="53" spans="1:43" x14ac:dyDescent="0.2">
      <c r="A53" t="s">
        <v>589</v>
      </c>
      <c r="B53" t="s">
        <v>86</v>
      </c>
      <c r="C53">
        <v>10743</v>
      </c>
      <c r="D53" t="s">
        <v>47</v>
      </c>
      <c r="E53" t="s">
        <v>47</v>
      </c>
      <c r="F53" s="36">
        <v>1068519.69</v>
      </c>
      <c r="G53" s="36">
        <v>4000</v>
      </c>
      <c r="H53" s="36">
        <v>203479.83</v>
      </c>
      <c r="I53" s="126">
        <v>2478885.27</v>
      </c>
      <c r="J53" s="126">
        <v>225180.36</v>
      </c>
      <c r="M53" s="278">
        <v>4000</v>
      </c>
      <c r="P53" s="278">
        <v>0</v>
      </c>
      <c r="S53" s="126">
        <v>3260642.63</v>
      </c>
      <c r="T53" s="126">
        <v>1574485.41</v>
      </c>
      <c r="W53" s="213">
        <v>3623586.89</v>
      </c>
      <c r="Y53" s="213">
        <v>6307.74</v>
      </c>
      <c r="Z53" s="213">
        <v>2447040</v>
      </c>
      <c r="AB53" s="213">
        <v>805300</v>
      </c>
      <c r="AC53" s="280">
        <v>4479932</v>
      </c>
      <c r="AF53" s="280">
        <v>31044</v>
      </c>
      <c r="AG53" s="280">
        <v>2858183.62</v>
      </c>
      <c r="AH53" s="280">
        <v>370257.9</v>
      </c>
      <c r="AJ53" s="280">
        <v>1880</v>
      </c>
      <c r="AL53" s="212">
        <f t="shared" si="1"/>
        <v>1275999.52</v>
      </c>
      <c r="AM53" s="229">
        <f t="shared" si="2"/>
        <v>4000</v>
      </c>
      <c r="AN53" s="213">
        <f t="shared" si="3"/>
        <v>1271999.52</v>
      </c>
      <c r="AO53" s="40">
        <f t="shared" si="4"/>
        <v>6882234.6300000008</v>
      </c>
      <c r="AP53" s="44">
        <f t="shared" si="5"/>
        <v>7741297.5200000005</v>
      </c>
      <c r="AQ53" s="34">
        <f t="shared" si="6"/>
        <v>-859062.88999999966</v>
      </c>
    </row>
    <row r="54" spans="1:43" x14ac:dyDescent="0.2">
      <c r="A54" t="s">
        <v>589</v>
      </c>
      <c r="B54" t="s">
        <v>86</v>
      </c>
      <c r="C54">
        <v>1439</v>
      </c>
      <c r="D54" t="s">
        <v>48</v>
      </c>
      <c r="E54" t="s">
        <v>48</v>
      </c>
      <c r="F54" s="36">
        <v>145118.76999999999</v>
      </c>
      <c r="G54" s="36">
        <v>0</v>
      </c>
      <c r="H54" s="36">
        <v>66072.22</v>
      </c>
      <c r="I54" s="126">
        <v>94119.92</v>
      </c>
      <c r="J54" s="126">
        <v>17758.8</v>
      </c>
      <c r="M54" s="278">
        <v>4800</v>
      </c>
      <c r="P54" s="278">
        <v>0</v>
      </c>
      <c r="S54" s="126">
        <v>-1099905.32</v>
      </c>
      <c r="T54" s="126">
        <v>1566508.7</v>
      </c>
      <c r="W54" s="213">
        <v>984346.24</v>
      </c>
      <c r="X54" s="213">
        <v>95000</v>
      </c>
      <c r="Y54" s="213">
        <v>778.28</v>
      </c>
      <c r="Z54" s="213">
        <v>334430</v>
      </c>
      <c r="AB54" s="213">
        <v>59000</v>
      </c>
      <c r="AC54" s="280">
        <v>986415</v>
      </c>
      <c r="AE54" s="280">
        <v>22484</v>
      </c>
      <c r="AF54" s="280">
        <v>3808</v>
      </c>
      <c r="AG54" s="280">
        <v>502593.91</v>
      </c>
      <c r="AH54" s="280">
        <v>106587.28</v>
      </c>
      <c r="AL54" s="212">
        <f t="shared" si="1"/>
        <v>211190.99</v>
      </c>
      <c r="AM54" s="229">
        <f t="shared" si="2"/>
        <v>4800</v>
      </c>
      <c r="AN54" s="213">
        <f t="shared" si="3"/>
        <v>206390.99</v>
      </c>
      <c r="AO54" s="40">
        <f t="shared" si="4"/>
        <v>1473554.52</v>
      </c>
      <c r="AP54" s="44">
        <f t="shared" si="5"/>
        <v>1621888.19</v>
      </c>
      <c r="AQ54" s="34">
        <f t="shared" si="6"/>
        <v>-148333.66999999993</v>
      </c>
    </row>
    <row r="55" spans="1:43" x14ac:dyDescent="0.2">
      <c r="A55" t="s">
        <v>589</v>
      </c>
      <c r="B55" t="s">
        <v>86</v>
      </c>
      <c r="C55">
        <v>3582</v>
      </c>
      <c r="D55" t="s">
        <v>49</v>
      </c>
      <c r="E55" t="s">
        <v>49</v>
      </c>
      <c r="F55" s="36">
        <v>335692.41</v>
      </c>
      <c r="G55" s="36">
        <v>1000</v>
      </c>
      <c r="H55" s="36">
        <v>52532.22</v>
      </c>
      <c r="I55" s="126">
        <v>13279.28</v>
      </c>
      <c r="J55" s="126">
        <v>89753.97</v>
      </c>
      <c r="M55" s="278">
        <v>1000</v>
      </c>
      <c r="P55" s="278">
        <v>0</v>
      </c>
      <c r="S55" s="126">
        <v>-1922420.67</v>
      </c>
      <c r="T55" s="126">
        <v>2534998.48</v>
      </c>
      <c r="W55" s="213">
        <v>1368125.73</v>
      </c>
      <c r="X55" s="213">
        <v>152450</v>
      </c>
      <c r="Y55" s="213">
        <v>1368.39</v>
      </c>
      <c r="Z55" s="213">
        <v>556400</v>
      </c>
      <c r="AB55" s="213">
        <v>105800</v>
      </c>
      <c r="AC55" s="280">
        <v>1297186</v>
      </c>
      <c r="AE55" s="280">
        <v>17374</v>
      </c>
      <c r="AF55" s="280">
        <v>3369</v>
      </c>
      <c r="AG55" s="280">
        <v>931078.09</v>
      </c>
      <c r="AH55" s="280">
        <v>56456.959999999999</v>
      </c>
      <c r="AL55" s="212">
        <f t="shared" si="1"/>
        <v>389224.63</v>
      </c>
      <c r="AM55" s="229">
        <f t="shared" si="2"/>
        <v>1000</v>
      </c>
      <c r="AN55" s="213">
        <f t="shared" si="3"/>
        <v>388224.63</v>
      </c>
      <c r="AO55" s="40">
        <f t="shared" si="4"/>
        <v>2184144.12</v>
      </c>
      <c r="AP55" s="44">
        <f t="shared" si="5"/>
        <v>2305464.0499999998</v>
      </c>
      <c r="AQ55" s="34">
        <f t="shared" si="6"/>
        <v>-121319.9299999997</v>
      </c>
    </row>
    <row r="56" spans="1:43" x14ac:dyDescent="0.2">
      <c r="A56" t="s">
        <v>589</v>
      </c>
      <c r="B56" t="s">
        <v>86</v>
      </c>
      <c r="C56">
        <v>5678</v>
      </c>
      <c r="D56" t="s">
        <v>50</v>
      </c>
      <c r="E56" t="s">
        <v>50</v>
      </c>
      <c r="F56" s="36">
        <v>259449.64</v>
      </c>
      <c r="G56" s="36">
        <v>3500</v>
      </c>
      <c r="H56" s="36">
        <v>61619.09</v>
      </c>
      <c r="I56" s="126">
        <v>116393.28</v>
      </c>
      <c r="J56" s="126">
        <v>99694.48</v>
      </c>
      <c r="M56" s="278">
        <v>3500</v>
      </c>
      <c r="P56" s="278">
        <v>93.62</v>
      </c>
      <c r="S56" s="126">
        <v>-1408687.37</v>
      </c>
      <c r="T56" s="126">
        <v>2415193.5099999998</v>
      </c>
      <c r="W56" s="213">
        <v>1418138.58</v>
      </c>
      <c r="X56" s="213">
        <v>221050</v>
      </c>
      <c r="Y56" s="213">
        <v>1733.71</v>
      </c>
      <c r="Z56" s="213">
        <v>1563360</v>
      </c>
      <c r="AB56" s="213">
        <v>294718</v>
      </c>
      <c r="AC56" s="280">
        <v>2215702</v>
      </c>
      <c r="AE56" s="280">
        <v>35537</v>
      </c>
      <c r="AG56" s="280">
        <v>1491460.81</v>
      </c>
      <c r="AH56" s="280">
        <v>155505.57</v>
      </c>
      <c r="AJ56" s="280">
        <v>70238.179999999993</v>
      </c>
      <c r="AL56" s="212">
        <f t="shared" si="1"/>
        <v>324568.73</v>
      </c>
      <c r="AM56" s="229">
        <f t="shared" si="2"/>
        <v>3593.62</v>
      </c>
      <c r="AN56" s="213">
        <f t="shared" si="3"/>
        <v>320975.11</v>
      </c>
      <c r="AO56" s="40">
        <f t="shared" si="4"/>
        <v>3499000.29</v>
      </c>
      <c r="AP56" s="44">
        <f t="shared" si="5"/>
        <v>3968443.56</v>
      </c>
      <c r="AQ56" s="34">
        <f t="shared" si="6"/>
        <v>-469443.27</v>
      </c>
    </row>
    <row r="57" spans="1:43" x14ac:dyDescent="0.2">
      <c r="A57" t="s">
        <v>589</v>
      </c>
      <c r="B57" t="s">
        <v>86</v>
      </c>
      <c r="C57">
        <v>2574</v>
      </c>
      <c r="D57" t="s">
        <v>51</v>
      </c>
      <c r="E57" t="s">
        <v>51</v>
      </c>
      <c r="F57" s="36">
        <v>173861.83</v>
      </c>
      <c r="G57" s="36">
        <v>2000</v>
      </c>
      <c r="H57" s="36">
        <v>77200.149999999994</v>
      </c>
      <c r="I57" s="126">
        <v>394721.12</v>
      </c>
      <c r="J57" s="126">
        <v>162821.22</v>
      </c>
      <c r="M57" s="278">
        <v>2000</v>
      </c>
      <c r="P57" s="278">
        <v>0</v>
      </c>
      <c r="S57" s="126">
        <v>-259598.21</v>
      </c>
      <c r="T57" s="126">
        <v>1430245.31</v>
      </c>
      <c r="W57" s="213">
        <v>1049881.27</v>
      </c>
      <c r="Y57" s="213">
        <v>1747.89</v>
      </c>
      <c r="Z57" s="213">
        <v>565800</v>
      </c>
      <c r="AB57" s="213">
        <v>177200</v>
      </c>
      <c r="AC57" s="280">
        <v>1069144</v>
      </c>
      <c r="AE57" s="280">
        <v>27990</v>
      </c>
      <c r="AG57" s="280">
        <v>929145.06</v>
      </c>
      <c r="AH57" s="280">
        <v>130392.88</v>
      </c>
      <c r="AL57" s="212">
        <f t="shared" si="1"/>
        <v>253061.97999999998</v>
      </c>
      <c r="AM57" s="229">
        <f t="shared" si="2"/>
        <v>2000</v>
      </c>
      <c r="AN57" s="213">
        <f t="shared" si="3"/>
        <v>251061.97999999998</v>
      </c>
      <c r="AO57" s="40">
        <f t="shared" si="4"/>
        <v>1794629.16</v>
      </c>
      <c r="AP57" s="44">
        <f t="shared" si="5"/>
        <v>2156671.94</v>
      </c>
      <c r="AQ57" s="34">
        <f t="shared" si="6"/>
        <v>-362042.78</v>
      </c>
    </row>
    <row r="58" spans="1:43" x14ac:dyDescent="0.2">
      <c r="A58" t="s">
        <v>589</v>
      </c>
      <c r="B58" t="s">
        <v>86</v>
      </c>
      <c r="C58">
        <v>5385</v>
      </c>
      <c r="D58" t="s">
        <v>52</v>
      </c>
      <c r="E58" t="s">
        <v>52</v>
      </c>
      <c r="F58" s="36">
        <v>136163.95000000001</v>
      </c>
      <c r="G58" s="36">
        <v>3000</v>
      </c>
      <c r="H58" s="36">
        <v>73541.429999999993</v>
      </c>
      <c r="I58" s="126">
        <v>182412.51</v>
      </c>
      <c r="J58" s="126">
        <v>1120934.8400000001</v>
      </c>
      <c r="M58" s="278">
        <v>3000</v>
      </c>
      <c r="P58" s="278">
        <v>0</v>
      </c>
      <c r="S58" s="126">
        <v>-2093877.15</v>
      </c>
      <c r="T58" s="126">
        <v>2897338.69</v>
      </c>
      <c r="V58" s="213">
        <v>535.85</v>
      </c>
      <c r="W58" s="213">
        <v>1913125.45</v>
      </c>
      <c r="X58" s="213">
        <v>205485</v>
      </c>
      <c r="Y58" s="213">
        <v>421.56</v>
      </c>
      <c r="Z58" s="213">
        <v>1427860</v>
      </c>
      <c r="AB58" s="213">
        <v>1392610</v>
      </c>
      <c r="AC58" s="280">
        <v>2335370</v>
      </c>
      <c r="AE58" s="280">
        <v>18410</v>
      </c>
      <c r="AF58" s="280">
        <v>3150</v>
      </c>
      <c r="AG58" s="280">
        <v>1677814.49</v>
      </c>
      <c r="AH58" s="280">
        <v>195702.18</v>
      </c>
      <c r="AL58" s="212">
        <f t="shared" si="1"/>
        <v>212705.38</v>
      </c>
      <c r="AM58" s="229">
        <f t="shared" si="2"/>
        <v>3000</v>
      </c>
      <c r="AN58" s="213">
        <f t="shared" si="3"/>
        <v>209705.38</v>
      </c>
      <c r="AO58" s="40">
        <f t="shared" si="4"/>
        <v>4940037.8599999994</v>
      </c>
      <c r="AP58" s="44">
        <f t="shared" si="5"/>
        <v>4230446.67</v>
      </c>
      <c r="AQ58" s="34">
        <f t="shared" si="6"/>
        <v>709591.18999999948</v>
      </c>
    </row>
    <row r="59" spans="1:43" x14ac:dyDescent="0.2">
      <c r="A59" t="s">
        <v>589</v>
      </c>
      <c r="B59" t="s">
        <v>86</v>
      </c>
      <c r="C59">
        <v>3506</v>
      </c>
      <c r="D59" t="s">
        <v>53</v>
      </c>
      <c r="E59" t="s">
        <v>53</v>
      </c>
      <c r="F59" s="36">
        <v>386056.58</v>
      </c>
      <c r="G59" s="36">
        <v>66800</v>
      </c>
      <c r="H59" s="36">
        <v>72348.399999999994</v>
      </c>
      <c r="I59" s="126">
        <v>1</v>
      </c>
      <c r="J59" s="126">
        <v>37559.11</v>
      </c>
      <c r="L59" s="278">
        <v>0</v>
      </c>
      <c r="M59" s="278">
        <v>27251.07</v>
      </c>
      <c r="P59" s="278">
        <v>0</v>
      </c>
      <c r="S59" s="126">
        <v>-3242410.36</v>
      </c>
      <c r="T59" s="126">
        <v>3457079.1</v>
      </c>
      <c r="W59" s="213">
        <v>1414498.82</v>
      </c>
      <c r="X59" s="213">
        <v>352914</v>
      </c>
      <c r="Y59" s="213">
        <v>893.09</v>
      </c>
      <c r="Z59" s="213">
        <v>889320</v>
      </c>
      <c r="AB59" s="213">
        <v>122000</v>
      </c>
      <c r="AC59" s="280">
        <v>1795167.2</v>
      </c>
      <c r="AE59" s="280">
        <v>3500</v>
      </c>
      <c r="AF59" s="280">
        <v>10170</v>
      </c>
      <c r="AG59" s="280">
        <v>628461.46</v>
      </c>
      <c r="AH59" s="280">
        <v>21481.97</v>
      </c>
      <c r="AL59" s="212">
        <f t="shared" si="1"/>
        <v>525204.98</v>
      </c>
      <c r="AM59" s="229">
        <f t="shared" si="2"/>
        <v>27251.07</v>
      </c>
      <c r="AN59" s="213">
        <f t="shared" si="3"/>
        <v>497953.91</v>
      </c>
      <c r="AO59" s="40">
        <f t="shared" si="4"/>
        <v>2779625.91</v>
      </c>
      <c r="AP59" s="44">
        <f t="shared" si="5"/>
        <v>2458780.6300000004</v>
      </c>
      <c r="AQ59" s="34">
        <f t="shared" si="6"/>
        <v>320845.2799999998</v>
      </c>
    </row>
    <row r="60" spans="1:43" x14ac:dyDescent="0.2">
      <c r="A60" t="s">
        <v>589</v>
      </c>
      <c r="B60" t="s">
        <v>86</v>
      </c>
      <c r="C60">
        <v>3046</v>
      </c>
      <c r="D60" t="s">
        <v>54</v>
      </c>
      <c r="E60" t="s">
        <v>54</v>
      </c>
      <c r="F60" s="36">
        <v>232982.42</v>
      </c>
      <c r="G60" s="36">
        <v>1500</v>
      </c>
      <c r="H60" s="36">
        <v>10490</v>
      </c>
      <c r="I60" s="126">
        <v>2</v>
      </c>
      <c r="J60" s="126">
        <v>15164.1</v>
      </c>
      <c r="M60" s="278">
        <v>1500</v>
      </c>
      <c r="P60" s="278">
        <v>0</v>
      </c>
      <c r="S60" s="126">
        <v>51108</v>
      </c>
      <c r="T60" s="126">
        <v>339109.18</v>
      </c>
      <c r="W60" s="213">
        <v>1168453.26</v>
      </c>
      <c r="X60" s="213">
        <v>160000</v>
      </c>
      <c r="Y60" s="213">
        <v>1294.52</v>
      </c>
      <c r="Z60" s="213">
        <v>900540</v>
      </c>
      <c r="AB60" s="213">
        <v>152200</v>
      </c>
      <c r="AC60" s="280">
        <v>1493220</v>
      </c>
      <c r="AF60" s="280">
        <v>4320</v>
      </c>
      <c r="AG60" s="280">
        <v>995007</v>
      </c>
      <c r="AH60" s="280">
        <v>21519.439999999999</v>
      </c>
      <c r="AL60" s="212">
        <f t="shared" si="1"/>
        <v>244972.42</v>
      </c>
      <c r="AM60" s="229">
        <f t="shared" si="2"/>
        <v>1500</v>
      </c>
      <c r="AN60" s="213">
        <f t="shared" si="3"/>
        <v>243472.42</v>
      </c>
      <c r="AO60" s="40">
        <f t="shared" si="4"/>
        <v>2382487.7800000003</v>
      </c>
      <c r="AP60" s="44">
        <f t="shared" si="5"/>
        <v>2514066.44</v>
      </c>
      <c r="AQ60" s="34">
        <f t="shared" si="6"/>
        <v>-131578.65999999968</v>
      </c>
    </row>
    <row r="61" spans="1:43" x14ac:dyDescent="0.2">
      <c r="A61" t="s">
        <v>589</v>
      </c>
      <c r="B61" t="s">
        <v>86</v>
      </c>
      <c r="C61">
        <v>1161</v>
      </c>
      <c r="D61" t="s">
        <v>55</v>
      </c>
      <c r="E61" t="s">
        <v>55</v>
      </c>
      <c r="F61" s="36">
        <v>145320.1</v>
      </c>
      <c r="G61" s="36">
        <v>18400</v>
      </c>
      <c r="H61" s="36">
        <v>81158.53</v>
      </c>
      <c r="I61" s="126">
        <v>146668.71</v>
      </c>
      <c r="J61" s="126">
        <v>42717.22</v>
      </c>
      <c r="M61" s="278">
        <v>1500</v>
      </c>
      <c r="P61" s="278">
        <v>0</v>
      </c>
      <c r="S61" s="126">
        <v>-1236582.8799999999</v>
      </c>
      <c r="T61" s="126">
        <v>1695206.85</v>
      </c>
      <c r="W61" s="213">
        <v>793891.54</v>
      </c>
      <c r="Y61" s="213">
        <v>762.61</v>
      </c>
      <c r="Z61" s="213">
        <v>167190</v>
      </c>
      <c r="AB61" s="213">
        <v>115068</v>
      </c>
      <c r="AC61" s="280">
        <v>704556</v>
      </c>
      <c r="AE61" s="280">
        <v>10140</v>
      </c>
      <c r="AF61" s="280">
        <v>9200</v>
      </c>
      <c r="AG61" s="280">
        <v>307411.51</v>
      </c>
      <c r="AH61" s="280">
        <v>71464.05</v>
      </c>
      <c r="AL61" s="212">
        <f t="shared" si="1"/>
        <v>244878.63</v>
      </c>
      <c r="AM61" s="229">
        <f t="shared" si="2"/>
        <v>1500</v>
      </c>
      <c r="AN61" s="213">
        <f t="shared" si="3"/>
        <v>243378.63</v>
      </c>
      <c r="AO61" s="40">
        <f t="shared" si="4"/>
        <v>1076912.1499999999</v>
      </c>
      <c r="AP61" s="44">
        <f t="shared" si="5"/>
        <v>1102771.56</v>
      </c>
      <c r="AQ61" s="34">
        <f t="shared" si="6"/>
        <v>-25859.410000000149</v>
      </c>
    </row>
    <row r="62" spans="1:43" x14ac:dyDescent="0.2">
      <c r="A62" t="s">
        <v>589</v>
      </c>
      <c r="B62" t="s">
        <v>86</v>
      </c>
      <c r="C62">
        <v>3705</v>
      </c>
      <c r="D62" t="s">
        <v>56</v>
      </c>
      <c r="E62" t="s">
        <v>56</v>
      </c>
      <c r="F62" s="36">
        <v>351783.11</v>
      </c>
      <c r="G62" s="36">
        <v>1500</v>
      </c>
      <c r="H62" s="36">
        <v>56630.18</v>
      </c>
      <c r="I62" s="126">
        <v>217697.76</v>
      </c>
      <c r="J62" s="126">
        <v>71926.97</v>
      </c>
      <c r="M62" s="278">
        <v>1500</v>
      </c>
      <c r="P62" s="278">
        <v>0</v>
      </c>
      <c r="S62" s="126">
        <v>-1968503.68</v>
      </c>
      <c r="T62" s="126">
        <v>2729343.72</v>
      </c>
      <c r="W62" s="213">
        <v>1780114</v>
      </c>
      <c r="X62" s="213">
        <v>59700</v>
      </c>
      <c r="Y62" s="213">
        <v>1492.16</v>
      </c>
      <c r="Z62" s="213">
        <v>939470</v>
      </c>
      <c r="AB62" s="213">
        <v>158400</v>
      </c>
      <c r="AC62" s="280">
        <v>1840942.4</v>
      </c>
      <c r="AE62" s="280">
        <v>10944</v>
      </c>
      <c r="AF62" s="280">
        <v>6620</v>
      </c>
      <c r="AG62" s="280">
        <v>970805.71</v>
      </c>
      <c r="AH62" s="280">
        <v>172666.07</v>
      </c>
      <c r="AL62" s="212">
        <f t="shared" si="1"/>
        <v>409913.29</v>
      </c>
      <c r="AM62" s="229">
        <f t="shared" si="2"/>
        <v>1500</v>
      </c>
      <c r="AN62" s="213">
        <f t="shared" si="3"/>
        <v>408413.29</v>
      </c>
      <c r="AO62" s="40">
        <f t="shared" si="4"/>
        <v>2939176.16</v>
      </c>
      <c r="AP62" s="44">
        <f t="shared" si="5"/>
        <v>3001978.1799999997</v>
      </c>
      <c r="AQ62" s="34">
        <f t="shared" si="6"/>
        <v>-62802.019999999553</v>
      </c>
    </row>
    <row r="63" spans="1:43" x14ac:dyDescent="0.2">
      <c r="A63" t="s">
        <v>589</v>
      </c>
      <c r="B63" t="s">
        <v>86</v>
      </c>
      <c r="C63">
        <v>6204</v>
      </c>
      <c r="D63" t="s">
        <v>57</v>
      </c>
      <c r="E63" t="s">
        <v>57</v>
      </c>
      <c r="F63" s="36">
        <v>352991.16</v>
      </c>
      <c r="G63" s="36">
        <v>1500</v>
      </c>
      <c r="H63" s="36">
        <v>24114.13</v>
      </c>
      <c r="I63" s="126">
        <v>216722</v>
      </c>
      <c r="J63" s="126">
        <v>406236.94</v>
      </c>
      <c r="M63" s="278">
        <v>1500</v>
      </c>
      <c r="P63" s="278">
        <v>0</v>
      </c>
      <c r="S63" s="126">
        <v>-1622122.87</v>
      </c>
      <c r="T63" s="126">
        <v>3207310.61</v>
      </c>
      <c r="W63" s="213">
        <v>2225980.94</v>
      </c>
      <c r="X63" s="213">
        <v>102730</v>
      </c>
      <c r="Y63" s="213">
        <v>2763.64</v>
      </c>
      <c r="Z63" s="213">
        <v>1275360</v>
      </c>
      <c r="AB63" s="213">
        <v>185000</v>
      </c>
      <c r="AC63" s="280">
        <v>2712813.8</v>
      </c>
      <c r="AE63" s="280">
        <v>5940</v>
      </c>
      <c r="AF63" s="280">
        <v>28986</v>
      </c>
      <c r="AG63" s="280">
        <v>1354785.57</v>
      </c>
      <c r="AH63" s="280">
        <v>274432.71999999997</v>
      </c>
      <c r="AL63" s="212">
        <f t="shared" si="1"/>
        <v>378605.29</v>
      </c>
      <c r="AM63" s="229">
        <f t="shared" si="2"/>
        <v>1500</v>
      </c>
      <c r="AN63" s="213">
        <f t="shared" si="3"/>
        <v>377105.29</v>
      </c>
      <c r="AO63" s="40">
        <f t="shared" si="4"/>
        <v>3791834.58</v>
      </c>
      <c r="AP63" s="44">
        <f t="shared" si="5"/>
        <v>4376958.09</v>
      </c>
      <c r="AQ63" s="34">
        <f t="shared" si="6"/>
        <v>-585123.50999999978</v>
      </c>
    </row>
    <row r="64" spans="1:43" x14ac:dyDescent="0.2">
      <c r="A64" t="s">
        <v>589</v>
      </c>
      <c r="B64" t="s">
        <v>86</v>
      </c>
      <c r="C64">
        <v>4810</v>
      </c>
      <c r="D64" t="s">
        <v>58</v>
      </c>
      <c r="E64" t="s">
        <v>58</v>
      </c>
      <c r="F64" s="36">
        <v>256348.38</v>
      </c>
      <c r="G64" s="36">
        <v>3000</v>
      </c>
      <c r="H64" s="36">
        <v>63296.75</v>
      </c>
      <c r="I64" s="126">
        <v>186962.08</v>
      </c>
      <c r="J64" s="126">
        <v>104542.85</v>
      </c>
      <c r="M64" s="278">
        <v>72600</v>
      </c>
      <c r="P64" s="278">
        <v>0</v>
      </c>
      <c r="S64" s="126">
        <v>-1613565.59</v>
      </c>
      <c r="T64" s="126">
        <v>2601971.02</v>
      </c>
      <c r="W64" s="213">
        <v>1461469.44</v>
      </c>
      <c r="X64" s="213">
        <v>90710</v>
      </c>
      <c r="Y64" s="213">
        <v>1043.31</v>
      </c>
      <c r="Z64" s="213">
        <v>1684200</v>
      </c>
      <c r="AB64" s="213">
        <v>250200</v>
      </c>
      <c r="AC64" s="280">
        <v>2756306</v>
      </c>
      <c r="AF64" s="280">
        <v>9824</v>
      </c>
      <c r="AG64" s="280">
        <v>1044693</v>
      </c>
      <c r="AH64" s="280">
        <v>123655.12</v>
      </c>
      <c r="AL64" s="212">
        <f t="shared" si="1"/>
        <v>322645.13</v>
      </c>
      <c r="AM64" s="229">
        <f t="shared" si="2"/>
        <v>72600</v>
      </c>
      <c r="AN64" s="213">
        <f t="shared" si="3"/>
        <v>250045.13</v>
      </c>
      <c r="AO64" s="40">
        <f t="shared" si="4"/>
        <v>3487622.75</v>
      </c>
      <c r="AP64" s="44">
        <f t="shared" si="5"/>
        <v>3934478.12</v>
      </c>
      <c r="AQ64" s="34">
        <f t="shared" si="6"/>
        <v>-446855.37000000011</v>
      </c>
    </row>
    <row r="65" spans="1:43" x14ac:dyDescent="0.2">
      <c r="A65" t="s">
        <v>589</v>
      </c>
      <c r="B65" t="s">
        <v>86</v>
      </c>
      <c r="C65">
        <v>3605</v>
      </c>
      <c r="D65" t="s">
        <v>59</v>
      </c>
      <c r="E65" t="s">
        <v>59</v>
      </c>
      <c r="F65" s="36">
        <v>157178.23000000001</v>
      </c>
      <c r="G65" s="36">
        <v>3000</v>
      </c>
      <c r="H65" s="36">
        <v>94486.24</v>
      </c>
      <c r="I65" s="126">
        <v>854369.88</v>
      </c>
      <c r="J65" s="126">
        <v>67939.88</v>
      </c>
      <c r="M65" s="278">
        <v>3000</v>
      </c>
      <c r="P65" s="278">
        <v>0</v>
      </c>
      <c r="S65" s="126">
        <v>-1621296.86</v>
      </c>
      <c r="T65" s="126">
        <v>3048211.32</v>
      </c>
      <c r="W65" s="213">
        <v>1410591.66</v>
      </c>
      <c r="Y65" s="213">
        <v>1286.1199999999999</v>
      </c>
      <c r="Z65" s="213">
        <v>1050360</v>
      </c>
      <c r="AB65" s="213">
        <v>142800</v>
      </c>
      <c r="AC65" s="280">
        <v>1901256</v>
      </c>
      <c r="AF65" s="280">
        <v>16900</v>
      </c>
      <c r="AG65" s="280">
        <v>779866.84</v>
      </c>
      <c r="AH65" s="280">
        <v>159955.17000000001</v>
      </c>
      <c r="AL65" s="212">
        <f t="shared" si="1"/>
        <v>254664.47000000003</v>
      </c>
      <c r="AM65" s="229">
        <f t="shared" si="2"/>
        <v>3000</v>
      </c>
      <c r="AN65" s="213">
        <f t="shared" si="3"/>
        <v>251664.47000000003</v>
      </c>
      <c r="AO65" s="40">
        <f t="shared" si="4"/>
        <v>2605037.7800000003</v>
      </c>
      <c r="AP65" s="44">
        <f t="shared" si="5"/>
        <v>2857978.01</v>
      </c>
      <c r="AQ65" s="34">
        <f t="shared" si="6"/>
        <v>-252940.22999999952</v>
      </c>
    </row>
    <row r="66" spans="1:43" x14ac:dyDescent="0.2">
      <c r="A66" t="s">
        <v>589</v>
      </c>
      <c r="B66" t="s">
        <v>86</v>
      </c>
      <c r="C66">
        <v>3975</v>
      </c>
      <c r="D66" t="s">
        <v>80</v>
      </c>
      <c r="E66" t="s">
        <v>80</v>
      </c>
      <c r="F66" s="36">
        <v>426316.44</v>
      </c>
      <c r="G66" s="36">
        <v>3500</v>
      </c>
      <c r="H66" s="36">
        <v>33557.71</v>
      </c>
      <c r="I66" s="126">
        <v>765662.87</v>
      </c>
      <c r="J66" s="126">
        <v>98399.88</v>
      </c>
      <c r="M66" s="278">
        <v>3500</v>
      </c>
      <c r="P66" s="278">
        <v>0</v>
      </c>
      <c r="S66" s="126">
        <v>189403.43</v>
      </c>
      <c r="T66" s="126">
        <v>1312112.72</v>
      </c>
      <c r="W66" s="213">
        <v>980472.72</v>
      </c>
      <c r="X66" s="213">
        <v>173550</v>
      </c>
      <c r="Y66" s="213">
        <v>2064.58</v>
      </c>
      <c r="Z66" s="213">
        <v>1719600</v>
      </c>
      <c r="AB66" s="213">
        <v>262750</v>
      </c>
      <c r="AC66" s="280">
        <v>2376876.4</v>
      </c>
      <c r="AE66" s="280">
        <v>12670</v>
      </c>
      <c r="AF66" s="280">
        <v>3708</v>
      </c>
      <c r="AG66" s="280">
        <v>736746.59</v>
      </c>
      <c r="AH66" s="280">
        <v>186015.56</v>
      </c>
      <c r="AL66" s="212">
        <f t="shared" si="1"/>
        <v>463374.15</v>
      </c>
      <c r="AM66" s="229">
        <f t="shared" si="2"/>
        <v>3500</v>
      </c>
      <c r="AN66" s="213">
        <f t="shared" si="3"/>
        <v>459874.15</v>
      </c>
      <c r="AO66" s="40">
        <f t="shared" si="4"/>
        <v>3138437.3</v>
      </c>
      <c r="AP66" s="44">
        <f t="shared" si="5"/>
        <v>3316016.55</v>
      </c>
      <c r="AQ66" s="34">
        <f t="shared" si="6"/>
        <v>-177579.25</v>
      </c>
    </row>
    <row r="67" spans="1:43" x14ac:dyDescent="0.2">
      <c r="A67" t="s">
        <v>592</v>
      </c>
      <c r="B67" t="s">
        <v>87</v>
      </c>
      <c r="C67">
        <v>3237</v>
      </c>
      <c r="D67" t="s">
        <v>60</v>
      </c>
      <c r="E67" t="s">
        <v>60</v>
      </c>
      <c r="F67" s="36">
        <v>670154.13</v>
      </c>
      <c r="G67" s="36">
        <v>0</v>
      </c>
      <c r="H67" s="36">
        <v>125085</v>
      </c>
      <c r="I67" s="126">
        <v>975103.75</v>
      </c>
      <c r="J67" s="126">
        <v>271972.03999999998</v>
      </c>
      <c r="P67" s="278">
        <v>0</v>
      </c>
      <c r="S67" s="126">
        <v>985374.9</v>
      </c>
      <c r="T67" s="126">
        <v>1186021.5900000001</v>
      </c>
      <c r="W67" s="213">
        <v>974479.47</v>
      </c>
      <c r="Y67" s="213">
        <v>3772.13</v>
      </c>
      <c r="Z67" s="213">
        <v>1180290</v>
      </c>
      <c r="AC67" s="280">
        <v>1502158</v>
      </c>
      <c r="AE67" s="280">
        <v>108776</v>
      </c>
      <c r="AF67" s="280">
        <v>5666</v>
      </c>
      <c r="AG67" s="280">
        <v>530618.73</v>
      </c>
      <c r="AH67" s="280">
        <v>140404.44</v>
      </c>
      <c r="AL67" s="212">
        <f t="shared" si="1"/>
        <v>795239.13</v>
      </c>
      <c r="AM67" s="229">
        <f t="shared" si="2"/>
        <v>0</v>
      </c>
      <c r="AN67" s="213">
        <f t="shared" si="3"/>
        <v>795239.13</v>
      </c>
      <c r="AO67" s="40">
        <f t="shared" si="4"/>
        <v>2158541.6</v>
      </c>
      <c r="AP67" s="44">
        <f t="shared" si="5"/>
        <v>2287623.17</v>
      </c>
      <c r="AQ67" s="34">
        <f t="shared" si="6"/>
        <v>-129081.56999999983</v>
      </c>
    </row>
    <row r="68" spans="1:43" x14ac:dyDescent="0.2">
      <c r="A68" t="s">
        <v>592</v>
      </c>
      <c r="B68" t="s">
        <v>87</v>
      </c>
      <c r="C68">
        <v>3491</v>
      </c>
      <c r="D68" t="s">
        <v>61</v>
      </c>
      <c r="E68" t="s">
        <v>61</v>
      </c>
      <c r="F68" s="36">
        <v>148519.01999999999</v>
      </c>
      <c r="G68" s="36">
        <v>0</v>
      </c>
      <c r="H68" s="36">
        <v>119316.64</v>
      </c>
      <c r="I68" s="126">
        <v>797668.4</v>
      </c>
      <c r="J68" s="126">
        <v>203064.46</v>
      </c>
      <c r="P68" s="278">
        <v>0</v>
      </c>
      <c r="S68" s="126">
        <v>421367.19</v>
      </c>
      <c r="T68" s="126">
        <v>1153052.8999999999</v>
      </c>
      <c r="W68" s="213">
        <v>1113526.1000000001</v>
      </c>
      <c r="Y68" s="213">
        <v>1963.33</v>
      </c>
      <c r="Z68" s="213">
        <v>1103052</v>
      </c>
      <c r="AC68" s="280">
        <v>1634297</v>
      </c>
      <c r="AE68" s="280">
        <v>67226</v>
      </c>
      <c r="AG68" s="280">
        <v>702195.84</v>
      </c>
      <c r="AH68" s="280">
        <v>120674.16</v>
      </c>
      <c r="AL68" s="212">
        <f t="shared" si="1"/>
        <v>267835.65999999997</v>
      </c>
      <c r="AM68" s="229">
        <f t="shared" si="2"/>
        <v>0</v>
      </c>
      <c r="AN68" s="213">
        <f t="shared" si="3"/>
        <v>267835.65999999997</v>
      </c>
      <c r="AO68" s="40">
        <f t="shared" si="4"/>
        <v>2218541.4300000002</v>
      </c>
      <c r="AP68" s="44">
        <f t="shared" si="5"/>
        <v>2524393</v>
      </c>
      <c r="AQ68" s="34">
        <f t="shared" si="6"/>
        <v>-305851.56999999983</v>
      </c>
    </row>
    <row r="69" spans="1:43" x14ac:dyDescent="0.2">
      <c r="A69" t="s">
        <v>592</v>
      </c>
      <c r="B69" t="s">
        <v>87</v>
      </c>
      <c r="C69">
        <v>9784</v>
      </c>
      <c r="D69" t="s">
        <v>62</v>
      </c>
      <c r="E69" t="s">
        <v>62</v>
      </c>
      <c r="F69" s="36">
        <v>509305.29</v>
      </c>
      <c r="G69" s="36">
        <v>0</v>
      </c>
      <c r="H69" s="36">
        <v>56292</v>
      </c>
      <c r="I69" s="126">
        <v>270664.02</v>
      </c>
      <c r="J69" s="126">
        <v>470986.62</v>
      </c>
      <c r="P69" s="278">
        <v>0</v>
      </c>
      <c r="S69" s="126">
        <v>1372011.02</v>
      </c>
      <c r="T69" s="126">
        <v>72739.19</v>
      </c>
      <c r="W69" s="213">
        <v>2413076.4900000002</v>
      </c>
      <c r="Y69" s="213">
        <v>4355.84</v>
      </c>
      <c r="Z69" s="213">
        <v>2308070</v>
      </c>
      <c r="AC69" s="280">
        <v>2940288</v>
      </c>
      <c r="AE69" s="280">
        <v>62636</v>
      </c>
      <c r="AF69" s="280">
        <v>5666</v>
      </c>
      <c r="AG69" s="280">
        <v>1734953.17</v>
      </c>
      <c r="AH69" s="280">
        <v>119461.44</v>
      </c>
      <c r="AL69" s="212">
        <f t="shared" ref="AL69:AL86" si="7">SUM(F69:H69)</f>
        <v>565597.29</v>
      </c>
      <c r="AM69" s="229">
        <f t="shared" ref="AM69:AM86" si="8">SUM(L69:P69)</f>
        <v>0</v>
      </c>
      <c r="AN69" s="213">
        <f t="shared" ref="AN69:AN86" si="9">AL69-AM69</f>
        <v>565597.29</v>
      </c>
      <c r="AO69" s="40">
        <f t="shared" ref="AO69:AO86" si="10">SUM(U69:AB69)</f>
        <v>4725502.33</v>
      </c>
      <c r="AP69" s="44">
        <f t="shared" ref="AP69:AP86" si="11">SUM(AC69:AK69)</f>
        <v>4863004.6100000003</v>
      </c>
      <c r="AQ69" s="34">
        <f t="shared" ref="AQ69:AQ86" si="12">AO69-AP69</f>
        <v>-137502.28000000026</v>
      </c>
    </row>
    <row r="70" spans="1:43" x14ac:dyDescent="0.2">
      <c r="A70" t="s">
        <v>592</v>
      </c>
      <c r="B70" t="s">
        <v>87</v>
      </c>
      <c r="C70">
        <v>2995</v>
      </c>
      <c r="D70" t="s">
        <v>63</v>
      </c>
      <c r="E70" t="s">
        <v>63</v>
      </c>
      <c r="F70" s="36">
        <v>220244.81</v>
      </c>
      <c r="G70" s="36">
        <v>0</v>
      </c>
      <c r="H70" s="36">
        <v>52840.25</v>
      </c>
      <c r="I70" s="126">
        <v>3</v>
      </c>
      <c r="J70" s="126">
        <v>7</v>
      </c>
      <c r="P70" s="278">
        <v>0</v>
      </c>
      <c r="R70" s="126">
        <v>-334520.65000000002</v>
      </c>
      <c r="S70" s="126">
        <v>-1210802.79</v>
      </c>
      <c r="T70" s="126">
        <v>2015153.7</v>
      </c>
      <c r="W70" s="213">
        <v>958567.41</v>
      </c>
      <c r="Y70" s="213">
        <v>1672.83</v>
      </c>
      <c r="Z70" s="213">
        <v>1110240</v>
      </c>
      <c r="AC70" s="280">
        <v>1393504</v>
      </c>
      <c r="AE70" s="280">
        <v>99003.57</v>
      </c>
      <c r="AG70" s="280">
        <v>774707.87</v>
      </c>
      <c r="AH70" s="280">
        <v>0</v>
      </c>
      <c r="AL70" s="212">
        <f t="shared" si="7"/>
        <v>273085.06</v>
      </c>
      <c r="AM70" s="229">
        <f t="shared" si="8"/>
        <v>0</v>
      </c>
      <c r="AN70" s="213">
        <f t="shared" si="9"/>
        <v>273085.06</v>
      </c>
      <c r="AO70" s="40">
        <f t="shared" si="10"/>
        <v>2070480.24</v>
      </c>
      <c r="AP70" s="44">
        <f t="shared" si="11"/>
        <v>2267215.44</v>
      </c>
      <c r="AQ70" s="34">
        <f t="shared" si="12"/>
        <v>-196735.19999999995</v>
      </c>
    </row>
    <row r="71" spans="1:43" x14ac:dyDescent="0.2">
      <c r="A71" t="s">
        <v>592</v>
      </c>
      <c r="B71" t="s">
        <v>87</v>
      </c>
      <c r="C71">
        <v>3883</v>
      </c>
      <c r="D71" t="s">
        <v>64</v>
      </c>
      <c r="E71" t="s">
        <v>64</v>
      </c>
      <c r="F71" s="36">
        <v>442223.02</v>
      </c>
      <c r="G71" s="36">
        <v>0</v>
      </c>
      <c r="H71" s="36">
        <v>104161.3</v>
      </c>
      <c r="I71" s="126">
        <v>710516.02</v>
      </c>
      <c r="J71" s="126">
        <v>384151.46</v>
      </c>
      <c r="O71" s="278">
        <v>168385</v>
      </c>
      <c r="P71" s="278">
        <v>84001</v>
      </c>
      <c r="S71" s="126">
        <v>-1735655.11</v>
      </c>
      <c r="T71" s="126">
        <v>3812852.35</v>
      </c>
      <c r="W71" s="213">
        <v>1221793.1399999999</v>
      </c>
      <c r="Y71" s="213">
        <v>2764.08</v>
      </c>
      <c r="Z71" s="213">
        <v>1104672</v>
      </c>
      <c r="AC71" s="280">
        <v>1725345.04</v>
      </c>
      <c r="AE71" s="280">
        <v>111400</v>
      </c>
      <c r="AF71" s="280">
        <v>19958</v>
      </c>
      <c r="AG71" s="280">
        <v>931819.54</v>
      </c>
      <c r="AH71" s="280">
        <v>229110.52</v>
      </c>
      <c r="AJ71" s="280">
        <v>127.56</v>
      </c>
      <c r="AL71" s="212">
        <f t="shared" si="7"/>
        <v>546384.32000000007</v>
      </c>
      <c r="AM71" s="229">
        <f t="shared" si="8"/>
        <v>252386</v>
      </c>
      <c r="AN71" s="213">
        <f t="shared" si="9"/>
        <v>293998.32000000007</v>
      </c>
      <c r="AO71" s="40">
        <f t="shared" si="10"/>
        <v>2329229.2199999997</v>
      </c>
      <c r="AP71" s="44">
        <f t="shared" si="11"/>
        <v>3017760.66</v>
      </c>
      <c r="AQ71" s="34">
        <f t="shared" si="12"/>
        <v>-688531.44000000041</v>
      </c>
    </row>
    <row r="72" spans="1:43" x14ac:dyDescent="0.2">
      <c r="A72" t="s">
        <v>592</v>
      </c>
      <c r="B72" t="s">
        <v>87</v>
      </c>
      <c r="C72">
        <v>3290</v>
      </c>
      <c r="D72" t="s">
        <v>65</v>
      </c>
      <c r="E72" t="s">
        <v>65</v>
      </c>
      <c r="F72" s="36">
        <v>78895.88</v>
      </c>
      <c r="G72" s="36">
        <v>0</v>
      </c>
      <c r="H72" s="36">
        <v>67284.710000000006</v>
      </c>
      <c r="I72" s="126">
        <v>734545.28</v>
      </c>
      <c r="J72" s="126">
        <v>195900.5</v>
      </c>
      <c r="P72" s="278">
        <v>0</v>
      </c>
      <c r="S72" s="126">
        <v>-1434565.92</v>
      </c>
      <c r="T72" s="126">
        <v>2739065.93</v>
      </c>
      <c r="W72" s="213">
        <v>1411845.98</v>
      </c>
      <c r="Y72" s="213">
        <v>818.4</v>
      </c>
      <c r="Z72" s="213">
        <v>1060180</v>
      </c>
      <c r="AB72" s="213">
        <v>-254</v>
      </c>
      <c r="AC72" s="280">
        <v>1651324</v>
      </c>
      <c r="AE72" s="280">
        <v>104490.57</v>
      </c>
      <c r="AG72" s="280">
        <v>779212.53</v>
      </c>
      <c r="AH72" s="280">
        <v>165436.92000000001</v>
      </c>
      <c r="AL72" s="212">
        <f t="shared" si="7"/>
        <v>146180.59000000003</v>
      </c>
      <c r="AM72" s="229">
        <f t="shared" si="8"/>
        <v>0</v>
      </c>
      <c r="AN72" s="213">
        <f t="shared" si="9"/>
        <v>146180.59000000003</v>
      </c>
      <c r="AO72" s="40">
        <f t="shared" si="10"/>
        <v>2472590.38</v>
      </c>
      <c r="AP72" s="44">
        <f t="shared" si="11"/>
        <v>2700464.02</v>
      </c>
      <c r="AQ72" s="34">
        <f t="shared" si="12"/>
        <v>-227873.64000000013</v>
      </c>
    </row>
    <row r="73" spans="1:43" x14ac:dyDescent="0.2">
      <c r="A73" t="s">
        <v>592</v>
      </c>
      <c r="B73" t="s">
        <v>87</v>
      </c>
      <c r="C73">
        <v>3357</v>
      </c>
      <c r="D73" t="s">
        <v>66</v>
      </c>
      <c r="E73" t="s">
        <v>66</v>
      </c>
      <c r="F73" s="36">
        <v>145581.64000000001</v>
      </c>
      <c r="G73" s="36">
        <v>0</v>
      </c>
      <c r="H73" s="36">
        <v>210053.42</v>
      </c>
      <c r="I73" s="126">
        <v>431241.59</v>
      </c>
      <c r="J73" s="126">
        <v>47913.23</v>
      </c>
      <c r="P73" s="278">
        <v>0</v>
      </c>
      <c r="S73" s="126">
        <v>-1194421.46</v>
      </c>
      <c r="T73" s="126">
        <v>2159208.62</v>
      </c>
      <c r="W73" s="213">
        <v>795092.82</v>
      </c>
      <c r="Y73" s="213">
        <v>567.69000000000005</v>
      </c>
      <c r="Z73" s="213">
        <v>699120</v>
      </c>
      <c r="AC73" s="280">
        <v>1077321</v>
      </c>
      <c r="AE73" s="280">
        <v>8778</v>
      </c>
      <c r="AG73" s="280">
        <v>386775.73</v>
      </c>
      <c r="AH73" s="280">
        <v>151795.39000000001</v>
      </c>
      <c r="AJ73" s="280">
        <v>107.67</v>
      </c>
      <c r="AL73" s="212">
        <f t="shared" si="7"/>
        <v>355635.06000000006</v>
      </c>
      <c r="AM73" s="229">
        <f t="shared" si="8"/>
        <v>0</v>
      </c>
      <c r="AN73" s="213">
        <f t="shared" si="9"/>
        <v>355635.06000000006</v>
      </c>
      <c r="AO73" s="40">
        <f t="shared" si="10"/>
        <v>1494780.5099999998</v>
      </c>
      <c r="AP73" s="44">
        <f t="shared" si="11"/>
        <v>1624777.79</v>
      </c>
      <c r="AQ73" s="34">
        <f t="shared" si="12"/>
        <v>-129997.28000000026</v>
      </c>
    </row>
    <row r="74" spans="1:43" x14ac:dyDescent="0.2">
      <c r="A74" t="s">
        <v>592</v>
      </c>
      <c r="B74" t="s">
        <v>87</v>
      </c>
      <c r="C74">
        <v>4937</v>
      </c>
      <c r="D74" t="s">
        <v>67</v>
      </c>
      <c r="E74" t="s">
        <v>67</v>
      </c>
      <c r="F74" s="36">
        <v>240024.24</v>
      </c>
      <c r="G74" s="36">
        <v>0</v>
      </c>
      <c r="H74" s="36">
        <v>107511.34</v>
      </c>
      <c r="I74" s="126">
        <v>1010600.77</v>
      </c>
      <c r="J74" s="126">
        <v>-63963.63</v>
      </c>
      <c r="P74" s="278">
        <v>10495</v>
      </c>
      <c r="S74" s="126">
        <v>-2935474.05</v>
      </c>
      <c r="T74" s="126">
        <v>4868817.07</v>
      </c>
      <c r="W74" s="213">
        <v>1307300.1000000001</v>
      </c>
      <c r="Y74" s="213">
        <v>1079.0999999999999</v>
      </c>
      <c r="Z74" s="213">
        <v>1036560</v>
      </c>
      <c r="AC74" s="280">
        <v>1832164</v>
      </c>
      <c r="AE74" s="280">
        <v>125148</v>
      </c>
      <c r="AF74" s="280">
        <v>1416</v>
      </c>
      <c r="AG74" s="280">
        <v>630367.21</v>
      </c>
      <c r="AH74" s="280">
        <v>405509.29</v>
      </c>
      <c r="AL74" s="212">
        <f t="shared" si="7"/>
        <v>347535.57999999996</v>
      </c>
      <c r="AM74" s="229">
        <f t="shared" si="8"/>
        <v>10495</v>
      </c>
      <c r="AN74" s="213">
        <f t="shared" si="9"/>
        <v>337040.57999999996</v>
      </c>
      <c r="AO74" s="40">
        <f t="shared" si="10"/>
        <v>2344939.2000000002</v>
      </c>
      <c r="AP74" s="44">
        <f t="shared" si="11"/>
        <v>2994604.5</v>
      </c>
      <c r="AQ74" s="34">
        <f t="shared" si="12"/>
        <v>-649665.29999999981</v>
      </c>
    </row>
    <row r="75" spans="1:43" x14ac:dyDescent="0.2">
      <c r="A75" t="s">
        <v>592</v>
      </c>
      <c r="B75" t="s">
        <v>87</v>
      </c>
      <c r="C75">
        <v>2893</v>
      </c>
      <c r="D75" t="s">
        <v>68</v>
      </c>
      <c r="E75" t="s">
        <v>68</v>
      </c>
      <c r="F75" s="36">
        <v>18652.88</v>
      </c>
      <c r="G75" s="36">
        <v>0</v>
      </c>
      <c r="H75" s="36">
        <v>101743</v>
      </c>
      <c r="I75" s="126">
        <v>504618.62</v>
      </c>
      <c r="J75" s="126">
        <v>193243.58</v>
      </c>
      <c r="P75" s="278">
        <v>0</v>
      </c>
      <c r="S75" s="126">
        <v>791264.82</v>
      </c>
      <c r="T75" s="126">
        <v>310741.76000000001</v>
      </c>
      <c r="W75" s="213">
        <v>1139831.3400000001</v>
      </c>
      <c r="X75" s="213">
        <v>61440</v>
      </c>
      <c r="Y75" s="213">
        <v>693.82</v>
      </c>
      <c r="Z75" s="213">
        <v>578040</v>
      </c>
      <c r="AC75" s="280">
        <v>1048146</v>
      </c>
      <c r="AE75" s="280">
        <v>161752</v>
      </c>
      <c r="AG75" s="280">
        <v>476140.17</v>
      </c>
      <c r="AH75" s="280">
        <v>234015.49</v>
      </c>
      <c r="AJ75" s="280">
        <v>143700</v>
      </c>
      <c r="AL75" s="212">
        <f t="shared" si="7"/>
        <v>120395.88</v>
      </c>
      <c r="AM75" s="229">
        <f t="shared" si="8"/>
        <v>0</v>
      </c>
      <c r="AN75" s="213">
        <f t="shared" si="9"/>
        <v>120395.88</v>
      </c>
      <c r="AO75" s="40">
        <f t="shared" si="10"/>
        <v>1780005.1600000001</v>
      </c>
      <c r="AP75" s="44">
        <f t="shared" si="11"/>
        <v>2063753.66</v>
      </c>
      <c r="AQ75" s="34">
        <f t="shared" si="12"/>
        <v>-283748.49999999977</v>
      </c>
    </row>
    <row r="76" spans="1:43" x14ac:dyDescent="0.2">
      <c r="A76" t="s">
        <v>592</v>
      </c>
      <c r="B76" t="s">
        <v>87</v>
      </c>
      <c r="C76">
        <v>2351</v>
      </c>
      <c r="D76" t="s">
        <v>69</v>
      </c>
      <c r="E76" t="s">
        <v>69</v>
      </c>
      <c r="F76" s="36">
        <v>35177.769999999997</v>
      </c>
      <c r="G76" s="36">
        <v>21648</v>
      </c>
      <c r="H76" s="36">
        <v>81125.97</v>
      </c>
      <c r="I76" s="126">
        <v>350398.87</v>
      </c>
      <c r="J76" s="126">
        <v>182534.24</v>
      </c>
      <c r="P76" s="278">
        <v>0</v>
      </c>
      <c r="S76" s="126">
        <v>-2474475.86</v>
      </c>
      <c r="T76" s="126">
        <v>3439144.31</v>
      </c>
      <c r="V76" s="213">
        <v>407.49</v>
      </c>
      <c r="W76" s="213">
        <v>1075619.24</v>
      </c>
      <c r="Y76" s="213">
        <v>593.15</v>
      </c>
      <c r="Z76" s="213">
        <v>688650</v>
      </c>
      <c r="AC76" s="280">
        <v>1472124</v>
      </c>
      <c r="AF76" s="280">
        <v>17755</v>
      </c>
      <c r="AG76" s="280">
        <v>409487.72</v>
      </c>
      <c r="AH76" s="280">
        <v>159686.76</v>
      </c>
      <c r="AL76" s="212">
        <f t="shared" si="7"/>
        <v>137951.74</v>
      </c>
      <c r="AM76" s="229">
        <f t="shared" si="8"/>
        <v>0</v>
      </c>
      <c r="AN76" s="213">
        <f t="shared" si="9"/>
        <v>137951.74</v>
      </c>
      <c r="AO76" s="40">
        <f t="shared" si="10"/>
        <v>1765269.88</v>
      </c>
      <c r="AP76" s="44">
        <f t="shared" si="11"/>
        <v>2059053.48</v>
      </c>
      <c r="AQ76" s="34">
        <f t="shared" si="12"/>
        <v>-293783.60000000009</v>
      </c>
    </row>
    <row r="77" spans="1:43" x14ac:dyDescent="0.2">
      <c r="A77" t="s">
        <v>592</v>
      </c>
      <c r="B77" t="s">
        <v>87</v>
      </c>
      <c r="C77">
        <v>4560</v>
      </c>
      <c r="D77" t="s">
        <v>70</v>
      </c>
      <c r="E77" t="s">
        <v>70</v>
      </c>
      <c r="F77" s="36">
        <v>523139.14</v>
      </c>
      <c r="G77" s="36">
        <v>0</v>
      </c>
      <c r="H77" s="36">
        <v>207995.6</v>
      </c>
      <c r="I77" s="126">
        <v>615879.68999999994</v>
      </c>
      <c r="J77" s="126">
        <v>276672.43</v>
      </c>
      <c r="P77" s="278">
        <v>0</v>
      </c>
      <c r="S77" s="126">
        <v>-436536.26</v>
      </c>
      <c r="T77" s="126">
        <v>2484321.89</v>
      </c>
      <c r="W77" s="213">
        <v>2275638.77</v>
      </c>
      <c r="X77" s="213">
        <v>79330</v>
      </c>
      <c r="Y77" s="213">
        <v>3510.13</v>
      </c>
      <c r="Z77" s="213">
        <v>481320</v>
      </c>
      <c r="AC77" s="280">
        <v>1566072</v>
      </c>
      <c r="AE77" s="280">
        <v>155767</v>
      </c>
      <c r="AG77" s="280">
        <v>1381135.67</v>
      </c>
      <c r="AH77" s="280">
        <v>143823</v>
      </c>
      <c r="AJ77" s="280">
        <v>17100</v>
      </c>
      <c r="AL77" s="212">
        <f t="shared" si="7"/>
        <v>731134.74</v>
      </c>
      <c r="AM77" s="229">
        <f t="shared" si="8"/>
        <v>0</v>
      </c>
      <c r="AN77" s="213">
        <f t="shared" si="9"/>
        <v>731134.74</v>
      </c>
      <c r="AO77" s="40">
        <f t="shared" si="10"/>
        <v>2839798.9</v>
      </c>
      <c r="AP77" s="44">
        <f t="shared" si="11"/>
        <v>3263897.67</v>
      </c>
      <c r="AQ77" s="34">
        <f t="shared" si="12"/>
        <v>-424098.77</v>
      </c>
    </row>
    <row r="78" spans="1:43" x14ac:dyDescent="0.2">
      <c r="A78" t="s">
        <v>592</v>
      </c>
      <c r="B78" t="s">
        <v>87</v>
      </c>
      <c r="C78">
        <v>1375</v>
      </c>
      <c r="D78" t="s">
        <v>78</v>
      </c>
      <c r="E78" t="s">
        <v>78</v>
      </c>
      <c r="F78" s="36">
        <v>6121.2</v>
      </c>
      <c r="G78" s="36">
        <v>0</v>
      </c>
      <c r="H78" s="36">
        <v>45822.16</v>
      </c>
      <c r="I78" s="126">
        <v>438447.96</v>
      </c>
      <c r="J78" s="126">
        <v>41382.230000000003</v>
      </c>
      <c r="P78" s="278">
        <v>0</v>
      </c>
      <c r="R78" s="126">
        <v>-855969.29</v>
      </c>
      <c r="S78" s="126">
        <v>-348740.36</v>
      </c>
      <c r="T78" s="126">
        <v>1994300</v>
      </c>
      <c r="W78" s="213">
        <v>889228.73</v>
      </c>
      <c r="Y78" s="213">
        <v>401.21</v>
      </c>
      <c r="Z78" s="213">
        <v>865680</v>
      </c>
      <c r="AC78" s="280">
        <v>1140306</v>
      </c>
      <c r="AE78" s="280">
        <v>153121</v>
      </c>
      <c r="AG78" s="280">
        <v>524671.35</v>
      </c>
      <c r="AH78" s="280">
        <v>194989.08</v>
      </c>
      <c r="AJ78" s="280">
        <v>39.31</v>
      </c>
      <c r="AL78" s="212">
        <f t="shared" si="7"/>
        <v>51943.360000000001</v>
      </c>
      <c r="AM78" s="229">
        <f t="shared" si="8"/>
        <v>0</v>
      </c>
      <c r="AN78" s="213">
        <f t="shared" si="9"/>
        <v>51943.360000000001</v>
      </c>
      <c r="AO78" s="40">
        <f t="shared" si="10"/>
        <v>1755309.94</v>
      </c>
      <c r="AP78" s="44">
        <f t="shared" si="11"/>
        <v>2013126.7400000002</v>
      </c>
      <c r="AQ78" s="34">
        <f t="shared" si="12"/>
        <v>-257816.80000000028</v>
      </c>
    </row>
    <row r="79" spans="1:43" x14ac:dyDescent="0.2">
      <c r="A79" t="s">
        <v>592</v>
      </c>
      <c r="B79" t="s">
        <v>87</v>
      </c>
      <c r="C79">
        <v>2442</v>
      </c>
      <c r="D79" t="s">
        <v>81</v>
      </c>
      <c r="E79" t="s">
        <v>81</v>
      </c>
      <c r="F79" s="36">
        <v>476122.75</v>
      </c>
      <c r="G79" s="36">
        <v>10950</v>
      </c>
      <c r="H79" s="36">
        <v>115798.73</v>
      </c>
      <c r="I79" s="126">
        <v>819565.11</v>
      </c>
      <c r="J79" s="126">
        <v>-263979.8</v>
      </c>
      <c r="P79" s="278">
        <v>117.85</v>
      </c>
      <c r="S79" s="126">
        <v>-706976.47</v>
      </c>
      <c r="T79" s="126">
        <v>2368149.29</v>
      </c>
      <c r="W79" s="213">
        <v>218554.23999999999</v>
      </c>
      <c r="Z79" s="213">
        <v>907245</v>
      </c>
      <c r="AC79" s="280">
        <v>942657</v>
      </c>
      <c r="AF79" s="280">
        <v>12100</v>
      </c>
      <c r="AG79" s="280">
        <v>203028.64</v>
      </c>
      <c r="AH79" s="280">
        <v>470847.48</v>
      </c>
      <c r="AL79" s="212">
        <f t="shared" si="7"/>
        <v>602871.48</v>
      </c>
      <c r="AM79" s="229">
        <f t="shared" si="8"/>
        <v>117.85</v>
      </c>
      <c r="AN79" s="213">
        <f t="shared" si="9"/>
        <v>602753.63</v>
      </c>
      <c r="AO79" s="40">
        <f t="shared" si="10"/>
        <v>1125799.24</v>
      </c>
      <c r="AP79" s="44">
        <f t="shared" si="11"/>
        <v>1628633.12</v>
      </c>
      <c r="AQ79" s="34">
        <f t="shared" si="12"/>
        <v>-502833.88000000012</v>
      </c>
    </row>
    <row r="80" spans="1:43" x14ac:dyDescent="0.2">
      <c r="A80" t="s">
        <v>595</v>
      </c>
      <c r="B80" t="s">
        <v>88</v>
      </c>
      <c r="C80">
        <v>4852</v>
      </c>
      <c r="D80" t="s">
        <v>71</v>
      </c>
      <c r="E80" t="s">
        <v>71</v>
      </c>
      <c r="F80" s="36">
        <v>231022.97</v>
      </c>
      <c r="G80" s="36">
        <v>33000</v>
      </c>
      <c r="H80" s="36">
        <v>61610.1</v>
      </c>
      <c r="I80" s="126">
        <v>608192.89</v>
      </c>
      <c r="J80" s="126">
        <v>464283.17</v>
      </c>
      <c r="M80" s="278">
        <v>46470</v>
      </c>
      <c r="S80" s="126">
        <v>-962893.02</v>
      </c>
      <c r="T80" s="126">
        <v>2500428.33</v>
      </c>
      <c r="W80" s="213">
        <v>1454584.8</v>
      </c>
      <c r="X80" s="213">
        <v>118558</v>
      </c>
      <c r="Y80" s="213">
        <v>1398.54</v>
      </c>
      <c r="Z80" s="213">
        <v>1623940</v>
      </c>
      <c r="AB80" s="213">
        <v>329850</v>
      </c>
      <c r="AC80" s="280">
        <v>2335403.25</v>
      </c>
      <c r="AE80" s="280">
        <v>2290</v>
      </c>
      <c r="AF80" s="280">
        <v>15118.9</v>
      </c>
      <c r="AG80" s="280">
        <v>1181115.1100000001</v>
      </c>
      <c r="AH80" s="280">
        <v>180300.26</v>
      </c>
      <c r="AL80" s="212">
        <f t="shared" si="7"/>
        <v>325633.06999999995</v>
      </c>
      <c r="AM80" s="229">
        <f t="shared" si="8"/>
        <v>46470</v>
      </c>
      <c r="AN80" s="213">
        <f t="shared" si="9"/>
        <v>279163.06999999995</v>
      </c>
      <c r="AO80" s="40">
        <f t="shared" si="10"/>
        <v>3528331.34</v>
      </c>
      <c r="AP80" s="44">
        <f t="shared" si="11"/>
        <v>3714227.5199999996</v>
      </c>
      <c r="AQ80" s="34">
        <f t="shared" si="12"/>
        <v>-185896.1799999997</v>
      </c>
    </row>
    <row r="81" spans="1:43" x14ac:dyDescent="0.2">
      <c r="A81" t="s">
        <v>595</v>
      </c>
      <c r="B81" t="s">
        <v>88</v>
      </c>
      <c r="C81">
        <v>1903</v>
      </c>
      <c r="D81" t="s">
        <v>72</v>
      </c>
      <c r="E81" t="s">
        <v>72</v>
      </c>
      <c r="F81" s="36">
        <v>213281.67</v>
      </c>
      <c r="G81" s="36">
        <v>15400</v>
      </c>
      <c r="H81" s="36">
        <v>37349.379999999997</v>
      </c>
      <c r="I81" s="126">
        <v>5</v>
      </c>
      <c r="J81" s="126">
        <v>356643.93</v>
      </c>
      <c r="M81" s="278">
        <v>15400</v>
      </c>
      <c r="P81" s="278">
        <v>0</v>
      </c>
      <c r="S81" s="126">
        <v>-1523249.85</v>
      </c>
      <c r="T81" s="126">
        <v>2140561.41</v>
      </c>
      <c r="W81" s="213">
        <v>927854.79</v>
      </c>
      <c r="X81" s="213">
        <v>10000</v>
      </c>
      <c r="Y81" s="213">
        <v>652.85</v>
      </c>
      <c r="Z81" s="213">
        <v>369006</v>
      </c>
      <c r="AB81" s="213">
        <v>107453</v>
      </c>
      <c r="AC81" s="280">
        <v>912808.16</v>
      </c>
      <c r="AE81" s="280">
        <v>10730</v>
      </c>
      <c r="AF81" s="280">
        <v>4672</v>
      </c>
      <c r="AG81" s="280">
        <v>305884.27</v>
      </c>
      <c r="AH81" s="280">
        <v>190903.79</v>
      </c>
      <c r="AL81" s="212">
        <f t="shared" si="7"/>
        <v>266031.05</v>
      </c>
      <c r="AM81" s="229">
        <f t="shared" si="8"/>
        <v>15400</v>
      </c>
      <c r="AN81" s="213">
        <f t="shared" si="9"/>
        <v>250631.05</v>
      </c>
      <c r="AO81" s="40">
        <f t="shared" si="10"/>
        <v>1414966.6400000001</v>
      </c>
      <c r="AP81" s="44">
        <f t="shared" si="11"/>
        <v>1424998.2200000002</v>
      </c>
      <c r="AQ81" s="34">
        <f t="shared" si="12"/>
        <v>-10031.580000000075</v>
      </c>
    </row>
    <row r="82" spans="1:43" x14ac:dyDescent="0.2">
      <c r="A82" t="s">
        <v>595</v>
      </c>
      <c r="B82" t="s">
        <v>88</v>
      </c>
      <c r="C82">
        <v>4543</v>
      </c>
      <c r="D82" t="s">
        <v>73</v>
      </c>
      <c r="E82" t="s">
        <v>73</v>
      </c>
      <c r="F82" s="36">
        <v>347936.67</v>
      </c>
      <c r="G82" s="36">
        <v>22400</v>
      </c>
      <c r="H82" s="36">
        <v>31643.43</v>
      </c>
      <c r="I82" s="126">
        <v>1059441.56</v>
      </c>
      <c r="J82" s="126">
        <v>642824.35</v>
      </c>
      <c r="M82" s="278">
        <v>45650</v>
      </c>
      <c r="P82" s="278">
        <v>0</v>
      </c>
      <c r="S82" s="126">
        <v>-74480.44</v>
      </c>
      <c r="T82" s="126">
        <v>2191938.59</v>
      </c>
      <c r="W82" s="213">
        <v>1431436.95</v>
      </c>
      <c r="X82" s="213">
        <v>141270</v>
      </c>
      <c r="Y82" s="213">
        <v>871.33</v>
      </c>
      <c r="Z82" s="213">
        <v>1020060</v>
      </c>
      <c r="AB82" s="213">
        <v>273520</v>
      </c>
      <c r="AC82" s="280">
        <v>1681102.34</v>
      </c>
      <c r="AE82" s="280">
        <v>60362.9</v>
      </c>
      <c r="AG82" s="280">
        <v>847891.9</v>
      </c>
      <c r="AH82" s="280">
        <v>336663.28</v>
      </c>
      <c r="AL82" s="212">
        <f t="shared" si="7"/>
        <v>401980.1</v>
      </c>
      <c r="AM82" s="229">
        <f t="shared" si="8"/>
        <v>45650</v>
      </c>
      <c r="AN82" s="213">
        <f t="shared" si="9"/>
        <v>356330.1</v>
      </c>
      <c r="AO82" s="40">
        <f t="shared" si="10"/>
        <v>2867158.2800000003</v>
      </c>
      <c r="AP82" s="44">
        <f t="shared" si="11"/>
        <v>2926020.42</v>
      </c>
      <c r="AQ82" s="34">
        <f t="shared" si="12"/>
        <v>-58862.139999999665</v>
      </c>
    </row>
    <row r="83" spans="1:43" x14ac:dyDescent="0.2">
      <c r="A83" t="s">
        <v>595</v>
      </c>
      <c r="B83" t="s">
        <v>88</v>
      </c>
      <c r="C83">
        <v>4808</v>
      </c>
      <c r="D83" t="s">
        <v>74</v>
      </c>
      <c r="E83" t="s">
        <v>74</v>
      </c>
      <c r="F83" s="36">
        <v>563662.80000000005</v>
      </c>
      <c r="G83" s="36">
        <v>30800</v>
      </c>
      <c r="H83" s="36">
        <v>91929.65</v>
      </c>
      <c r="I83" s="126">
        <v>766748.04</v>
      </c>
      <c r="J83" s="126">
        <v>527670.41</v>
      </c>
      <c r="K83" s="126">
        <v>0</v>
      </c>
      <c r="M83" s="278">
        <v>68974.210000000006</v>
      </c>
      <c r="P83" s="278">
        <v>0</v>
      </c>
      <c r="S83" s="126">
        <v>-2058307.86</v>
      </c>
      <c r="T83" s="126">
        <v>4194803.6500000004</v>
      </c>
      <c r="W83" s="213">
        <v>1326994.55</v>
      </c>
      <c r="X83" s="213">
        <v>312470</v>
      </c>
      <c r="Y83" s="213">
        <v>1632.25</v>
      </c>
      <c r="Z83" s="213">
        <v>1295250</v>
      </c>
      <c r="AB83" s="213">
        <v>242800</v>
      </c>
      <c r="AC83" s="280">
        <v>1773338</v>
      </c>
      <c r="AE83" s="280">
        <v>2200</v>
      </c>
      <c r="AF83" s="280">
        <v>39491.9</v>
      </c>
      <c r="AG83" s="280">
        <v>1181220.56</v>
      </c>
      <c r="AH83" s="280">
        <v>407555.44</v>
      </c>
      <c r="AL83" s="212">
        <f t="shared" si="7"/>
        <v>686392.45000000007</v>
      </c>
      <c r="AM83" s="229">
        <f t="shared" si="8"/>
        <v>68974.210000000006</v>
      </c>
      <c r="AN83" s="213">
        <f t="shared" si="9"/>
        <v>617418.24000000011</v>
      </c>
      <c r="AO83" s="40">
        <f t="shared" si="10"/>
        <v>3179146.8</v>
      </c>
      <c r="AP83" s="44">
        <f t="shared" si="11"/>
        <v>3403805.9</v>
      </c>
      <c r="AQ83" s="34">
        <f t="shared" si="12"/>
        <v>-224659.10000000009</v>
      </c>
    </row>
    <row r="84" spans="1:43" x14ac:dyDescent="0.2">
      <c r="A84" t="s">
        <v>595</v>
      </c>
      <c r="B84" t="s">
        <v>88</v>
      </c>
      <c r="C84">
        <v>2181</v>
      </c>
      <c r="D84" t="s">
        <v>75</v>
      </c>
      <c r="E84" t="s">
        <v>75</v>
      </c>
      <c r="F84" s="36">
        <v>287615.76</v>
      </c>
      <c r="G84" s="36">
        <v>15400</v>
      </c>
      <c r="H84" s="36">
        <v>63014.71</v>
      </c>
      <c r="I84" s="126">
        <v>870574.97</v>
      </c>
      <c r="J84" s="126">
        <v>379395.24</v>
      </c>
      <c r="M84" s="278">
        <v>15400</v>
      </c>
      <c r="P84" s="278">
        <v>0</v>
      </c>
      <c r="Q84" s="126">
        <v>117000</v>
      </c>
      <c r="S84" s="126">
        <v>-528521.36</v>
      </c>
      <c r="T84" s="126">
        <v>2119139.65</v>
      </c>
      <c r="W84" s="213">
        <v>1146216.08</v>
      </c>
      <c r="Y84" s="213">
        <v>1208.3</v>
      </c>
      <c r="Z84" s="213">
        <v>1086220</v>
      </c>
      <c r="AB84" s="213">
        <v>95400</v>
      </c>
      <c r="AC84" s="280">
        <v>1568162</v>
      </c>
      <c r="AE84" s="280">
        <v>14412</v>
      </c>
      <c r="AG84" s="280">
        <v>572939.78</v>
      </c>
      <c r="AH84" s="280">
        <v>280548.21000000002</v>
      </c>
      <c r="AL84" s="212">
        <f t="shared" si="7"/>
        <v>366030.47000000003</v>
      </c>
      <c r="AM84" s="229">
        <f t="shared" si="8"/>
        <v>15400</v>
      </c>
      <c r="AN84" s="213">
        <f t="shared" si="9"/>
        <v>350630.47000000003</v>
      </c>
      <c r="AO84" s="40">
        <f t="shared" si="10"/>
        <v>2329044.38</v>
      </c>
      <c r="AP84" s="44">
        <f t="shared" si="11"/>
        <v>2436061.9900000002</v>
      </c>
      <c r="AQ84" s="34">
        <f t="shared" si="12"/>
        <v>-107017.61000000034</v>
      </c>
    </row>
    <row r="85" spans="1:43" x14ac:dyDescent="0.2">
      <c r="A85" t="s">
        <v>595</v>
      </c>
      <c r="B85" t="s">
        <v>88</v>
      </c>
      <c r="C85">
        <v>5301</v>
      </c>
      <c r="D85" t="s">
        <v>76</v>
      </c>
      <c r="E85" t="s">
        <v>76</v>
      </c>
      <c r="F85" s="36">
        <v>589941.09</v>
      </c>
      <c r="G85" s="36">
        <v>24000</v>
      </c>
      <c r="H85" s="36">
        <v>76570.02</v>
      </c>
      <c r="I85" s="126">
        <v>409048.62</v>
      </c>
      <c r="J85" s="126">
        <v>640733.62</v>
      </c>
      <c r="M85" s="278">
        <v>41722.339999999997</v>
      </c>
      <c r="P85" s="278">
        <v>20</v>
      </c>
      <c r="S85" s="126">
        <v>297066.06</v>
      </c>
      <c r="T85" s="126">
        <v>1096893.17</v>
      </c>
      <c r="W85" s="213">
        <v>1287674.01</v>
      </c>
      <c r="X85" s="213">
        <v>298720</v>
      </c>
      <c r="Y85" s="213">
        <v>1419.06</v>
      </c>
      <c r="Z85" s="213">
        <v>1544845</v>
      </c>
      <c r="AB85" s="213">
        <v>140280</v>
      </c>
      <c r="AC85" s="280">
        <v>1945616</v>
      </c>
      <c r="AE85" s="280">
        <v>24650</v>
      </c>
      <c r="AF85" s="280">
        <v>36008.9</v>
      </c>
      <c r="AG85" s="280">
        <v>677341.59</v>
      </c>
      <c r="AH85" s="280">
        <v>284729.8</v>
      </c>
      <c r="AL85" s="212">
        <f t="shared" si="7"/>
        <v>690511.11</v>
      </c>
      <c r="AM85" s="229">
        <f t="shared" si="8"/>
        <v>41742.339999999997</v>
      </c>
      <c r="AN85" s="213">
        <f t="shared" si="9"/>
        <v>648768.77</v>
      </c>
      <c r="AO85" s="40">
        <f t="shared" si="10"/>
        <v>3272938.0700000003</v>
      </c>
      <c r="AP85" s="44">
        <f t="shared" si="11"/>
        <v>2968346.2899999996</v>
      </c>
      <c r="AQ85" s="34">
        <f t="shared" si="12"/>
        <v>304591.78000000073</v>
      </c>
    </row>
    <row r="86" spans="1:43" x14ac:dyDescent="0.2">
      <c r="A86" t="s">
        <v>595</v>
      </c>
      <c r="B86" t="s">
        <v>88</v>
      </c>
      <c r="C86">
        <v>3656</v>
      </c>
      <c r="D86" t="s">
        <v>77</v>
      </c>
      <c r="E86" t="s">
        <v>77</v>
      </c>
      <c r="F86" s="36">
        <v>524287.94</v>
      </c>
      <c r="G86" s="36">
        <v>48600</v>
      </c>
      <c r="H86" s="36">
        <v>50738.39</v>
      </c>
      <c r="I86" s="126">
        <v>655176.91</v>
      </c>
      <c r="J86" s="126">
        <v>363331.05</v>
      </c>
      <c r="M86" s="278">
        <v>38368.400000000001</v>
      </c>
      <c r="P86" s="278">
        <v>0</v>
      </c>
      <c r="S86" s="126">
        <v>-1511398.82</v>
      </c>
      <c r="T86" s="126">
        <v>3207738.11</v>
      </c>
      <c r="W86" s="213">
        <v>1254171.96</v>
      </c>
      <c r="X86" s="213">
        <v>337111</v>
      </c>
      <c r="Y86" s="213">
        <v>2072.06</v>
      </c>
      <c r="Z86" s="213">
        <v>1309930</v>
      </c>
      <c r="AB86" s="213">
        <v>167700</v>
      </c>
      <c r="AC86" s="280">
        <v>1613310</v>
      </c>
      <c r="AF86" s="280">
        <v>69580</v>
      </c>
      <c r="AG86" s="280">
        <v>1127078.18</v>
      </c>
      <c r="AH86" s="280">
        <v>353590.24</v>
      </c>
      <c r="AL86" s="212">
        <f t="shared" si="7"/>
        <v>623626.32999999996</v>
      </c>
      <c r="AM86" s="229">
        <f t="shared" si="8"/>
        <v>38368.400000000001</v>
      </c>
      <c r="AN86" s="213">
        <f t="shared" si="9"/>
        <v>585257.92999999993</v>
      </c>
      <c r="AO86" s="40">
        <f t="shared" si="10"/>
        <v>3070985.02</v>
      </c>
      <c r="AP86" s="44">
        <f t="shared" si="11"/>
        <v>3163558.42</v>
      </c>
      <c r="AQ86" s="34">
        <f t="shared" si="12"/>
        <v>-92573.399999999907</v>
      </c>
    </row>
    <row r="97" spans="13:16" x14ac:dyDescent="0.2">
      <c r="M97" s="279"/>
      <c r="N97" s="279"/>
      <c r="O97" s="279"/>
      <c r="P97" s="279"/>
    </row>
    <row r="98" spans="13:16" x14ac:dyDescent="0.2">
      <c r="M98" s="279"/>
      <c r="N98" s="279"/>
      <c r="O98" s="279"/>
      <c r="P98" s="279"/>
    </row>
    <row r="99" spans="13:16" x14ac:dyDescent="0.2">
      <c r="M99" s="279"/>
      <c r="N99" s="279"/>
      <c r="O99" s="279"/>
      <c r="P99" s="279"/>
    </row>
    <row r="100" spans="13:16" x14ac:dyDescent="0.2">
      <c r="M100" s="279"/>
      <c r="N100" s="279"/>
      <c r="O100" s="279"/>
      <c r="P100" s="27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54"/>
  <sheetViews>
    <sheetView topLeftCell="D1" zoomScaleNormal="100" workbookViewId="0">
      <pane ySplit="3" topLeftCell="A72" activePane="bottomLeft" state="frozen"/>
      <selection pane="bottomLeft" activeCell="F82" sqref="F82:AV82"/>
    </sheetView>
  </sheetViews>
  <sheetFormatPr defaultRowHeight="14.25" x14ac:dyDescent="0.2"/>
  <cols>
    <col min="1" max="1" width="7.125" style="32" bestFit="1" customWidth="1"/>
    <col min="2" max="2" width="12.25" style="32" customWidth="1"/>
    <col min="3" max="3" width="7.75" style="94" customWidth="1"/>
    <col min="4" max="4" width="42.875" style="32" customWidth="1"/>
    <col min="5" max="5" width="44.75" style="32" customWidth="1"/>
    <col min="6" max="9" width="19.625" style="36" customWidth="1"/>
    <col min="10" max="12" width="15.875" style="126" bestFit="1" customWidth="1"/>
    <col min="13" max="13" width="21.75" style="126" bestFit="1" customWidth="1"/>
    <col min="14" max="14" width="16.125" style="126" customWidth="1"/>
    <col min="15" max="15" width="18" style="59" bestFit="1" customWidth="1"/>
    <col min="16" max="16" width="20.125" style="59" bestFit="1" customWidth="1"/>
    <col min="17" max="17" width="19.625" style="59" customWidth="1"/>
    <col min="18" max="18" width="16.5" style="59" customWidth="1"/>
    <col min="19" max="20" width="21.5" style="59" bestFit="1" customWidth="1"/>
    <col min="21" max="21" width="22.25" style="126" customWidth="1"/>
    <col min="22" max="22" width="16.125" style="126" customWidth="1"/>
    <col min="23" max="23" width="15.375" style="126" bestFit="1" customWidth="1"/>
    <col min="24" max="24" width="25" style="126" customWidth="1"/>
    <col min="25" max="25" width="18" style="126" customWidth="1"/>
    <col min="26" max="26" width="16.125" style="126" customWidth="1"/>
    <col min="27" max="27" width="15.5" style="33" bestFit="1" customWidth="1"/>
    <col min="28" max="28" width="20" style="33" customWidth="1"/>
    <col min="29" max="29" width="17.5" style="33" customWidth="1"/>
    <col min="30" max="30" width="15.375" style="33" customWidth="1"/>
    <col min="31" max="31" width="14.875" style="33" customWidth="1"/>
    <col min="32" max="32" width="20.75" style="33" customWidth="1"/>
    <col min="33" max="33" width="23.75" style="247" customWidth="1"/>
    <col min="34" max="34" width="22" style="247" customWidth="1"/>
    <col min="35" max="35" width="19.875" style="291" customWidth="1"/>
    <col min="36" max="36" width="15.25" style="291" customWidth="1"/>
    <col min="37" max="37" width="19.625" style="292" bestFit="1" customWidth="1"/>
    <col min="38" max="38" width="19.5" style="292" customWidth="1"/>
    <col min="39" max="39" width="23.125" style="292" bestFit="1" customWidth="1"/>
    <col min="40" max="40" width="18.375" style="292" bestFit="1" customWidth="1"/>
    <col min="41" max="41" width="20.25" style="292" bestFit="1" customWidth="1"/>
    <col min="42" max="44" width="15.625" style="292" bestFit="1" customWidth="1"/>
    <col min="45" max="46" width="20.875" style="37" bestFit="1" customWidth="1"/>
    <col min="47" max="47" width="17.125" style="37" bestFit="1" customWidth="1"/>
    <col min="48" max="49" width="19.375" style="37" bestFit="1" customWidth="1"/>
    <col min="50" max="50" width="26.125" style="126" bestFit="1" customWidth="1"/>
    <col min="51" max="51" width="18.5" style="126" bestFit="1" customWidth="1"/>
    <col min="52" max="52" width="20.375" style="126" bestFit="1" customWidth="1"/>
    <col min="53" max="53" width="20.125" style="126" customWidth="1"/>
    <col min="54" max="54" width="16" style="126" customWidth="1"/>
    <col min="55" max="55" width="14" style="126" customWidth="1"/>
    <col min="56" max="56" width="22.625" style="126" bestFit="1" customWidth="1"/>
    <col min="57" max="57" width="26.625" style="126" bestFit="1" customWidth="1"/>
    <col min="58" max="58" width="26.75" style="126" bestFit="1" customWidth="1"/>
    <col min="59" max="59" width="15.125" style="126" bestFit="1" customWidth="1"/>
    <col min="60" max="60" width="26.25" style="126" bestFit="1" customWidth="1"/>
    <col min="61" max="61" width="43" style="126" bestFit="1" customWidth="1"/>
    <col min="62" max="62" width="43.75" style="126" bestFit="1" customWidth="1"/>
    <col min="63" max="63" width="27.875" style="126" bestFit="1" customWidth="1"/>
    <col min="64" max="64" width="11.125" style="126" customWidth="1"/>
    <col min="65" max="65" width="19.5" style="126" customWidth="1"/>
    <col min="66" max="66" width="15.125" style="126" bestFit="1" customWidth="1"/>
    <col min="67" max="67" width="19.25" style="126" bestFit="1" customWidth="1"/>
    <col min="68" max="68" width="23.5" style="126" bestFit="1" customWidth="1"/>
    <col min="69" max="69" width="17.75" style="126" customWidth="1"/>
    <col min="70" max="70" width="18.125" style="126" customWidth="1"/>
    <col min="71" max="71" width="20.625" style="126" customWidth="1"/>
    <col min="72" max="72" width="18.75" style="126" customWidth="1"/>
    <col min="73" max="73" width="12.25" style="126" customWidth="1"/>
    <col min="74" max="74" width="20.25" style="126" customWidth="1"/>
    <col min="75" max="75" width="14.125" style="126" bestFit="1" customWidth="1"/>
    <col min="76" max="76" width="13.125" style="126" bestFit="1" customWidth="1"/>
    <col min="77" max="77" width="11.375" style="126" bestFit="1" customWidth="1"/>
    <col min="78" max="78" width="10.375" style="126" bestFit="1" customWidth="1"/>
    <col min="79" max="79" width="11.375" style="126" bestFit="1" customWidth="1"/>
    <col min="80" max="80" width="13.125" style="126" bestFit="1" customWidth="1"/>
    <col min="81" max="81" width="10.375" style="126" bestFit="1" customWidth="1"/>
    <col min="82" max="82" width="13.125" style="126" bestFit="1" customWidth="1"/>
    <col min="83" max="84" width="14.125" style="126" bestFit="1" customWidth="1"/>
    <col min="85" max="85" width="10.375" style="126" bestFit="1" customWidth="1"/>
    <col min="86" max="86" width="13.125" style="126" bestFit="1" customWidth="1"/>
    <col min="87" max="87" width="11.375" style="126" bestFit="1" customWidth="1"/>
    <col min="88" max="88" width="14.125" style="126" bestFit="1" customWidth="1"/>
    <col min="89" max="89" width="11.375" style="126" bestFit="1" customWidth="1"/>
    <col min="90" max="91" width="10.375" style="126" bestFit="1" customWidth="1"/>
    <col min="92" max="92" width="14.125" style="126" bestFit="1" customWidth="1"/>
    <col min="93" max="94" width="10.375" style="126" bestFit="1" customWidth="1"/>
    <col min="95" max="97" width="14.125" style="126" bestFit="1" customWidth="1"/>
    <col min="98" max="98" width="9.125" style="126" bestFit="1" customWidth="1"/>
    <col min="99" max="99" width="9.375" style="126" bestFit="1" customWidth="1"/>
    <col min="100" max="100" width="13.125" style="126" bestFit="1" customWidth="1"/>
    <col min="101" max="16384" width="9" style="126"/>
  </cols>
  <sheetData>
    <row r="1" spans="1:44" x14ac:dyDescent="0.2">
      <c r="D1" s="32" t="s">
        <v>1408</v>
      </c>
      <c r="E1" s="32" t="s">
        <v>1408</v>
      </c>
      <c r="F1" s="36" t="s">
        <v>1819</v>
      </c>
      <c r="G1" s="36" t="s">
        <v>1821</v>
      </c>
      <c r="H1" s="36" t="s">
        <v>1823</v>
      </c>
      <c r="I1" s="36" t="s">
        <v>1825</v>
      </c>
      <c r="J1" s="126" t="s">
        <v>1827</v>
      </c>
      <c r="K1" s="126" t="s">
        <v>1829</v>
      </c>
      <c r="L1" s="126" t="s">
        <v>1831</v>
      </c>
      <c r="M1" s="126" t="s">
        <v>1833</v>
      </c>
      <c r="N1" s="126" t="s">
        <v>1894</v>
      </c>
      <c r="O1" s="59" t="s">
        <v>1835</v>
      </c>
      <c r="P1" s="59" t="s">
        <v>1837</v>
      </c>
      <c r="Q1" s="59" t="s">
        <v>1839</v>
      </c>
      <c r="R1" s="59" t="s">
        <v>1841</v>
      </c>
      <c r="S1" s="59" t="s">
        <v>1843</v>
      </c>
      <c r="T1" s="59" t="s">
        <v>1896</v>
      </c>
      <c r="U1" s="126" t="s">
        <v>1898</v>
      </c>
      <c r="V1" s="126" t="s">
        <v>1900</v>
      </c>
      <c r="W1" s="126" t="s">
        <v>1845</v>
      </c>
      <c r="X1" s="126" t="s">
        <v>1790</v>
      </c>
      <c r="Y1" s="126" t="s">
        <v>1847</v>
      </c>
      <c r="Z1" s="126" t="s">
        <v>1849</v>
      </c>
      <c r="AA1" s="33" t="s">
        <v>1888</v>
      </c>
      <c r="AB1" s="33" t="s">
        <v>1852</v>
      </c>
      <c r="AC1" s="33" t="s">
        <v>1854</v>
      </c>
      <c r="AD1" s="33" t="s">
        <v>1856</v>
      </c>
      <c r="AE1" s="33" t="s">
        <v>1858</v>
      </c>
      <c r="AF1" s="33" t="s">
        <v>1860</v>
      </c>
      <c r="AG1" s="247" t="s">
        <v>1862</v>
      </c>
      <c r="AH1" s="247" t="s">
        <v>1864</v>
      </c>
      <c r="AI1" s="291" t="s">
        <v>1866</v>
      </c>
      <c r="AJ1" s="291" t="s">
        <v>1868</v>
      </c>
      <c r="AK1" s="292" t="s">
        <v>1870</v>
      </c>
      <c r="AL1" s="292" t="s">
        <v>1872</v>
      </c>
      <c r="AM1" s="292" t="s">
        <v>1874</v>
      </c>
      <c r="AN1" s="292" t="s">
        <v>1876</v>
      </c>
      <c r="AO1" s="292" t="s">
        <v>1878</v>
      </c>
      <c r="AP1" s="292" t="s">
        <v>1880</v>
      </c>
      <c r="AQ1" s="292" t="s">
        <v>1882</v>
      </c>
      <c r="AR1" s="292" t="s">
        <v>1892</v>
      </c>
    </row>
    <row r="2" spans="1:44" x14ac:dyDescent="0.2">
      <c r="D2" s="32" t="s">
        <v>1409</v>
      </c>
      <c r="E2" s="32" t="s">
        <v>1409</v>
      </c>
      <c r="F2" s="36" t="s">
        <v>1820</v>
      </c>
      <c r="G2" s="36" t="s">
        <v>1822</v>
      </c>
      <c r="H2" s="36" t="s">
        <v>1824</v>
      </c>
      <c r="I2" s="36" t="s">
        <v>1826</v>
      </c>
      <c r="J2" s="126" t="s">
        <v>1828</v>
      </c>
      <c r="K2" s="126" t="s">
        <v>1830</v>
      </c>
      <c r="L2" s="126" t="s">
        <v>1832</v>
      </c>
      <c r="M2" s="126" t="s">
        <v>1834</v>
      </c>
      <c r="N2" s="126" t="s">
        <v>1895</v>
      </c>
      <c r="O2" s="59" t="s">
        <v>1836</v>
      </c>
      <c r="P2" s="59" t="s">
        <v>1838</v>
      </c>
      <c r="Q2" s="59" t="s">
        <v>1840</v>
      </c>
      <c r="R2" s="59" t="s">
        <v>1842</v>
      </c>
      <c r="S2" s="59" t="s">
        <v>1844</v>
      </c>
      <c r="T2" s="59" t="s">
        <v>1897</v>
      </c>
      <c r="U2" s="126" t="s">
        <v>1899</v>
      </c>
      <c r="V2" s="126" t="s">
        <v>1901</v>
      </c>
      <c r="W2" s="126" t="s">
        <v>1846</v>
      </c>
      <c r="X2" s="126" t="s">
        <v>1791</v>
      </c>
      <c r="Y2" s="126" t="s">
        <v>1848</v>
      </c>
      <c r="Z2" s="126" t="s">
        <v>1792</v>
      </c>
      <c r="AA2" s="33" t="s">
        <v>1889</v>
      </c>
      <c r="AB2" s="33" t="s">
        <v>1853</v>
      </c>
      <c r="AC2" s="33" t="s">
        <v>1855</v>
      </c>
      <c r="AD2" s="33" t="s">
        <v>1857</v>
      </c>
      <c r="AE2" s="33" t="s">
        <v>1859</v>
      </c>
      <c r="AF2" s="33" t="s">
        <v>1861</v>
      </c>
      <c r="AG2" s="247" t="s">
        <v>1863</v>
      </c>
      <c r="AH2" s="247" t="s">
        <v>1865</v>
      </c>
      <c r="AI2" s="291" t="s">
        <v>1867</v>
      </c>
      <c r="AJ2" s="291" t="s">
        <v>1869</v>
      </c>
      <c r="AK2" s="292" t="s">
        <v>1871</v>
      </c>
      <c r="AL2" s="292" t="s">
        <v>1873</v>
      </c>
      <c r="AM2" s="292" t="s">
        <v>1875</v>
      </c>
      <c r="AN2" s="292" t="s">
        <v>1877</v>
      </c>
      <c r="AO2" s="292" t="s">
        <v>1879</v>
      </c>
      <c r="AP2" s="292" t="s">
        <v>1881</v>
      </c>
      <c r="AQ2" s="292" t="s">
        <v>1883</v>
      </c>
      <c r="AR2" s="292" t="s">
        <v>1893</v>
      </c>
    </row>
    <row r="3" spans="1:44" x14ac:dyDescent="0.2">
      <c r="B3" s="32" t="s">
        <v>343</v>
      </c>
      <c r="C3" s="94" t="s">
        <v>465</v>
      </c>
      <c r="D3" s="32" t="s">
        <v>1410</v>
      </c>
      <c r="E3" s="32" t="s">
        <v>1410</v>
      </c>
      <c r="F3" s="36">
        <v>101543606.95999999</v>
      </c>
      <c r="G3" s="36">
        <v>18748654.77</v>
      </c>
      <c r="H3" s="36">
        <v>32041742.989999998</v>
      </c>
      <c r="I3" s="36">
        <v>34589</v>
      </c>
      <c r="J3" s="126">
        <v>5228.91</v>
      </c>
      <c r="K3" s="126">
        <v>205073689.19999999</v>
      </c>
      <c r="L3" s="126">
        <v>87765742.079999998</v>
      </c>
      <c r="M3" s="126">
        <v>0</v>
      </c>
      <c r="N3" s="126">
        <v>0</v>
      </c>
      <c r="O3" s="59">
        <v>2086454.98</v>
      </c>
      <c r="P3" s="59">
        <v>11480107.109999999</v>
      </c>
      <c r="Q3" s="59">
        <v>234803.94</v>
      </c>
      <c r="R3" s="59">
        <v>2753635.86</v>
      </c>
      <c r="S3" s="59">
        <v>-2684908.91</v>
      </c>
      <c r="T3" s="59">
        <v>30000</v>
      </c>
      <c r="U3" s="126">
        <v>-435689.78</v>
      </c>
      <c r="V3" s="126">
        <v>683833.07</v>
      </c>
      <c r="W3" s="126">
        <v>1555631.6</v>
      </c>
      <c r="X3" s="126">
        <v>-2924011.27</v>
      </c>
      <c r="Y3" s="126">
        <v>-40411147.600000001</v>
      </c>
      <c r="Z3" s="126">
        <v>519576854.60000002</v>
      </c>
      <c r="AA3" s="33">
        <v>5431.05</v>
      </c>
      <c r="AB3" s="33">
        <v>350803600.89999998</v>
      </c>
      <c r="AC3" s="33">
        <v>26590726.850000001</v>
      </c>
      <c r="AD3" s="33">
        <v>488294.53</v>
      </c>
      <c r="AE3" s="33">
        <v>1494305</v>
      </c>
      <c r="AF3" s="33">
        <v>353359500.57999998</v>
      </c>
      <c r="AG3" s="247">
        <v>8000</v>
      </c>
      <c r="AH3" s="247">
        <v>61179775.090000004</v>
      </c>
      <c r="AI3" s="291">
        <v>505518589.98000002</v>
      </c>
      <c r="AJ3" s="291">
        <v>125997.25</v>
      </c>
      <c r="AK3" s="292">
        <v>7648174.5999999996</v>
      </c>
      <c r="AL3" s="292">
        <v>2777661.99</v>
      </c>
      <c r="AM3" s="292">
        <v>260304126.58000001</v>
      </c>
      <c r="AN3" s="292">
        <v>59063653.210000001</v>
      </c>
      <c r="AO3" s="292">
        <v>14456.5</v>
      </c>
      <c r="AP3" s="292">
        <v>1424.3</v>
      </c>
      <c r="AQ3" s="292">
        <v>5196942.6100000003</v>
      </c>
      <c r="AR3" s="292">
        <v>10916.67</v>
      </c>
    </row>
    <row r="4" spans="1:44" x14ac:dyDescent="0.2">
      <c r="D4" s="32" t="s">
        <v>95</v>
      </c>
      <c r="E4" s="32" t="s">
        <v>95</v>
      </c>
      <c r="F4" s="36">
        <v>134808.26999999999</v>
      </c>
      <c r="G4" s="36">
        <v>2376350.37</v>
      </c>
      <c r="H4" s="36">
        <v>154279</v>
      </c>
      <c r="K4" s="126">
        <v>92501</v>
      </c>
      <c r="L4" s="126">
        <v>39001</v>
      </c>
      <c r="Q4" s="59">
        <v>234803.94</v>
      </c>
      <c r="S4" s="59">
        <v>3044138.05</v>
      </c>
      <c r="U4" s="126">
        <v>-435689.78</v>
      </c>
      <c r="V4" s="126">
        <v>683833.07</v>
      </c>
      <c r="W4" s="126">
        <v>226784.55</v>
      </c>
      <c r="X4" s="126">
        <v>0</v>
      </c>
      <c r="Y4" s="126">
        <v>-956930.19</v>
      </c>
      <c r="AD4" s="33">
        <v>0</v>
      </c>
      <c r="AF4" s="33">
        <v>0</v>
      </c>
      <c r="AH4" s="247">
        <v>0</v>
      </c>
      <c r="AI4" s="291">
        <v>0</v>
      </c>
      <c r="AM4" s="292">
        <v>0</v>
      </c>
      <c r="AQ4" s="292">
        <v>0</v>
      </c>
    </row>
    <row r="5" spans="1:44" x14ac:dyDescent="0.2">
      <c r="D5" s="32" t="s">
        <v>96</v>
      </c>
      <c r="E5" s="32" t="s">
        <v>96</v>
      </c>
      <c r="F5" s="36">
        <v>348282.34</v>
      </c>
      <c r="H5" s="36">
        <v>5000</v>
      </c>
      <c r="K5" s="126">
        <v>322023.03999999998</v>
      </c>
      <c r="L5" s="126">
        <v>4</v>
      </c>
      <c r="O5" s="59">
        <v>0</v>
      </c>
      <c r="P5" s="59">
        <v>151490.09</v>
      </c>
      <c r="S5" s="59">
        <v>0</v>
      </c>
      <c r="Y5" s="126">
        <v>-1271104.67</v>
      </c>
      <c r="Z5" s="126">
        <v>1728083.33</v>
      </c>
      <c r="AD5" s="33">
        <v>597.16999999999996</v>
      </c>
      <c r="AF5" s="33">
        <v>1162290.1100000001</v>
      </c>
      <c r="AG5" s="33"/>
      <c r="AH5" s="33">
        <v>2856992.62</v>
      </c>
      <c r="AI5" s="292">
        <v>3117534.11</v>
      </c>
      <c r="AJ5" s="292">
        <v>740</v>
      </c>
      <c r="AM5" s="292">
        <v>711741.24</v>
      </c>
      <c r="AN5" s="292">
        <v>87823.92</v>
      </c>
      <c r="AQ5" s="292">
        <v>35200</v>
      </c>
    </row>
    <row r="6" spans="1:44" x14ac:dyDescent="0.2">
      <c r="D6" s="32" t="s">
        <v>97</v>
      </c>
      <c r="E6" s="32" t="s">
        <v>97</v>
      </c>
      <c r="F6" s="36">
        <v>86368.25</v>
      </c>
      <c r="H6" s="36">
        <v>38730</v>
      </c>
      <c r="L6" s="126">
        <v>3</v>
      </c>
      <c r="S6" s="59">
        <v>0</v>
      </c>
      <c r="Y6" s="126">
        <v>109239.05</v>
      </c>
      <c r="Z6" s="126">
        <v>1</v>
      </c>
      <c r="AD6" s="33">
        <v>183.2</v>
      </c>
      <c r="AF6" s="33">
        <v>725030</v>
      </c>
      <c r="AG6" s="33"/>
      <c r="AH6" s="33">
        <v>508025.39</v>
      </c>
      <c r="AI6" s="292">
        <v>756460</v>
      </c>
      <c r="AJ6" s="292"/>
      <c r="AL6" s="292">
        <v>8000</v>
      </c>
      <c r="AM6" s="292">
        <v>452917.39</v>
      </c>
    </row>
    <row r="7" spans="1:44" x14ac:dyDescent="0.2">
      <c r="D7" s="32" t="s">
        <v>98</v>
      </c>
      <c r="E7" s="32" t="s">
        <v>98</v>
      </c>
      <c r="F7" s="36">
        <v>14729.82</v>
      </c>
      <c r="H7" s="36">
        <v>0</v>
      </c>
      <c r="K7" s="126">
        <v>604924.39</v>
      </c>
      <c r="L7" s="126">
        <v>564214.05000000005</v>
      </c>
      <c r="Y7" s="126">
        <v>-790646.1</v>
      </c>
      <c r="Z7" s="126">
        <v>2280907.04</v>
      </c>
      <c r="AA7" s="33">
        <v>32.06</v>
      </c>
      <c r="AD7" s="33">
        <v>13.33</v>
      </c>
      <c r="AF7" s="33">
        <v>1909420.5</v>
      </c>
      <c r="AG7" s="33"/>
      <c r="AH7" s="33">
        <v>301651.24</v>
      </c>
      <c r="AI7" s="292">
        <v>1937221.5</v>
      </c>
      <c r="AJ7" s="292">
        <v>7291.25</v>
      </c>
      <c r="AK7" s="292">
        <v>22646</v>
      </c>
      <c r="AM7" s="292">
        <v>230295.99</v>
      </c>
      <c r="AN7" s="292">
        <v>320055.07</v>
      </c>
    </row>
    <row r="8" spans="1:44" x14ac:dyDescent="0.2">
      <c r="D8" s="32" t="s">
        <v>99</v>
      </c>
      <c r="E8" s="32" t="s">
        <v>99</v>
      </c>
      <c r="F8" s="36">
        <v>8145.44</v>
      </c>
      <c r="H8" s="36">
        <v>0</v>
      </c>
      <c r="K8" s="126">
        <v>3744167.6</v>
      </c>
      <c r="L8" s="126">
        <v>11718.53</v>
      </c>
      <c r="O8" s="59">
        <v>28860</v>
      </c>
      <c r="P8" s="59">
        <v>5505.19</v>
      </c>
      <c r="S8" s="59">
        <v>0</v>
      </c>
      <c r="Y8" s="126">
        <v>-1000387.37</v>
      </c>
      <c r="Z8" s="126">
        <v>4905540</v>
      </c>
      <c r="AD8" s="33">
        <v>221.04</v>
      </c>
      <c r="AF8" s="33">
        <v>1080040</v>
      </c>
      <c r="AG8" s="33"/>
      <c r="AH8" s="33">
        <v>442806.76</v>
      </c>
      <c r="AI8" s="292">
        <v>1090390</v>
      </c>
      <c r="AJ8" s="292">
        <v>18525</v>
      </c>
      <c r="AM8" s="292">
        <v>415238.97</v>
      </c>
      <c r="AN8" s="292">
        <v>174400.08</v>
      </c>
    </row>
    <row r="9" spans="1:44" x14ac:dyDescent="0.2">
      <c r="D9" s="32" t="s">
        <v>100</v>
      </c>
      <c r="E9" s="32" t="s">
        <v>100</v>
      </c>
      <c r="F9" s="36">
        <v>130694.21</v>
      </c>
      <c r="G9" s="36">
        <v>2600</v>
      </c>
      <c r="H9" s="36">
        <v>33000</v>
      </c>
      <c r="I9" s="36">
        <v>0</v>
      </c>
      <c r="J9" s="126">
        <v>0</v>
      </c>
      <c r="K9" s="126">
        <v>1</v>
      </c>
      <c r="L9" s="126">
        <v>45236.08</v>
      </c>
      <c r="M9" s="126">
        <v>0</v>
      </c>
      <c r="O9" s="59">
        <v>0</v>
      </c>
      <c r="P9" s="59">
        <v>0</v>
      </c>
      <c r="R9" s="59">
        <v>0</v>
      </c>
      <c r="S9" s="59">
        <v>2600</v>
      </c>
      <c r="W9" s="126">
        <v>0</v>
      </c>
      <c r="X9" s="126">
        <v>605625.62</v>
      </c>
      <c r="Y9" s="126">
        <v>-492383.3</v>
      </c>
      <c r="Z9" s="126">
        <v>2</v>
      </c>
      <c r="AB9" s="33">
        <v>560900</v>
      </c>
      <c r="AD9" s="33">
        <v>332.04</v>
      </c>
      <c r="AF9" s="33">
        <v>17347053.440000001</v>
      </c>
      <c r="AG9" s="33"/>
      <c r="AH9" s="33">
        <v>66740</v>
      </c>
      <c r="AI9" s="292">
        <v>17381306</v>
      </c>
      <c r="AJ9" s="292"/>
      <c r="AL9" s="292">
        <v>73048</v>
      </c>
      <c r="AM9" s="292">
        <v>404517.88</v>
      </c>
      <c r="AN9" s="292">
        <v>12466.63</v>
      </c>
      <c r="AQ9" s="292">
        <v>8000</v>
      </c>
    </row>
    <row r="10" spans="1:44" x14ac:dyDescent="0.2">
      <c r="D10" s="32" t="s">
        <v>101</v>
      </c>
      <c r="E10" s="32" t="s">
        <v>101</v>
      </c>
      <c r="F10" s="36">
        <v>18394.419999999998</v>
      </c>
      <c r="H10" s="36">
        <v>0</v>
      </c>
      <c r="K10" s="126">
        <v>776194.41</v>
      </c>
      <c r="L10" s="126">
        <v>688671.51</v>
      </c>
      <c r="O10" s="59">
        <v>0</v>
      </c>
      <c r="S10" s="59">
        <v>0</v>
      </c>
      <c r="Y10" s="126">
        <v>-2167295.5</v>
      </c>
      <c r="Z10" s="126">
        <v>3116375.39</v>
      </c>
      <c r="AF10" s="33">
        <v>1457495.68</v>
      </c>
      <c r="AG10" s="33"/>
      <c r="AH10" s="33">
        <v>1342245.42</v>
      </c>
      <c r="AI10" s="292">
        <v>1472971</v>
      </c>
      <c r="AJ10" s="292">
        <v>76099</v>
      </c>
      <c r="AM10" s="292">
        <v>410873.62</v>
      </c>
      <c r="AN10" s="292">
        <v>305617.03000000003</v>
      </c>
    </row>
    <row r="11" spans="1:44" x14ac:dyDescent="0.2">
      <c r="D11" s="32" t="s">
        <v>102</v>
      </c>
      <c r="E11" s="32" t="s">
        <v>102</v>
      </c>
      <c r="F11" s="36">
        <v>1262914.3</v>
      </c>
      <c r="H11" s="36">
        <v>151859</v>
      </c>
      <c r="K11" s="126">
        <v>321388.59000000003</v>
      </c>
      <c r="L11" s="126">
        <v>485318.03</v>
      </c>
      <c r="S11" s="59">
        <v>-7441246</v>
      </c>
      <c r="Y11" s="126">
        <v>2351172.4700000002</v>
      </c>
      <c r="Z11" s="126">
        <v>2450442</v>
      </c>
      <c r="AD11" s="33">
        <v>365.98</v>
      </c>
      <c r="AF11" s="33">
        <v>1365441</v>
      </c>
      <c r="AG11" s="33"/>
      <c r="AH11" s="33">
        <v>5798530.29</v>
      </c>
      <c r="AI11" s="292">
        <v>1578998.5</v>
      </c>
      <c r="AJ11" s="292"/>
      <c r="AM11" s="292">
        <v>464427.2</v>
      </c>
      <c r="AN11" s="292">
        <v>259800.12</v>
      </c>
    </row>
    <row r="12" spans="1:44" x14ac:dyDescent="0.2">
      <c r="D12" s="32" t="s">
        <v>103</v>
      </c>
      <c r="E12" s="32" t="s">
        <v>103</v>
      </c>
      <c r="F12" s="36">
        <v>2352.71</v>
      </c>
      <c r="K12" s="126">
        <v>3194807.4</v>
      </c>
      <c r="L12" s="126">
        <v>757869.19</v>
      </c>
      <c r="P12" s="59">
        <v>-204500</v>
      </c>
      <c r="S12" s="59">
        <v>204500</v>
      </c>
      <c r="Y12" s="126">
        <v>2603438.8199999998</v>
      </c>
      <c r="Z12" s="126">
        <v>1686786.55</v>
      </c>
      <c r="AC12" s="33">
        <v>8000</v>
      </c>
      <c r="AF12" s="33">
        <v>1758692</v>
      </c>
      <c r="AG12" s="33"/>
      <c r="AH12" s="33">
        <v>299151.07</v>
      </c>
      <c r="AI12" s="292">
        <v>1807766</v>
      </c>
      <c r="AJ12" s="292">
        <v>18000</v>
      </c>
      <c r="AK12" s="292">
        <v>4140</v>
      </c>
      <c r="AL12" s="292">
        <v>2540</v>
      </c>
      <c r="AM12" s="292">
        <v>231044.36</v>
      </c>
      <c r="AN12" s="292">
        <v>337548.78</v>
      </c>
    </row>
    <row r="13" spans="1:44" x14ac:dyDescent="0.2">
      <c r="D13" s="32" t="s">
        <v>104</v>
      </c>
      <c r="E13" s="32" t="s">
        <v>104</v>
      </c>
      <c r="F13" s="36">
        <v>1466</v>
      </c>
      <c r="H13" s="36">
        <v>0</v>
      </c>
      <c r="K13" s="126">
        <v>738667.59</v>
      </c>
      <c r="L13" s="126">
        <v>377292.78</v>
      </c>
      <c r="O13" s="59">
        <v>0</v>
      </c>
      <c r="P13" s="59">
        <v>0</v>
      </c>
      <c r="Q13" s="59">
        <v>0</v>
      </c>
      <c r="S13" s="59">
        <v>0</v>
      </c>
      <c r="Y13" s="126">
        <v>904141.45</v>
      </c>
      <c r="Z13" s="126">
        <v>412000</v>
      </c>
      <c r="AD13" s="33">
        <v>156.04</v>
      </c>
      <c r="AF13" s="33">
        <v>2270844</v>
      </c>
      <c r="AG13" s="33">
        <v>8000</v>
      </c>
      <c r="AH13" s="33">
        <v>3775880</v>
      </c>
      <c r="AI13" s="292">
        <v>2313344</v>
      </c>
      <c r="AJ13" s="292"/>
      <c r="AK13" s="292">
        <v>68400</v>
      </c>
      <c r="AL13" s="292">
        <v>86320</v>
      </c>
      <c r="AM13" s="292">
        <v>396881.12</v>
      </c>
      <c r="AN13" s="292">
        <v>197250</v>
      </c>
      <c r="AQ13" s="292">
        <v>3191400</v>
      </c>
    </row>
    <row r="14" spans="1:44" x14ac:dyDescent="0.2">
      <c r="D14" s="32" t="s">
        <v>1602</v>
      </c>
      <c r="E14" s="32" t="s">
        <v>1602</v>
      </c>
      <c r="F14" s="36">
        <v>300931.73</v>
      </c>
      <c r="K14" s="126">
        <v>1</v>
      </c>
      <c r="L14" s="126">
        <v>2</v>
      </c>
      <c r="S14" s="59">
        <v>1608</v>
      </c>
      <c r="Y14" s="126">
        <v>-2628773.2599999998</v>
      </c>
      <c r="Z14" s="126">
        <v>2928622.32</v>
      </c>
      <c r="AA14" s="33">
        <v>1004.43</v>
      </c>
      <c r="AB14" s="33">
        <v>25181</v>
      </c>
      <c r="AD14" s="33">
        <v>478.87</v>
      </c>
      <c r="AF14" s="33">
        <v>9491842.3000000007</v>
      </c>
      <c r="AG14" s="33"/>
      <c r="AH14" s="33">
        <v>850300</v>
      </c>
      <c r="AI14" s="292">
        <v>10210586.300000001</v>
      </c>
      <c r="AJ14" s="292"/>
      <c r="AM14" s="292">
        <v>158742.63</v>
      </c>
    </row>
    <row r="15" spans="1:44" x14ac:dyDescent="0.2">
      <c r="D15" s="32" t="s">
        <v>105</v>
      </c>
      <c r="E15" s="32" t="s">
        <v>105</v>
      </c>
      <c r="F15" s="36">
        <v>778753.4</v>
      </c>
      <c r="G15" s="36">
        <v>43600</v>
      </c>
      <c r="H15" s="36">
        <v>306703.03000000003</v>
      </c>
      <c r="K15" s="126">
        <v>109942</v>
      </c>
      <c r="L15" s="126">
        <v>510097.3</v>
      </c>
      <c r="O15" s="59">
        <v>0</v>
      </c>
      <c r="P15" s="59">
        <v>70700</v>
      </c>
      <c r="R15" s="59">
        <v>8079.9</v>
      </c>
      <c r="S15" s="59">
        <v>0</v>
      </c>
      <c r="Y15" s="126">
        <v>193948.4</v>
      </c>
      <c r="Z15" s="126">
        <v>1691218.36</v>
      </c>
      <c r="AB15" s="33">
        <v>1843185.73</v>
      </c>
      <c r="AC15" s="33">
        <v>210375</v>
      </c>
      <c r="AD15" s="33">
        <v>3809.17</v>
      </c>
      <c r="AF15" s="33">
        <v>3528213.5</v>
      </c>
      <c r="AG15" s="33"/>
      <c r="AH15" s="33">
        <v>368150</v>
      </c>
      <c r="AI15" s="292">
        <v>4238838.5</v>
      </c>
      <c r="AJ15" s="292"/>
      <c r="AK15" s="292">
        <v>22320</v>
      </c>
      <c r="AL15" s="292">
        <v>61933</v>
      </c>
      <c r="AM15" s="292">
        <v>1487099.65</v>
      </c>
      <c r="AN15" s="292">
        <v>358393.18</v>
      </c>
    </row>
    <row r="16" spans="1:44" x14ac:dyDescent="0.2">
      <c r="A16" s="32" t="s">
        <v>600</v>
      </c>
      <c r="B16" s="32" t="s">
        <v>329</v>
      </c>
      <c r="C16" s="94">
        <v>6904</v>
      </c>
      <c r="D16" s="32" t="s">
        <v>106</v>
      </c>
      <c r="E16" s="32" t="s">
        <v>106</v>
      </c>
      <c r="F16" s="36">
        <v>235971.13</v>
      </c>
      <c r="G16" s="36">
        <v>99390.5</v>
      </c>
      <c r="H16" s="36">
        <v>700137.81</v>
      </c>
      <c r="K16" s="126">
        <v>365735.33</v>
      </c>
      <c r="L16" s="126">
        <v>1056923.8400000001</v>
      </c>
      <c r="P16" s="59">
        <v>94614.97</v>
      </c>
      <c r="S16" s="59">
        <v>0</v>
      </c>
      <c r="Y16" s="126">
        <v>949789.04</v>
      </c>
      <c r="Z16" s="126">
        <v>1534772.11</v>
      </c>
      <c r="AB16" s="33">
        <v>2290431.27</v>
      </c>
      <c r="AD16" s="33">
        <v>3090.58</v>
      </c>
      <c r="AF16" s="33">
        <v>1656489</v>
      </c>
      <c r="AG16" s="33"/>
      <c r="AH16" s="33">
        <v>372150</v>
      </c>
      <c r="AI16" s="292">
        <v>2843344</v>
      </c>
      <c r="AJ16" s="292"/>
      <c r="AK16" s="292">
        <v>90410</v>
      </c>
      <c r="AL16" s="292">
        <v>1260</v>
      </c>
      <c r="AM16" s="292">
        <v>1357137.76</v>
      </c>
      <c r="AN16" s="292">
        <v>151026.6</v>
      </c>
    </row>
    <row r="17" spans="1:43" x14ac:dyDescent="0.2">
      <c r="A17" s="32" t="s">
        <v>600</v>
      </c>
      <c r="B17" s="32" t="s">
        <v>329</v>
      </c>
      <c r="C17" s="94">
        <v>7854</v>
      </c>
      <c r="D17" s="32" t="s">
        <v>107</v>
      </c>
      <c r="E17" s="32" t="s">
        <v>107</v>
      </c>
      <c r="F17" s="36">
        <v>3223545.66</v>
      </c>
      <c r="G17" s="36">
        <v>14300</v>
      </c>
      <c r="H17" s="36">
        <v>472591.68</v>
      </c>
      <c r="K17" s="126">
        <v>764736.08</v>
      </c>
      <c r="L17" s="126">
        <v>199791.05</v>
      </c>
      <c r="O17" s="59">
        <v>89073.08</v>
      </c>
      <c r="P17" s="59">
        <v>107203.87</v>
      </c>
      <c r="S17" s="59">
        <v>5704.88</v>
      </c>
      <c r="Y17" s="126">
        <v>3893126.14</v>
      </c>
      <c r="Z17" s="126">
        <v>1567224.53</v>
      </c>
      <c r="AB17" s="33">
        <v>2851381.66</v>
      </c>
      <c r="AD17" s="33">
        <v>17137.39</v>
      </c>
      <c r="AF17" s="33">
        <v>1634973</v>
      </c>
      <c r="AG17" s="33"/>
      <c r="AH17" s="33">
        <v>647550</v>
      </c>
      <c r="AI17" s="292">
        <v>3005662.08</v>
      </c>
      <c r="AJ17" s="292"/>
      <c r="AK17" s="292">
        <v>32266</v>
      </c>
      <c r="AL17" s="292">
        <v>55191</v>
      </c>
      <c r="AM17" s="292">
        <v>2560254.2599999998</v>
      </c>
      <c r="AN17" s="292">
        <v>436404.74</v>
      </c>
      <c r="AQ17" s="292">
        <v>48632</v>
      </c>
    </row>
    <row r="18" spans="1:43" x14ac:dyDescent="0.2">
      <c r="A18" s="32" t="s">
        <v>600</v>
      </c>
      <c r="B18" s="32" t="s">
        <v>329</v>
      </c>
      <c r="C18" s="94">
        <v>11376</v>
      </c>
      <c r="D18" s="32" t="s">
        <v>108</v>
      </c>
      <c r="E18" s="32" t="s">
        <v>108</v>
      </c>
      <c r="F18" s="36">
        <v>1333704.08</v>
      </c>
      <c r="G18" s="36">
        <v>34207.949999999997</v>
      </c>
      <c r="H18" s="36">
        <v>320238.84000000003</v>
      </c>
      <c r="K18" s="126">
        <v>119351.67</v>
      </c>
      <c r="L18" s="126">
        <v>703167.14</v>
      </c>
      <c r="O18" s="59">
        <v>7600</v>
      </c>
      <c r="P18" s="59">
        <v>56300.5</v>
      </c>
      <c r="R18" s="59">
        <v>0</v>
      </c>
      <c r="S18" s="59">
        <v>0</v>
      </c>
      <c r="Y18" s="126">
        <v>3098985.87</v>
      </c>
      <c r="Z18" s="126">
        <v>1097038.29</v>
      </c>
      <c r="AB18" s="33">
        <v>1822933.65</v>
      </c>
      <c r="AC18" s="33">
        <v>31000</v>
      </c>
      <c r="AD18" s="33">
        <v>5770.59</v>
      </c>
      <c r="AF18" s="33">
        <v>1915649</v>
      </c>
      <c r="AG18" s="33"/>
      <c r="AH18" s="33">
        <v>327472</v>
      </c>
      <c r="AI18" s="292">
        <v>2782427</v>
      </c>
      <c r="AJ18" s="292"/>
      <c r="AK18" s="292">
        <v>4200</v>
      </c>
      <c r="AL18" s="292">
        <v>80506</v>
      </c>
      <c r="AM18" s="292">
        <v>933136.89</v>
      </c>
      <c r="AN18" s="292">
        <v>2051810.33</v>
      </c>
    </row>
    <row r="19" spans="1:43" x14ac:dyDescent="0.2">
      <c r="A19" s="32" t="s">
        <v>600</v>
      </c>
      <c r="B19" s="32" t="s">
        <v>329</v>
      </c>
      <c r="C19" s="94">
        <v>5535</v>
      </c>
      <c r="D19" s="32" t="s">
        <v>109</v>
      </c>
      <c r="E19" s="32" t="s">
        <v>109</v>
      </c>
      <c r="F19" s="36">
        <v>397234.9</v>
      </c>
      <c r="G19" s="36">
        <v>60209.1</v>
      </c>
      <c r="H19" s="36">
        <v>498539.63</v>
      </c>
      <c r="K19" s="126">
        <v>2237089.69</v>
      </c>
      <c r="L19" s="126">
        <v>225715.71</v>
      </c>
      <c r="O19" s="59">
        <v>82217</v>
      </c>
      <c r="P19" s="59">
        <v>62430.92</v>
      </c>
      <c r="R19" s="59">
        <v>23068.799999999999</v>
      </c>
      <c r="S19" s="59">
        <v>0</v>
      </c>
      <c r="Y19" s="126">
        <v>2655532.6800000002</v>
      </c>
      <c r="Z19" s="126">
        <v>1718005.94</v>
      </c>
      <c r="AB19" s="33">
        <v>1721014.6</v>
      </c>
      <c r="AC19" s="33">
        <v>19000</v>
      </c>
      <c r="AD19" s="33">
        <v>2585.33</v>
      </c>
      <c r="AF19" s="33">
        <v>1433838</v>
      </c>
      <c r="AG19" s="33"/>
      <c r="AH19" s="33">
        <v>151100</v>
      </c>
      <c r="AI19" s="292">
        <v>2320307</v>
      </c>
      <c r="AJ19" s="292"/>
      <c r="AK19" s="292">
        <v>45302</v>
      </c>
      <c r="AL19" s="292">
        <v>9960</v>
      </c>
      <c r="AM19" s="292">
        <v>1077795.78</v>
      </c>
      <c r="AN19" s="292">
        <v>996639.46</v>
      </c>
    </row>
    <row r="20" spans="1:43" x14ac:dyDescent="0.2">
      <c r="A20" s="32" t="s">
        <v>600</v>
      </c>
      <c r="B20" s="32" t="s">
        <v>329</v>
      </c>
      <c r="C20" s="94">
        <v>4498</v>
      </c>
      <c r="D20" s="32" t="s">
        <v>110</v>
      </c>
      <c r="E20" s="32" t="s">
        <v>110</v>
      </c>
      <c r="F20" s="36">
        <v>1626572.85</v>
      </c>
      <c r="G20" s="36">
        <v>63910.6</v>
      </c>
      <c r="H20" s="36">
        <v>1078962.54</v>
      </c>
      <c r="K20" s="126">
        <v>1621672.63</v>
      </c>
      <c r="L20" s="126">
        <v>1066292.3799999999</v>
      </c>
      <c r="P20" s="59">
        <v>198911.25</v>
      </c>
      <c r="R20" s="59">
        <v>18709.2</v>
      </c>
      <c r="S20" s="59">
        <v>0</v>
      </c>
      <c r="Y20" s="126">
        <v>880903.6</v>
      </c>
      <c r="Z20" s="126">
        <v>3950541.16</v>
      </c>
      <c r="AB20" s="33">
        <v>3519725.75</v>
      </c>
      <c r="AC20" s="33">
        <v>112670</v>
      </c>
      <c r="AD20" s="33">
        <v>5804.62</v>
      </c>
      <c r="AF20" s="33">
        <v>1392147</v>
      </c>
      <c r="AG20" s="33"/>
      <c r="AH20" s="33">
        <v>413640</v>
      </c>
      <c r="AI20" s="292">
        <v>2240302</v>
      </c>
      <c r="AJ20" s="292"/>
      <c r="AK20" s="292">
        <v>57926</v>
      </c>
      <c r="AM20" s="292">
        <v>2487024.7999999998</v>
      </c>
      <c r="AN20" s="292">
        <v>250388.78</v>
      </c>
    </row>
    <row r="21" spans="1:43" x14ac:dyDescent="0.2">
      <c r="A21" s="32" t="s">
        <v>600</v>
      </c>
      <c r="B21" s="32" t="s">
        <v>329</v>
      </c>
      <c r="C21" s="94">
        <v>8085</v>
      </c>
      <c r="D21" s="32" t="s">
        <v>111</v>
      </c>
      <c r="E21" s="32" t="s">
        <v>111</v>
      </c>
      <c r="F21" s="36">
        <v>1539219.34</v>
      </c>
      <c r="G21" s="36">
        <v>96827.34</v>
      </c>
      <c r="H21" s="36">
        <v>278629.61</v>
      </c>
      <c r="K21" s="126">
        <v>1149598.51</v>
      </c>
      <c r="L21" s="126">
        <v>821618.72</v>
      </c>
      <c r="O21" s="59">
        <v>3000</v>
      </c>
      <c r="P21" s="59">
        <v>118377.87</v>
      </c>
      <c r="R21" s="59">
        <v>15000</v>
      </c>
      <c r="S21" s="59">
        <v>1095.71</v>
      </c>
      <c r="Y21" s="126">
        <v>1577536.92</v>
      </c>
      <c r="Z21" s="126">
        <v>2643840</v>
      </c>
      <c r="AB21" s="33">
        <v>2994629.38</v>
      </c>
      <c r="AD21" s="33">
        <v>8474.1</v>
      </c>
      <c r="AF21" s="33">
        <v>1508899</v>
      </c>
      <c r="AG21" s="33"/>
      <c r="AH21" s="33">
        <v>558829</v>
      </c>
      <c r="AI21" s="292">
        <v>2897318</v>
      </c>
      <c r="AJ21" s="292"/>
      <c r="AK21" s="292">
        <v>82870</v>
      </c>
      <c r="AM21" s="292">
        <v>2271787.5699999998</v>
      </c>
      <c r="AN21" s="292">
        <v>288447.89</v>
      </c>
      <c r="AQ21" s="292">
        <v>3365</v>
      </c>
    </row>
    <row r="22" spans="1:43" x14ac:dyDescent="0.2">
      <c r="A22" s="32" t="s">
        <v>600</v>
      </c>
      <c r="B22" s="32" t="s">
        <v>329</v>
      </c>
      <c r="C22" s="94">
        <v>8539</v>
      </c>
      <c r="D22" s="32" t="s">
        <v>112</v>
      </c>
      <c r="E22" s="32" t="s">
        <v>112</v>
      </c>
      <c r="F22" s="36">
        <v>878809.93</v>
      </c>
      <c r="G22" s="36">
        <v>21525.1</v>
      </c>
      <c r="H22" s="36">
        <v>215975.3</v>
      </c>
      <c r="K22" s="126">
        <v>912265.9</v>
      </c>
      <c r="L22" s="126">
        <v>39649.53</v>
      </c>
      <c r="P22" s="59">
        <v>75654.47</v>
      </c>
      <c r="S22" s="59">
        <v>0</v>
      </c>
      <c r="Y22" s="126">
        <v>-148302.35999999999</v>
      </c>
      <c r="Z22" s="126">
        <v>2287723.02</v>
      </c>
      <c r="AB22" s="33">
        <v>1658460.86</v>
      </c>
      <c r="AC22" s="33">
        <v>178161</v>
      </c>
      <c r="AD22" s="33">
        <v>3680.52</v>
      </c>
      <c r="AF22" s="33">
        <v>2534680</v>
      </c>
      <c r="AG22" s="33"/>
      <c r="AH22" s="33">
        <v>203650</v>
      </c>
      <c r="AI22" s="292">
        <v>3302816</v>
      </c>
      <c r="AJ22" s="292"/>
      <c r="AK22" s="292">
        <v>70709.710000000006</v>
      </c>
      <c r="AM22" s="292">
        <v>1132486.1499999999</v>
      </c>
      <c r="AN22" s="292">
        <v>212522.38</v>
      </c>
      <c r="AQ22" s="292">
        <v>6947.51</v>
      </c>
    </row>
    <row r="23" spans="1:43" x14ac:dyDescent="0.2">
      <c r="A23" s="32" t="s">
        <v>600</v>
      </c>
      <c r="B23" s="32" t="s">
        <v>329</v>
      </c>
      <c r="C23" s="94">
        <v>4617</v>
      </c>
      <c r="D23" s="32" t="s">
        <v>113</v>
      </c>
      <c r="E23" s="32" t="s">
        <v>113</v>
      </c>
      <c r="F23" s="36">
        <v>1448243.88</v>
      </c>
      <c r="G23" s="36">
        <v>124863</v>
      </c>
      <c r="H23" s="36">
        <v>393439.16</v>
      </c>
      <c r="K23" s="126">
        <v>741597.41</v>
      </c>
      <c r="L23" s="126">
        <v>518850.73</v>
      </c>
      <c r="O23" s="59">
        <v>4900</v>
      </c>
      <c r="P23" s="59">
        <v>103317.88</v>
      </c>
      <c r="R23" s="59">
        <v>15000</v>
      </c>
      <c r="S23" s="59">
        <v>1246.47</v>
      </c>
      <c r="Y23" s="126">
        <v>664292.71</v>
      </c>
      <c r="Z23" s="126">
        <v>2980228.7</v>
      </c>
      <c r="AB23" s="33">
        <v>1943977.54</v>
      </c>
      <c r="AC23" s="33">
        <v>345025</v>
      </c>
      <c r="AD23" s="33">
        <v>6656.61</v>
      </c>
      <c r="AF23" s="33">
        <v>3293053.5</v>
      </c>
      <c r="AG23" s="33"/>
      <c r="AH23" s="33">
        <v>370028</v>
      </c>
      <c r="AI23" s="292">
        <v>4477037.5</v>
      </c>
      <c r="AJ23" s="292"/>
      <c r="AK23" s="292">
        <v>59360</v>
      </c>
      <c r="AL23" s="292">
        <v>22120</v>
      </c>
      <c r="AM23" s="292">
        <v>1656349.11</v>
      </c>
      <c r="AN23" s="292">
        <v>284683.27</v>
      </c>
      <c r="AQ23" s="292">
        <v>1182.3499999999999</v>
      </c>
    </row>
    <row r="24" spans="1:43" x14ac:dyDescent="0.2">
      <c r="A24" s="32" t="s">
        <v>600</v>
      </c>
      <c r="B24" s="32" t="s">
        <v>329</v>
      </c>
      <c r="C24" s="94">
        <v>8025</v>
      </c>
      <c r="D24" s="32" t="s">
        <v>114</v>
      </c>
      <c r="E24" s="32" t="s">
        <v>114</v>
      </c>
      <c r="F24" s="36">
        <v>1681375.67</v>
      </c>
      <c r="G24" s="36">
        <v>128000</v>
      </c>
      <c r="H24" s="36">
        <v>1057851.43</v>
      </c>
      <c r="K24" s="126">
        <v>383912.09</v>
      </c>
      <c r="L24" s="126">
        <v>711563.58</v>
      </c>
      <c r="P24" s="59">
        <v>93459.3</v>
      </c>
      <c r="R24" s="59">
        <v>15000</v>
      </c>
      <c r="S24" s="59">
        <v>1370.06</v>
      </c>
      <c r="Y24" s="126">
        <v>2798162.42</v>
      </c>
      <c r="Z24" s="126">
        <v>928313.81</v>
      </c>
      <c r="AB24" s="33">
        <v>2707210.89</v>
      </c>
      <c r="AC24" s="33">
        <v>223850</v>
      </c>
      <c r="AF24" s="33">
        <v>3068761</v>
      </c>
      <c r="AG24" s="33"/>
      <c r="AH24" s="33">
        <v>342670</v>
      </c>
      <c r="AI24" s="292">
        <v>4442903</v>
      </c>
      <c r="AJ24" s="292"/>
      <c r="AK24" s="292">
        <v>70785</v>
      </c>
      <c r="AL24" s="292">
        <v>8170</v>
      </c>
      <c r="AM24" s="292">
        <v>1374949.08</v>
      </c>
      <c r="AN24" s="292">
        <v>313287.63</v>
      </c>
      <c r="AQ24" s="292">
        <v>6000</v>
      </c>
    </row>
    <row r="25" spans="1:43" x14ac:dyDescent="0.2">
      <c r="A25" s="32" t="s">
        <v>600</v>
      </c>
      <c r="B25" s="32" t="s">
        <v>329</v>
      </c>
      <c r="C25" s="94">
        <v>9296</v>
      </c>
      <c r="D25" s="32" t="s">
        <v>115</v>
      </c>
      <c r="E25" s="32" t="s">
        <v>115</v>
      </c>
      <c r="F25" s="36">
        <v>1486486.09</v>
      </c>
      <c r="G25" s="36">
        <v>89300</v>
      </c>
      <c r="H25" s="36">
        <v>502683.92</v>
      </c>
      <c r="K25" s="126">
        <v>125841</v>
      </c>
      <c r="L25" s="126">
        <v>1037116.52</v>
      </c>
      <c r="P25" s="59">
        <v>66060</v>
      </c>
      <c r="S25" s="59">
        <v>0</v>
      </c>
      <c r="Y25" s="126">
        <v>1858754.75</v>
      </c>
      <c r="Z25" s="126">
        <v>955989.15</v>
      </c>
      <c r="AB25" s="33">
        <v>2176619.2000000002</v>
      </c>
      <c r="AC25" s="33">
        <v>4800</v>
      </c>
      <c r="AD25" s="33">
        <v>3266.4</v>
      </c>
      <c r="AF25" s="33">
        <v>2994521.9</v>
      </c>
      <c r="AG25" s="33"/>
      <c r="AH25" s="33">
        <v>623474.14</v>
      </c>
      <c r="AI25" s="292">
        <v>3837909.9</v>
      </c>
      <c r="AJ25" s="292"/>
      <c r="AK25" s="292">
        <v>105066</v>
      </c>
      <c r="AM25" s="292">
        <v>1418288.01</v>
      </c>
      <c r="AN25" s="292">
        <v>80602.100000000006</v>
      </c>
      <c r="AQ25" s="292">
        <v>192</v>
      </c>
    </row>
    <row r="26" spans="1:43" x14ac:dyDescent="0.2">
      <c r="A26" s="32" t="s">
        <v>600</v>
      </c>
      <c r="B26" s="32" t="s">
        <v>329</v>
      </c>
      <c r="C26" s="94">
        <v>6137</v>
      </c>
      <c r="D26" s="32" t="s">
        <v>116</v>
      </c>
      <c r="E26" s="32" t="s">
        <v>116</v>
      </c>
      <c r="F26" s="36">
        <v>336472.67</v>
      </c>
      <c r="G26" s="36">
        <v>97500</v>
      </c>
      <c r="H26" s="36">
        <v>355914.29</v>
      </c>
      <c r="K26" s="126">
        <v>1010139.71</v>
      </c>
      <c r="L26" s="126">
        <v>514667.84</v>
      </c>
      <c r="O26" s="59">
        <v>2500</v>
      </c>
      <c r="P26" s="59">
        <v>64730</v>
      </c>
      <c r="S26" s="59">
        <v>0</v>
      </c>
      <c r="Y26" s="126">
        <v>1334688.32</v>
      </c>
      <c r="Z26" s="126">
        <v>1540469.93</v>
      </c>
      <c r="AB26" s="33">
        <v>2065953.35</v>
      </c>
      <c r="AC26" s="33">
        <v>306525</v>
      </c>
      <c r="AD26" s="33">
        <v>3156.3</v>
      </c>
      <c r="AF26" s="33">
        <v>946239</v>
      </c>
      <c r="AG26" s="33"/>
      <c r="AH26" s="33">
        <v>245950</v>
      </c>
      <c r="AI26" s="292">
        <v>1976881</v>
      </c>
      <c r="AJ26" s="292"/>
      <c r="AK26" s="292">
        <v>25188</v>
      </c>
      <c r="AL26" s="292">
        <v>26260</v>
      </c>
      <c r="AM26" s="292">
        <v>1782218.61</v>
      </c>
      <c r="AN26" s="292">
        <v>384969.78</v>
      </c>
    </row>
    <row r="27" spans="1:43" x14ac:dyDescent="0.2">
      <c r="A27" s="32" t="s">
        <v>600</v>
      </c>
      <c r="B27" s="32" t="s">
        <v>329</v>
      </c>
      <c r="C27" s="94">
        <v>5098</v>
      </c>
      <c r="D27" s="32" t="s">
        <v>117</v>
      </c>
      <c r="E27" s="32" t="s">
        <v>117</v>
      </c>
      <c r="F27" s="36">
        <v>2268120.59</v>
      </c>
      <c r="G27" s="36">
        <v>90049</v>
      </c>
      <c r="H27" s="36">
        <v>333723.82</v>
      </c>
      <c r="K27" s="126">
        <v>455801.33</v>
      </c>
      <c r="L27" s="126">
        <v>150717.96</v>
      </c>
      <c r="P27" s="59">
        <v>60600</v>
      </c>
      <c r="S27" s="59">
        <v>720.99</v>
      </c>
      <c r="W27" s="126">
        <v>13322</v>
      </c>
      <c r="Y27" s="126">
        <v>475921.35</v>
      </c>
      <c r="Z27" s="126">
        <v>2399548.4500000002</v>
      </c>
      <c r="AB27" s="33">
        <v>2964998.93</v>
      </c>
      <c r="AC27" s="33">
        <v>164798</v>
      </c>
      <c r="AD27" s="33">
        <v>9577.34</v>
      </c>
      <c r="AF27" s="33">
        <v>3492870</v>
      </c>
      <c r="AG27" s="33"/>
      <c r="AH27" s="33">
        <v>262185</v>
      </c>
      <c r="AI27" s="292">
        <v>4685857.12</v>
      </c>
      <c r="AJ27" s="292"/>
      <c r="AK27" s="292">
        <v>128578</v>
      </c>
      <c r="AL27" s="292">
        <v>19774</v>
      </c>
      <c r="AM27" s="292">
        <v>1631532.28</v>
      </c>
      <c r="AN27" s="292">
        <v>80387.960000000006</v>
      </c>
    </row>
    <row r="28" spans="1:43" x14ac:dyDescent="0.2">
      <c r="A28" s="32" t="s">
        <v>600</v>
      </c>
      <c r="B28" s="32" t="s">
        <v>329</v>
      </c>
      <c r="C28" s="94">
        <v>10388</v>
      </c>
      <c r="D28" s="32" t="s">
        <v>118</v>
      </c>
      <c r="E28" s="32" t="s">
        <v>118</v>
      </c>
      <c r="F28" s="36">
        <v>283182.43</v>
      </c>
      <c r="G28" s="36">
        <v>14910.16</v>
      </c>
      <c r="H28" s="36">
        <v>490597.23</v>
      </c>
      <c r="K28" s="126">
        <v>1742815.62</v>
      </c>
      <c r="L28" s="126">
        <v>661612.54</v>
      </c>
      <c r="P28" s="59">
        <v>56286.18</v>
      </c>
      <c r="R28" s="59">
        <v>37466</v>
      </c>
      <c r="S28" s="59">
        <v>0</v>
      </c>
      <c r="X28" s="126">
        <v>-583672.99</v>
      </c>
      <c r="Y28" s="126">
        <v>360292.92</v>
      </c>
      <c r="Z28" s="126">
        <v>3847094.62</v>
      </c>
      <c r="AB28" s="33">
        <v>2560538.12</v>
      </c>
      <c r="AC28" s="33">
        <v>183525</v>
      </c>
      <c r="AD28" s="33">
        <v>3539.67</v>
      </c>
      <c r="AF28" s="33">
        <v>2944363.5</v>
      </c>
      <c r="AG28" s="33"/>
      <c r="AH28" s="33">
        <v>557527.03</v>
      </c>
      <c r="AI28" s="292">
        <v>4139710.5</v>
      </c>
      <c r="AJ28" s="292"/>
      <c r="AK28" s="292">
        <v>86988</v>
      </c>
      <c r="AM28" s="292">
        <v>2322555.7599999998</v>
      </c>
      <c r="AN28" s="292">
        <v>198815.81</v>
      </c>
      <c r="AQ28" s="292">
        <v>25772</v>
      </c>
    </row>
    <row r="29" spans="1:43" x14ac:dyDescent="0.2">
      <c r="A29" s="32" t="s">
        <v>600</v>
      </c>
      <c r="B29" s="32" t="s">
        <v>329</v>
      </c>
      <c r="C29" s="94">
        <v>8779</v>
      </c>
      <c r="D29" s="32" t="s">
        <v>119</v>
      </c>
      <c r="E29" s="32" t="s">
        <v>119</v>
      </c>
      <c r="F29" s="36">
        <v>2164720.9500000002</v>
      </c>
      <c r="G29" s="36">
        <v>93629.35</v>
      </c>
      <c r="H29" s="36">
        <v>624540.66</v>
      </c>
      <c r="K29" s="126">
        <v>4</v>
      </c>
      <c r="L29" s="126">
        <v>660246.29</v>
      </c>
      <c r="O29" s="59">
        <v>3500</v>
      </c>
      <c r="P29" s="59">
        <v>127530.58</v>
      </c>
      <c r="S29" s="59">
        <v>0</v>
      </c>
      <c r="Y29" s="126">
        <v>871242.21</v>
      </c>
      <c r="Z29" s="126">
        <v>2781867.7</v>
      </c>
      <c r="AB29" s="33">
        <v>3287591.1</v>
      </c>
      <c r="AC29" s="33">
        <v>101200</v>
      </c>
      <c r="AD29" s="33">
        <v>9847.3700000000008</v>
      </c>
      <c r="AF29" s="33">
        <v>3895392</v>
      </c>
      <c r="AG29" s="33"/>
      <c r="AH29" s="33">
        <v>578620</v>
      </c>
      <c r="AI29" s="292">
        <v>5614024</v>
      </c>
      <c r="AJ29" s="292"/>
      <c r="AK29" s="292">
        <v>177735</v>
      </c>
      <c r="AM29" s="292">
        <v>2194571.12</v>
      </c>
      <c r="AN29" s="292">
        <v>127319.59</v>
      </c>
    </row>
    <row r="30" spans="1:43" x14ac:dyDescent="0.2">
      <c r="A30" s="32" t="s">
        <v>600</v>
      </c>
      <c r="B30" s="32" t="s">
        <v>329</v>
      </c>
      <c r="C30" s="94">
        <v>13821</v>
      </c>
      <c r="D30" s="32" t="s">
        <v>120</v>
      </c>
      <c r="E30" s="32" t="s">
        <v>120</v>
      </c>
      <c r="F30" s="36">
        <v>898108.61</v>
      </c>
      <c r="G30" s="36">
        <v>34266.06</v>
      </c>
      <c r="H30" s="36">
        <v>476577.54</v>
      </c>
      <c r="K30" s="126">
        <v>690659.66</v>
      </c>
      <c r="L30" s="126">
        <v>475077.84</v>
      </c>
      <c r="O30" s="59">
        <v>0</v>
      </c>
      <c r="P30" s="59">
        <v>72148.38</v>
      </c>
      <c r="R30" s="59">
        <v>65.28</v>
      </c>
      <c r="S30" s="59">
        <v>848.04</v>
      </c>
      <c r="Y30" s="126">
        <v>874105.82</v>
      </c>
      <c r="Z30" s="126">
        <v>1887309.56</v>
      </c>
      <c r="AB30" s="33">
        <v>2115908.19</v>
      </c>
      <c r="AC30" s="33">
        <v>262550</v>
      </c>
      <c r="AD30" s="33">
        <v>5669.36</v>
      </c>
      <c r="AF30" s="33">
        <v>3550487</v>
      </c>
      <c r="AG30" s="33"/>
      <c r="AH30" s="33">
        <v>322155</v>
      </c>
      <c r="AI30" s="292">
        <v>4387326</v>
      </c>
      <c r="AJ30" s="292"/>
      <c r="AL30" s="292">
        <v>89754</v>
      </c>
      <c r="AM30" s="292">
        <v>1797087.76</v>
      </c>
      <c r="AN30" s="292">
        <v>242389.16</v>
      </c>
    </row>
    <row r="31" spans="1:43" x14ac:dyDescent="0.2">
      <c r="A31" s="32" t="s">
        <v>600</v>
      </c>
      <c r="B31" s="32" t="s">
        <v>329</v>
      </c>
      <c r="C31" s="94">
        <v>6605</v>
      </c>
      <c r="D31" s="32" t="s">
        <v>121</v>
      </c>
      <c r="E31" s="32" t="s">
        <v>121</v>
      </c>
      <c r="F31" s="36">
        <v>1108495.27</v>
      </c>
      <c r="G31" s="36">
        <v>61369.49</v>
      </c>
      <c r="H31" s="36">
        <v>243144.32000000001</v>
      </c>
      <c r="K31" s="126">
        <v>1383912.28</v>
      </c>
      <c r="L31" s="126">
        <v>306365.5</v>
      </c>
      <c r="P31" s="59">
        <v>54523.62</v>
      </c>
      <c r="R31" s="59">
        <v>34.92</v>
      </c>
      <c r="S31" s="59">
        <v>0</v>
      </c>
      <c r="Y31" s="126">
        <v>812823.44</v>
      </c>
      <c r="Z31" s="126">
        <v>2302867.0299999998</v>
      </c>
      <c r="AB31" s="33">
        <v>1556628.3</v>
      </c>
      <c r="AC31" s="33">
        <v>209023</v>
      </c>
      <c r="AD31" s="33">
        <v>5138.1099999999997</v>
      </c>
      <c r="AF31" s="33">
        <v>1564311</v>
      </c>
      <c r="AG31" s="33"/>
      <c r="AH31" s="33">
        <v>126984</v>
      </c>
      <c r="AI31" s="292">
        <v>2112963</v>
      </c>
      <c r="AJ31" s="292"/>
      <c r="AK31" s="292">
        <v>56778</v>
      </c>
      <c r="AL31" s="292">
        <v>5020</v>
      </c>
      <c r="AM31" s="292">
        <v>1165673.98</v>
      </c>
      <c r="AN31" s="292">
        <v>187481.58</v>
      </c>
      <c r="AQ31" s="292">
        <v>1130</v>
      </c>
    </row>
    <row r="32" spans="1:43" x14ac:dyDescent="0.2">
      <c r="A32" s="32" t="s">
        <v>600</v>
      </c>
      <c r="B32" s="32" t="s">
        <v>329</v>
      </c>
      <c r="C32" s="94">
        <v>4845</v>
      </c>
      <c r="D32" s="32" t="s">
        <v>122</v>
      </c>
      <c r="E32" s="32" t="s">
        <v>122</v>
      </c>
      <c r="F32" s="36">
        <v>831021.75</v>
      </c>
      <c r="G32" s="36">
        <v>364720.05</v>
      </c>
      <c r="H32" s="36">
        <v>366321.74</v>
      </c>
      <c r="K32" s="126">
        <v>3594605.08</v>
      </c>
      <c r="L32" s="126">
        <v>894500.88</v>
      </c>
      <c r="O32" s="59">
        <v>0</v>
      </c>
      <c r="P32" s="59">
        <v>81420</v>
      </c>
      <c r="R32" s="59">
        <v>15465</v>
      </c>
      <c r="S32" s="59">
        <v>0</v>
      </c>
      <c r="Y32" s="126">
        <v>5465107.9400000004</v>
      </c>
      <c r="Z32" s="126">
        <v>1722667.58</v>
      </c>
      <c r="AB32" s="33">
        <v>1967240.87</v>
      </c>
      <c r="AD32" s="33">
        <v>4945.6400000000003</v>
      </c>
      <c r="AF32" s="33">
        <v>1463279</v>
      </c>
      <c r="AG32" s="33"/>
      <c r="AH32" s="33">
        <v>495500</v>
      </c>
      <c r="AI32" s="292">
        <v>2680612</v>
      </c>
      <c r="AJ32" s="292"/>
      <c r="AK32" s="292">
        <v>2880</v>
      </c>
      <c r="AM32" s="292">
        <v>1902711.91</v>
      </c>
      <c r="AN32" s="292">
        <v>578252.62</v>
      </c>
    </row>
    <row r="33" spans="1:49" x14ac:dyDescent="0.2">
      <c r="A33" s="32" t="s">
        <v>600</v>
      </c>
      <c r="B33" s="32" t="s">
        <v>329</v>
      </c>
      <c r="C33" s="94">
        <v>5126</v>
      </c>
      <c r="D33" s="32" t="s">
        <v>123</v>
      </c>
      <c r="E33" s="32" t="s">
        <v>123</v>
      </c>
      <c r="F33" s="36">
        <v>1176400.79</v>
      </c>
      <c r="G33" s="36">
        <v>66182.210000000006</v>
      </c>
      <c r="H33" s="36">
        <v>314843.34000000003</v>
      </c>
      <c r="K33" s="126">
        <v>205446.77</v>
      </c>
      <c r="L33" s="126">
        <v>399572.23</v>
      </c>
      <c r="P33" s="59">
        <v>54911.89</v>
      </c>
      <c r="R33" s="59">
        <v>9587</v>
      </c>
      <c r="S33" s="59">
        <v>0</v>
      </c>
      <c r="Y33" s="126">
        <v>77806.52</v>
      </c>
      <c r="Z33" s="126">
        <v>2074532.05</v>
      </c>
      <c r="AB33" s="33">
        <v>1724811.06</v>
      </c>
      <c r="AC33" s="33">
        <v>149944</v>
      </c>
      <c r="AD33" s="33">
        <v>6079.93</v>
      </c>
      <c r="AF33" s="33">
        <v>2364629</v>
      </c>
      <c r="AG33" s="33"/>
      <c r="AH33" s="33">
        <v>261382.94</v>
      </c>
      <c r="AI33" s="292">
        <v>3008300</v>
      </c>
      <c r="AJ33" s="292"/>
      <c r="AK33" s="292">
        <v>46468</v>
      </c>
      <c r="AL33" s="292">
        <v>4000</v>
      </c>
      <c r="AM33" s="292">
        <v>1377472.14</v>
      </c>
      <c r="AN33" s="292">
        <v>123798.91</v>
      </c>
      <c r="AQ33" s="292">
        <v>1200</v>
      </c>
    </row>
    <row r="34" spans="1:49" x14ac:dyDescent="0.2">
      <c r="A34" s="32" t="s">
        <v>600</v>
      </c>
      <c r="B34" s="32" t="s">
        <v>329</v>
      </c>
      <c r="C34" s="94">
        <v>4886</v>
      </c>
      <c r="D34" s="32" t="s">
        <v>124</v>
      </c>
      <c r="E34" s="32" t="s">
        <v>124</v>
      </c>
      <c r="F34" s="36">
        <v>656549.19999999995</v>
      </c>
      <c r="G34" s="36">
        <v>101991.53</v>
      </c>
      <c r="H34" s="36">
        <v>163198.67000000001</v>
      </c>
      <c r="J34" s="126">
        <v>5228.91</v>
      </c>
      <c r="K34" s="126">
        <v>687454.75</v>
      </c>
      <c r="L34" s="126">
        <v>964263.18</v>
      </c>
      <c r="O34" s="59">
        <v>9150</v>
      </c>
      <c r="P34" s="59">
        <v>41500</v>
      </c>
      <c r="R34" s="59">
        <v>15000</v>
      </c>
      <c r="S34" s="59">
        <v>0</v>
      </c>
      <c r="Y34" s="126">
        <v>1815261.88</v>
      </c>
      <c r="Z34" s="126">
        <v>900591.29</v>
      </c>
      <c r="AB34" s="33">
        <v>1596756.62</v>
      </c>
      <c r="AC34" s="33">
        <v>86200</v>
      </c>
      <c r="AD34" s="33">
        <v>3850.32</v>
      </c>
      <c r="AF34" s="33">
        <v>1962567</v>
      </c>
      <c r="AG34" s="33"/>
      <c r="AH34" s="33">
        <v>103750</v>
      </c>
      <c r="AI34" s="292">
        <v>2406920</v>
      </c>
      <c r="AJ34" s="292"/>
      <c r="AM34" s="292">
        <v>1331388.21</v>
      </c>
      <c r="AN34" s="292">
        <v>209184.56</v>
      </c>
      <c r="AP34" s="292">
        <v>168.1</v>
      </c>
      <c r="AQ34" s="292">
        <v>8280</v>
      </c>
    </row>
    <row r="35" spans="1:49" x14ac:dyDescent="0.2">
      <c r="A35" s="32" t="s">
        <v>600</v>
      </c>
      <c r="B35" s="32" t="s">
        <v>329</v>
      </c>
      <c r="C35" s="94">
        <v>4684</v>
      </c>
      <c r="D35" s="32" t="s">
        <v>125</v>
      </c>
      <c r="E35" s="32" t="s">
        <v>125</v>
      </c>
      <c r="F35" s="36">
        <v>1270262.1299999999</v>
      </c>
      <c r="G35" s="36">
        <v>37226.5</v>
      </c>
      <c r="H35" s="36">
        <v>161700.69</v>
      </c>
      <c r="K35" s="126">
        <v>842408.83</v>
      </c>
      <c r="L35" s="126">
        <v>1193418.1499999999</v>
      </c>
      <c r="P35" s="59">
        <v>51715.55</v>
      </c>
      <c r="S35" s="59">
        <v>388.41</v>
      </c>
      <c r="W35" s="126">
        <v>15000</v>
      </c>
      <c r="Y35" s="126">
        <v>1162943.32</v>
      </c>
      <c r="Z35" s="126">
        <v>2673935.1</v>
      </c>
      <c r="AB35" s="33">
        <v>2690498.1</v>
      </c>
      <c r="AC35" s="33">
        <v>67600</v>
      </c>
      <c r="AD35" s="33">
        <v>6696.86</v>
      </c>
      <c r="AF35" s="33">
        <v>2094315</v>
      </c>
      <c r="AG35" s="33"/>
      <c r="AH35" s="33">
        <v>255320</v>
      </c>
      <c r="AI35" s="292">
        <v>3320591</v>
      </c>
      <c r="AJ35" s="292"/>
      <c r="AK35" s="292">
        <v>21540</v>
      </c>
      <c r="AL35" s="292">
        <v>74728</v>
      </c>
      <c r="AM35" s="292">
        <v>1745162.38</v>
      </c>
      <c r="AN35" s="292">
        <v>351374.66</v>
      </c>
    </row>
    <row r="36" spans="1:49" x14ac:dyDescent="0.2">
      <c r="A36" s="32" t="s">
        <v>600</v>
      </c>
      <c r="B36" s="32" t="s">
        <v>329</v>
      </c>
      <c r="C36" s="94">
        <v>7160</v>
      </c>
      <c r="D36" s="32" t="s">
        <v>126</v>
      </c>
      <c r="E36" s="32" t="s">
        <v>126</v>
      </c>
      <c r="F36" s="36">
        <v>1643119.39</v>
      </c>
      <c r="G36" s="36">
        <v>52064</v>
      </c>
      <c r="H36" s="36">
        <v>197582.2</v>
      </c>
      <c r="K36" s="126">
        <v>227163</v>
      </c>
      <c r="L36" s="126">
        <v>81141.13</v>
      </c>
      <c r="O36" s="59">
        <v>1600</v>
      </c>
      <c r="P36" s="59">
        <v>59470</v>
      </c>
      <c r="S36" s="59">
        <v>472.5</v>
      </c>
      <c r="Y36" s="126">
        <v>325465.09000000003</v>
      </c>
      <c r="Z36" s="126">
        <v>1942985.43</v>
      </c>
      <c r="AB36" s="33">
        <v>1703589.01</v>
      </c>
      <c r="AC36" s="33">
        <v>145250</v>
      </c>
      <c r="AD36" s="33">
        <v>7130</v>
      </c>
      <c r="AF36" s="33">
        <v>1575693</v>
      </c>
      <c r="AG36" s="33"/>
      <c r="AH36" s="33">
        <v>375821.5</v>
      </c>
      <c r="AI36" s="292">
        <v>2262577.5</v>
      </c>
      <c r="AJ36" s="292"/>
      <c r="AL36" s="292">
        <v>59909</v>
      </c>
      <c r="AM36" s="292">
        <v>1442888.12</v>
      </c>
      <c r="AN36" s="292">
        <v>171032.19</v>
      </c>
    </row>
    <row r="37" spans="1:49" x14ac:dyDescent="0.2">
      <c r="A37" s="32" t="s">
        <v>600</v>
      </c>
      <c r="B37" s="32" t="s">
        <v>329</v>
      </c>
      <c r="C37" s="94">
        <v>5368</v>
      </c>
      <c r="D37" s="32" t="s">
        <v>127</v>
      </c>
      <c r="E37" s="32" t="s">
        <v>127</v>
      </c>
      <c r="F37" s="36">
        <v>756684.07</v>
      </c>
      <c r="G37" s="36">
        <v>143298.62</v>
      </c>
      <c r="H37" s="36">
        <v>261893.68</v>
      </c>
      <c r="K37" s="126">
        <v>43323.67</v>
      </c>
      <c r="L37" s="126">
        <v>113894.44</v>
      </c>
      <c r="P37" s="59">
        <v>44300</v>
      </c>
      <c r="R37" s="59">
        <v>0</v>
      </c>
      <c r="S37" s="59">
        <v>0</v>
      </c>
      <c r="Y37" s="126">
        <v>-892333.43</v>
      </c>
      <c r="Z37" s="126">
        <v>2306439.37</v>
      </c>
      <c r="AB37" s="33">
        <v>1871360.74</v>
      </c>
      <c r="AC37" s="33">
        <v>191275</v>
      </c>
      <c r="AD37" s="33">
        <v>4407.53</v>
      </c>
      <c r="AF37" s="33">
        <v>2237859</v>
      </c>
      <c r="AG37" s="33"/>
      <c r="AH37" s="33">
        <v>218600</v>
      </c>
      <c r="AI37" s="292">
        <v>2850325</v>
      </c>
      <c r="AJ37" s="292"/>
      <c r="AK37" s="292">
        <v>15924</v>
      </c>
      <c r="AL37" s="292">
        <v>103916</v>
      </c>
      <c r="AM37" s="292">
        <v>1665520.59</v>
      </c>
      <c r="AN37" s="292">
        <v>20576.64</v>
      </c>
      <c r="AQ37" s="292">
        <v>6551.5</v>
      </c>
    </row>
    <row r="38" spans="1:49" x14ac:dyDescent="0.2">
      <c r="A38" s="32" t="s">
        <v>600</v>
      </c>
      <c r="B38" s="32" t="s">
        <v>329</v>
      </c>
      <c r="C38" s="94">
        <v>5870</v>
      </c>
      <c r="D38" s="32" t="s">
        <v>128</v>
      </c>
      <c r="E38" s="32" t="s">
        <v>128</v>
      </c>
      <c r="F38" s="36">
        <v>597977.38</v>
      </c>
      <c r="G38" s="36">
        <v>129832.8</v>
      </c>
      <c r="H38" s="36">
        <v>209374.56</v>
      </c>
      <c r="K38" s="126">
        <v>494820.28</v>
      </c>
      <c r="L38" s="126">
        <v>335975.09</v>
      </c>
      <c r="P38" s="59">
        <v>34726.949999999997</v>
      </c>
      <c r="R38" s="59">
        <v>36747.68</v>
      </c>
      <c r="S38" s="59">
        <v>0</v>
      </c>
      <c r="Y38" s="126">
        <v>531294.89</v>
      </c>
      <c r="Z38" s="126">
        <v>1600056.47</v>
      </c>
      <c r="AB38" s="33">
        <v>1487403.83</v>
      </c>
      <c r="AC38" s="33">
        <v>75457.5</v>
      </c>
      <c r="AD38" s="33">
        <v>3713.6</v>
      </c>
      <c r="AF38" s="33">
        <v>1618280</v>
      </c>
      <c r="AG38" s="33"/>
      <c r="AH38" s="33">
        <v>251130</v>
      </c>
      <c r="AI38" s="292">
        <v>2237605</v>
      </c>
      <c r="AJ38" s="292"/>
      <c r="AK38" s="292">
        <v>39578</v>
      </c>
      <c r="AL38" s="292">
        <v>51422</v>
      </c>
      <c r="AM38" s="292">
        <v>1258981.1599999999</v>
      </c>
      <c r="AN38" s="292">
        <v>283244.65000000002</v>
      </c>
    </row>
    <row r="39" spans="1:49" s="244" customFormat="1" x14ac:dyDescent="0.2">
      <c r="A39" s="32" t="s">
        <v>600</v>
      </c>
      <c r="B39" s="32" t="s">
        <v>329</v>
      </c>
      <c r="C39" s="94">
        <v>3793</v>
      </c>
      <c r="D39" s="32" t="s">
        <v>282</v>
      </c>
      <c r="E39" s="32" t="s">
        <v>282</v>
      </c>
      <c r="F39" s="36">
        <v>807722.1</v>
      </c>
      <c r="G39" s="36">
        <v>280496.28999999998</v>
      </c>
      <c r="H39" s="36">
        <v>285886.40000000002</v>
      </c>
      <c r="I39" s="36"/>
      <c r="J39" s="126"/>
      <c r="K39" s="126">
        <v>766349.25</v>
      </c>
      <c r="L39" s="126">
        <v>218548.8</v>
      </c>
      <c r="M39" s="126"/>
      <c r="N39" s="126"/>
      <c r="O39" s="59">
        <v>0</v>
      </c>
      <c r="P39" s="59">
        <v>226680.76</v>
      </c>
      <c r="Q39" s="246"/>
      <c r="R39" s="246">
        <v>94</v>
      </c>
      <c r="S39" s="246">
        <v>0</v>
      </c>
      <c r="T39" s="246"/>
      <c r="W39" s="244">
        <v>15000</v>
      </c>
      <c r="Y39" s="244">
        <v>15699.07</v>
      </c>
      <c r="Z39" s="244">
        <v>2970314.75</v>
      </c>
      <c r="AA39" s="248"/>
      <c r="AB39" s="248">
        <v>1547546.62</v>
      </c>
      <c r="AC39" s="248">
        <v>55000</v>
      </c>
      <c r="AD39" s="248">
        <v>4399.8900000000003</v>
      </c>
      <c r="AE39" s="248"/>
      <c r="AF39" s="248">
        <v>1396710</v>
      </c>
      <c r="AG39" s="248"/>
      <c r="AH39" s="248">
        <v>281250</v>
      </c>
      <c r="AI39" s="293">
        <v>2499958</v>
      </c>
      <c r="AJ39" s="293"/>
      <c r="AK39" s="293">
        <v>52107</v>
      </c>
      <c r="AL39" s="293">
        <v>11720</v>
      </c>
      <c r="AM39" s="293">
        <v>1458345.97</v>
      </c>
      <c r="AN39" s="293">
        <v>131561.28</v>
      </c>
      <c r="AO39" s="293"/>
      <c r="AP39" s="293"/>
      <c r="AQ39" s="293"/>
      <c r="AR39" s="293"/>
      <c r="AS39" s="245"/>
      <c r="AT39" s="245"/>
      <c r="AU39" s="245"/>
      <c r="AV39" s="245"/>
      <c r="AW39" s="245"/>
    </row>
    <row r="40" spans="1:49" x14ac:dyDescent="0.2">
      <c r="A40" s="32" t="s">
        <v>600</v>
      </c>
      <c r="B40" s="32" t="s">
        <v>329</v>
      </c>
      <c r="C40" s="94">
        <v>6053</v>
      </c>
      <c r="D40" s="32" t="s">
        <v>283</v>
      </c>
      <c r="E40" s="32" t="s">
        <v>283</v>
      </c>
      <c r="F40" s="36">
        <v>1195496.99</v>
      </c>
      <c r="G40" s="36">
        <v>184555</v>
      </c>
      <c r="H40" s="36">
        <v>102201</v>
      </c>
      <c r="K40" s="126">
        <v>552505.65</v>
      </c>
      <c r="L40" s="126">
        <v>517011.87</v>
      </c>
      <c r="M40" s="244"/>
      <c r="N40" s="244"/>
      <c r="O40" s="246"/>
      <c r="P40" s="246">
        <v>58822.080000000002</v>
      </c>
      <c r="Y40" s="126">
        <v>1616369.55</v>
      </c>
      <c r="Z40" s="126">
        <v>3203233.17</v>
      </c>
      <c r="AB40" s="33">
        <v>1555014.49</v>
      </c>
      <c r="AC40" s="33">
        <v>157630</v>
      </c>
      <c r="AD40" s="33">
        <v>7178.39</v>
      </c>
      <c r="AF40" s="33">
        <v>1177561.8999999999</v>
      </c>
      <c r="AG40" s="33"/>
      <c r="AH40" s="33">
        <v>276153.8</v>
      </c>
      <c r="AI40" s="292">
        <v>2088576.9</v>
      </c>
      <c r="AJ40" s="292"/>
      <c r="AK40" s="292">
        <v>50509</v>
      </c>
      <c r="AM40" s="292">
        <v>1794418.45</v>
      </c>
      <c r="AN40" s="292">
        <v>1566688.52</v>
      </c>
    </row>
    <row r="41" spans="1:49" x14ac:dyDescent="0.2">
      <c r="A41" s="32" t="s">
        <v>600</v>
      </c>
      <c r="B41" s="32" t="s">
        <v>329</v>
      </c>
      <c r="C41" s="94">
        <v>7865</v>
      </c>
      <c r="D41" s="32" t="s">
        <v>284</v>
      </c>
      <c r="E41" s="39" t="s">
        <v>284</v>
      </c>
      <c r="F41" s="36">
        <v>633217.56000000006</v>
      </c>
      <c r="G41" s="36">
        <v>43082.11</v>
      </c>
      <c r="H41" s="36">
        <v>89111.92</v>
      </c>
      <c r="K41" s="126">
        <v>352379</v>
      </c>
      <c r="L41" s="126">
        <v>330946.89</v>
      </c>
      <c r="P41" s="59">
        <v>46027.06</v>
      </c>
      <c r="S41" s="59">
        <v>9280</v>
      </c>
      <c r="Y41" s="126">
        <v>-327135.65000000002</v>
      </c>
      <c r="Z41" s="126">
        <v>2001291.5</v>
      </c>
      <c r="AB41" s="33">
        <v>1053969.6499999999</v>
      </c>
      <c r="AD41" s="33">
        <v>1785.89</v>
      </c>
      <c r="AF41" s="33">
        <v>1072176</v>
      </c>
      <c r="AG41" s="33"/>
      <c r="AH41" s="33">
        <v>228172</v>
      </c>
      <c r="AI41" s="292">
        <v>1697051</v>
      </c>
      <c r="AJ41" s="292"/>
      <c r="AK41" s="292">
        <v>4000</v>
      </c>
      <c r="AL41" s="292">
        <v>34434</v>
      </c>
      <c r="AM41" s="292">
        <v>788593.97</v>
      </c>
      <c r="AN41" s="292">
        <v>112750</v>
      </c>
    </row>
    <row r="42" spans="1:49" x14ac:dyDescent="0.2">
      <c r="A42" s="32" t="s">
        <v>600</v>
      </c>
      <c r="B42" s="32" t="s">
        <v>329</v>
      </c>
      <c r="C42" s="94">
        <v>2654</v>
      </c>
      <c r="D42" s="32" t="s">
        <v>312</v>
      </c>
      <c r="E42" s="32" t="s">
        <v>312</v>
      </c>
      <c r="F42" s="36">
        <v>968621.61</v>
      </c>
      <c r="G42" s="36">
        <v>118101.62</v>
      </c>
      <c r="H42" s="36">
        <v>194721.83</v>
      </c>
      <c r="K42" s="126">
        <v>2663380.2200000002</v>
      </c>
      <c r="L42" s="126">
        <v>633876.46</v>
      </c>
      <c r="P42" s="59">
        <v>58621.09</v>
      </c>
      <c r="R42" s="59">
        <v>1982.64</v>
      </c>
      <c r="S42" s="59">
        <v>0</v>
      </c>
      <c r="Y42" s="126">
        <v>912113.17</v>
      </c>
      <c r="Z42" s="126">
        <v>3800882.66</v>
      </c>
      <c r="AB42" s="33">
        <v>1815999.12</v>
      </c>
      <c r="AC42" s="33">
        <v>91700</v>
      </c>
      <c r="AD42" s="33">
        <v>5768.28</v>
      </c>
      <c r="AF42" s="33">
        <v>732608.61</v>
      </c>
      <c r="AG42" s="33"/>
      <c r="AH42" s="33">
        <v>273900</v>
      </c>
      <c r="AI42" s="292">
        <v>1650164.61</v>
      </c>
      <c r="AJ42" s="292"/>
      <c r="AK42" s="292">
        <v>39182</v>
      </c>
      <c r="AL42" s="292">
        <v>19040</v>
      </c>
      <c r="AM42" s="292">
        <v>1200294.23</v>
      </c>
      <c r="AN42" s="292">
        <v>206192.99</v>
      </c>
    </row>
    <row r="43" spans="1:49" x14ac:dyDescent="0.2">
      <c r="A43" s="32" t="s">
        <v>600</v>
      </c>
      <c r="B43" s="32" t="s">
        <v>329</v>
      </c>
      <c r="C43" s="94">
        <v>5308</v>
      </c>
      <c r="D43" s="32" t="s">
        <v>129</v>
      </c>
      <c r="E43" s="32" t="s">
        <v>129</v>
      </c>
      <c r="F43" s="36">
        <v>725519.87</v>
      </c>
      <c r="G43" s="36">
        <v>34332.5</v>
      </c>
      <c r="H43" s="36">
        <v>60530.91</v>
      </c>
      <c r="K43" s="126">
        <v>592801.94999999995</v>
      </c>
      <c r="L43" s="126">
        <v>322958.74</v>
      </c>
      <c r="O43" s="59">
        <v>0</v>
      </c>
      <c r="P43" s="59">
        <v>43950</v>
      </c>
      <c r="R43" s="59">
        <v>60000</v>
      </c>
      <c r="S43" s="59">
        <v>214.94</v>
      </c>
      <c r="Y43" s="126">
        <v>-96579.41</v>
      </c>
      <c r="Z43" s="126">
        <v>2024806.3999999999</v>
      </c>
      <c r="AB43" s="33">
        <v>1503474.29</v>
      </c>
      <c r="AC43" s="33">
        <v>35000</v>
      </c>
      <c r="AD43" s="33">
        <v>2570.96</v>
      </c>
      <c r="AF43" s="33">
        <v>1205169</v>
      </c>
      <c r="AG43" s="33"/>
      <c r="AH43" s="33">
        <v>258543.32</v>
      </c>
      <c r="AI43" s="292">
        <v>1947793</v>
      </c>
      <c r="AJ43" s="292"/>
      <c r="AK43" s="292">
        <v>19056</v>
      </c>
      <c r="AM43" s="292">
        <v>990327.36</v>
      </c>
      <c r="AN43" s="292">
        <v>317179.17</v>
      </c>
      <c r="AQ43" s="292">
        <v>26650</v>
      </c>
    </row>
    <row r="44" spans="1:49" x14ac:dyDescent="0.2">
      <c r="A44" s="32" t="s">
        <v>604</v>
      </c>
      <c r="B44" s="32" t="s">
        <v>330</v>
      </c>
      <c r="C44" s="94">
        <v>3359</v>
      </c>
      <c r="D44" s="32" t="s">
        <v>130</v>
      </c>
      <c r="E44" s="32" t="s">
        <v>130</v>
      </c>
      <c r="F44" s="36">
        <v>1099457.2</v>
      </c>
      <c r="G44" s="36">
        <v>22957.72</v>
      </c>
      <c r="H44" s="36">
        <v>48859.23</v>
      </c>
      <c r="K44" s="126">
        <v>591246.38</v>
      </c>
      <c r="L44" s="126">
        <v>219559.84</v>
      </c>
      <c r="O44" s="59">
        <v>0</v>
      </c>
      <c r="P44" s="59">
        <v>47656.92</v>
      </c>
      <c r="S44" s="59">
        <v>494.7</v>
      </c>
      <c r="Y44" s="126">
        <v>-362543.62</v>
      </c>
      <c r="Z44" s="126">
        <v>2381908.6800000002</v>
      </c>
      <c r="AB44" s="33">
        <v>1760131.66</v>
      </c>
      <c r="AC44" s="33">
        <v>233250</v>
      </c>
      <c r="AD44" s="33">
        <v>3881.36</v>
      </c>
      <c r="AF44" s="33">
        <v>953230.5</v>
      </c>
      <c r="AG44" s="33"/>
      <c r="AH44" s="33">
        <v>221888.6</v>
      </c>
      <c r="AI44" s="292">
        <v>1666444.5</v>
      </c>
      <c r="AJ44" s="292"/>
      <c r="AK44" s="292">
        <v>55622</v>
      </c>
      <c r="AM44" s="292">
        <v>1176859.76</v>
      </c>
      <c r="AN44" s="292">
        <v>277624.17</v>
      </c>
      <c r="AQ44" s="292">
        <v>81268</v>
      </c>
    </row>
    <row r="45" spans="1:49" x14ac:dyDescent="0.2">
      <c r="A45" s="32" t="s">
        <v>604</v>
      </c>
      <c r="B45" s="32" t="s">
        <v>330</v>
      </c>
      <c r="C45" s="94">
        <v>3931</v>
      </c>
      <c r="D45" s="32" t="s">
        <v>131</v>
      </c>
      <c r="E45" s="32" t="s">
        <v>131</v>
      </c>
      <c r="F45" s="36">
        <v>609322.15</v>
      </c>
      <c r="G45" s="36">
        <v>6935.61</v>
      </c>
      <c r="H45" s="36">
        <v>139247.41</v>
      </c>
      <c r="K45" s="126">
        <v>982381.55</v>
      </c>
      <c r="L45" s="126">
        <v>348695.86</v>
      </c>
      <c r="O45" s="59">
        <v>1000</v>
      </c>
      <c r="P45" s="59">
        <v>26580.1</v>
      </c>
      <c r="S45" s="59">
        <v>1559.82</v>
      </c>
      <c r="W45" s="126">
        <v>0</v>
      </c>
      <c r="Y45" s="126">
        <v>-356259.34</v>
      </c>
      <c r="Z45" s="126">
        <v>2692203.68</v>
      </c>
      <c r="AB45" s="33">
        <v>1502071.33</v>
      </c>
      <c r="AC45" s="33">
        <v>294006</v>
      </c>
      <c r="AD45" s="33">
        <v>2708.11</v>
      </c>
      <c r="AF45" s="33">
        <v>3096261</v>
      </c>
      <c r="AG45" s="33"/>
      <c r="AH45" s="33">
        <v>228100</v>
      </c>
      <c r="AI45" s="292">
        <v>3636285</v>
      </c>
      <c r="AJ45" s="292"/>
      <c r="AK45" s="292">
        <v>10200</v>
      </c>
      <c r="AM45" s="292">
        <v>1421669.44</v>
      </c>
      <c r="AN45" s="292">
        <v>303493.68</v>
      </c>
      <c r="AQ45" s="292">
        <v>30000</v>
      </c>
    </row>
    <row r="46" spans="1:49" x14ac:dyDescent="0.2">
      <c r="A46" s="32" t="s">
        <v>604</v>
      </c>
      <c r="B46" s="32" t="s">
        <v>330</v>
      </c>
      <c r="C46" s="94">
        <v>3732</v>
      </c>
      <c r="D46" s="32" t="s">
        <v>132</v>
      </c>
      <c r="E46" s="32" t="s">
        <v>132</v>
      </c>
      <c r="F46" s="36">
        <v>350046.62</v>
      </c>
      <c r="G46" s="36">
        <v>4764.3999999999996</v>
      </c>
      <c r="H46" s="36">
        <v>40185.57</v>
      </c>
      <c r="K46" s="126">
        <v>530626.59</v>
      </c>
      <c r="L46" s="126">
        <v>292407.75</v>
      </c>
      <c r="O46" s="59">
        <v>3500</v>
      </c>
      <c r="P46" s="59">
        <v>28700</v>
      </c>
      <c r="R46" s="59">
        <v>10000</v>
      </c>
      <c r="S46" s="59">
        <v>200</v>
      </c>
      <c r="Y46" s="126">
        <v>-1520719.67</v>
      </c>
      <c r="Z46" s="126">
        <v>2888756.2</v>
      </c>
      <c r="AB46" s="33">
        <v>1533968.64</v>
      </c>
      <c r="AD46" s="33">
        <v>952.72</v>
      </c>
      <c r="AF46" s="33">
        <v>1578083</v>
      </c>
      <c r="AG46" s="33"/>
      <c r="AH46" s="33">
        <v>186725.87</v>
      </c>
      <c r="AI46" s="292">
        <v>2134825</v>
      </c>
      <c r="AJ46" s="292"/>
      <c r="AL46" s="292">
        <v>24252</v>
      </c>
      <c r="AM46" s="292">
        <v>1104579.6599999999</v>
      </c>
      <c r="AN46" s="292">
        <v>228479.17</v>
      </c>
    </row>
    <row r="47" spans="1:49" x14ac:dyDescent="0.2">
      <c r="A47" s="32" t="s">
        <v>604</v>
      </c>
      <c r="B47" s="32" t="s">
        <v>330</v>
      </c>
      <c r="C47" s="94">
        <v>3470</v>
      </c>
      <c r="D47" s="32" t="s">
        <v>133</v>
      </c>
      <c r="E47" s="32" t="s">
        <v>133</v>
      </c>
      <c r="F47" s="36">
        <v>718333.78</v>
      </c>
      <c r="G47" s="36">
        <v>20395</v>
      </c>
      <c r="H47" s="36">
        <v>56382.04</v>
      </c>
      <c r="K47" s="126">
        <v>573624.26</v>
      </c>
      <c r="L47" s="126">
        <v>472312.14</v>
      </c>
      <c r="O47" s="59">
        <v>0</v>
      </c>
      <c r="P47" s="59">
        <v>71828.3</v>
      </c>
      <c r="S47" s="59">
        <v>269.16000000000003</v>
      </c>
      <c r="Y47" s="126">
        <v>-1001926.51</v>
      </c>
      <c r="Z47" s="126">
        <v>3281518.85</v>
      </c>
      <c r="AB47" s="33">
        <v>2695653.33</v>
      </c>
      <c r="AC47" s="33">
        <v>349820</v>
      </c>
      <c r="AD47" s="33">
        <v>2671.45</v>
      </c>
      <c r="AF47" s="33">
        <v>3455373.19</v>
      </c>
      <c r="AG47" s="33"/>
      <c r="AH47" s="33">
        <v>607285.31999999995</v>
      </c>
      <c r="AI47" s="292">
        <v>4419871.1900000004</v>
      </c>
      <c r="AJ47" s="292"/>
      <c r="AK47" s="292">
        <v>11904</v>
      </c>
      <c r="AL47" s="292">
        <v>19672</v>
      </c>
      <c r="AM47" s="292">
        <v>2680195.2000000002</v>
      </c>
      <c r="AN47" s="292">
        <v>415684.48</v>
      </c>
      <c r="AQ47" s="292">
        <v>74119</v>
      </c>
    </row>
    <row r="48" spans="1:49" x14ac:dyDescent="0.2">
      <c r="A48" s="32" t="s">
        <v>604</v>
      </c>
      <c r="B48" s="32" t="s">
        <v>330</v>
      </c>
      <c r="C48" s="94">
        <v>7498</v>
      </c>
      <c r="D48" s="32" t="s">
        <v>134</v>
      </c>
      <c r="E48" s="32" t="s">
        <v>134</v>
      </c>
      <c r="F48" s="36">
        <v>702096.71</v>
      </c>
      <c r="G48" s="36">
        <v>45461.83</v>
      </c>
      <c r="H48" s="36">
        <v>84136.73</v>
      </c>
      <c r="K48" s="126">
        <v>527323.51</v>
      </c>
      <c r="L48" s="126">
        <v>328794.15999999997</v>
      </c>
      <c r="O48" s="59">
        <v>4800</v>
      </c>
      <c r="P48" s="59">
        <v>71681.3</v>
      </c>
      <c r="S48" s="59">
        <v>0</v>
      </c>
      <c r="Y48" s="126">
        <v>-1551106.63</v>
      </c>
      <c r="Z48" s="126">
        <v>3750097.45</v>
      </c>
      <c r="AB48" s="33">
        <v>3034834.2</v>
      </c>
      <c r="AC48" s="33">
        <v>22000</v>
      </c>
      <c r="AD48" s="33">
        <v>2370.94</v>
      </c>
      <c r="AF48" s="33">
        <v>2073015</v>
      </c>
      <c r="AG48" s="33"/>
      <c r="AH48" s="33">
        <v>529948.59</v>
      </c>
      <c r="AI48" s="292">
        <v>3277656</v>
      </c>
      <c r="AJ48" s="292"/>
      <c r="AK48" s="292">
        <v>165763.93</v>
      </c>
      <c r="AM48" s="292">
        <v>2321527.41</v>
      </c>
      <c r="AN48" s="292">
        <v>399670.07</v>
      </c>
      <c r="AQ48" s="292">
        <v>85210.5</v>
      </c>
    </row>
    <row r="49" spans="1:43" x14ac:dyDescent="0.2">
      <c r="A49" s="32" t="s">
        <v>604</v>
      </c>
      <c r="B49" s="32" t="s">
        <v>330</v>
      </c>
      <c r="C49" s="94">
        <v>7191</v>
      </c>
      <c r="D49" s="32" t="s">
        <v>135</v>
      </c>
      <c r="E49" s="32" t="s">
        <v>135</v>
      </c>
      <c r="F49" s="36">
        <v>632178.05000000005</v>
      </c>
      <c r="G49" s="36">
        <v>2158.98</v>
      </c>
      <c r="H49" s="36">
        <v>99919.02</v>
      </c>
      <c r="K49" s="126">
        <v>534264.28</v>
      </c>
      <c r="L49" s="126">
        <v>301225.37</v>
      </c>
      <c r="O49" s="59">
        <v>13500</v>
      </c>
      <c r="P49" s="59">
        <v>28400</v>
      </c>
      <c r="R49" s="59">
        <v>85000</v>
      </c>
      <c r="S49" s="59">
        <v>1561.95</v>
      </c>
      <c r="Y49" s="126">
        <v>-369790.75</v>
      </c>
      <c r="Z49" s="126">
        <v>1851653.95</v>
      </c>
      <c r="AB49" s="33">
        <v>1738916.31</v>
      </c>
      <c r="AD49" s="33">
        <v>2219.5100000000002</v>
      </c>
      <c r="AF49" s="33">
        <v>1352211</v>
      </c>
      <c r="AG49" s="33"/>
      <c r="AH49" s="33">
        <v>293908.61</v>
      </c>
      <c r="AI49" s="292">
        <v>2090811</v>
      </c>
      <c r="AJ49" s="292"/>
      <c r="AK49" s="292">
        <v>11400</v>
      </c>
      <c r="AL49" s="292">
        <v>14081</v>
      </c>
      <c r="AM49" s="292">
        <v>1008593.67</v>
      </c>
      <c r="AN49" s="292">
        <v>261783.71</v>
      </c>
      <c r="AQ49" s="292">
        <v>41165.5</v>
      </c>
    </row>
    <row r="50" spans="1:43" x14ac:dyDescent="0.2">
      <c r="A50" s="32" t="s">
        <v>604</v>
      </c>
      <c r="B50" s="32" t="s">
        <v>330</v>
      </c>
      <c r="C50" s="94">
        <v>2981</v>
      </c>
      <c r="D50" s="32" t="s">
        <v>285</v>
      </c>
      <c r="E50" s="32" t="s">
        <v>285</v>
      </c>
      <c r="F50" s="36">
        <v>317489.08</v>
      </c>
      <c r="G50" s="36">
        <v>5818.19</v>
      </c>
      <c r="H50" s="36">
        <v>65542.55</v>
      </c>
      <c r="K50" s="126">
        <v>534003.73</v>
      </c>
      <c r="L50" s="126">
        <v>118845.47</v>
      </c>
      <c r="O50" s="59">
        <v>3000</v>
      </c>
      <c r="P50" s="59">
        <v>55462.26</v>
      </c>
      <c r="R50" s="59">
        <v>25000</v>
      </c>
      <c r="S50" s="59">
        <v>3588.17</v>
      </c>
      <c r="Y50" s="126">
        <v>-1039820.84</v>
      </c>
      <c r="Z50" s="126">
        <v>1865771.67</v>
      </c>
      <c r="AB50" s="33">
        <v>1562665.65</v>
      </c>
      <c r="AC50" s="33">
        <v>228124</v>
      </c>
      <c r="AD50" s="33">
        <v>1086.52</v>
      </c>
      <c r="AF50" s="33">
        <v>1132404</v>
      </c>
      <c r="AG50" s="33"/>
      <c r="AH50" s="33">
        <v>226468.54</v>
      </c>
      <c r="AI50" s="292">
        <v>1730938</v>
      </c>
      <c r="AJ50" s="292"/>
      <c r="AK50" s="292">
        <v>49092</v>
      </c>
      <c r="AL50" s="292">
        <v>720</v>
      </c>
      <c r="AM50" s="292">
        <v>977678.65</v>
      </c>
      <c r="AN50" s="292">
        <v>220497.3</v>
      </c>
      <c r="AQ50" s="292">
        <v>43125</v>
      </c>
    </row>
    <row r="51" spans="1:43" x14ac:dyDescent="0.2">
      <c r="A51" s="32" t="s">
        <v>604</v>
      </c>
      <c r="B51" s="32" t="s">
        <v>330</v>
      </c>
      <c r="C51" s="94">
        <v>3469</v>
      </c>
      <c r="D51" s="32" t="s">
        <v>286</v>
      </c>
      <c r="E51" s="32" t="s">
        <v>286</v>
      </c>
      <c r="F51" s="36">
        <v>360485.65</v>
      </c>
      <c r="G51" s="36">
        <v>1525.5</v>
      </c>
      <c r="H51" s="36">
        <v>102271.19</v>
      </c>
      <c r="K51" s="126">
        <v>670951.4</v>
      </c>
      <c r="L51" s="126">
        <v>266903.09999999998</v>
      </c>
      <c r="O51" s="59">
        <v>1750</v>
      </c>
      <c r="P51" s="59">
        <v>50180.33</v>
      </c>
      <c r="S51" s="59">
        <v>0</v>
      </c>
      <c r="W51" s="126">
        <v>47300</v>
      </c>
      <c r="Y51" s="126">
        <v>290925.45</v>
      </c>
      <c r="Z51" s="126">
        <v>1234901.48</v>
      </c>
      <c r="AB51" s="33">
        <v>1184466.76</v>
      </c>
      <c r="AC51" s="33">
        <v>130805</v>
      </c>
      <c r="AD51" s="33">
        <v>1834.51</v>
      </c>
      <c r="AF51" s="33">
        <v>1334865</v>
      </c>
      <c r="AG51" s="33"/>
      <c r="AH51" s="33">
        <v>147055.26</v>
      </c>
      <c r="AI51" s="292">
        <v>1782630</v>
      </c>
      <c r="AJ51" s="292"/>
      <c r="AK51" s="292">
        <v>5800</v>
      </c>
      <c r="AL51" s="292">
        <v>24822</v>
      </c>
      <c r="AM51" s="292">
        <v>941205.34</v>
      </c>
      <c r="AN51" s="292">
        <v>252824.61</v>
      </c>
      <c r="AQ51" s="292">
        <v>14665</v>
      </c>
    </row>
    <row r="52" spans="1:43" x14ac:dyDescent="0.2">
      <c r="A52" s="32" t="s">
        <v>604</v>
      </c>
      <c r="B52" s="32" t="s">
        <v>330</v>
      </c>
      <c r="C52" s="94">
        <v>1883</v>
      </c>
      <c r="D52" s="32" t="s">
        <v>305</v>
      </c>
      <c r="E52" s="32" t="s">
        <v>305</v>
      </c>
      <c r="F52" s="36">
        <v>415129.31</v>
      </c>
      <c r="G52" s="36">
        <v>38374.25</v>
      </c>
      <c r="H52" s="36">
        <v>83201.37</v>
      </c>
      <c r="K52" s="126">
        <v>1254977.29</v>
      </c>
      <c r="L52" s="126">
        <v>281885.05</v>
      </c>
      <c r="O52" s="59">
        <v>4000</v>
      </c>
      <c r="P52" s="59">
        <v>64897.03</v>
      </c>
      <c r="R52" s="59">
        <v>0</v>
      </c>
      <c r="S52" s="59">
        <v>2703</v>
      </c>
      <c r="Y52" s="126">
        <v>544604.56000000006</v>
      </c>
      <c r="Z52" s="126">
        <v>2300894.7000000002</v>
      </c>
      <c r="AB52" s="33">
        <v>1662090.99</v>
      </c>
      <c r="AD52" s="33">
        <v>1457.64</v>
      </c>
      <c r="AF52" s="33">
        <v>1516935</v>
      </c>
      <c r="AG52" s="33"/>
      <c r="AH52" s="33">
        <v>240881.65</v>
      </c>
      <c r="AI52" s="292">
        <v>2434001</v>
      </c>
      <c r="AJ52" s="292"/>
      <c r="AK52" s="292">
        <v>52595</v>
      </c>
      <c r="AM52" s="292">
        <v>1081542.71</v>
      </c>
      <c r="AN52" s="292">
        <v>687920.59</v>
      </c>
      <c r="AQ52" s="292">
        <v>8838</v>
      </c>
    </row>
    <row r="53" spans="1:43" x14ac:dyDescent="0.2">
      <c r="A53" s="32" t="s">
        <v>604</v>
      </c>
      <c r="B53" s="32" t="s">
        <v>330</v>
      </c>
      <c r="C53" s="94">
        <v>3742</v>
      </c>
      <c r="D53" s="32" t="s">
        <v>313</v>
      </c>
      <c r="E53" s="32" t="s">
        <v>313</v>
      </c>
      <c r="F53" s="36">
        <v>672420.18</v>
      </c>
      <c r="G53" s="36">
        <v>18816</v>
      </c>
      <c r="H53" s="36">
        <v>86733.66</v>
      </c>
      <c r="K53" s="126">
        <v>4457424.3899999997</v>
      </c>
      <c r="L53" s="126">
        <v>320581.96000000002</v>
      </c>
      <c r="O53" s="59">
        <v>4000</v>
      </c>
      <c r="P53" s="59">
        <v>55440.91</v>
      </c>
      <c r="R53" s="59">
        <v>0</v>
      </c>
      <c r="S53" s="59">
        <v>1552</v>
      </c>
      <c r="Y53" s="126">
        <v>2454034.73</v>
      </c>
      <c r="Z53" s="126">
        <v>4006426</v>
      </c>
      <c r="AB53" s="33">
        <v>1836377.99</v>
      </c>
      <c r="AD53" s="33">
        <v>2254.35</v>
      </c>
      <c r="AF53" s="33">
        <v>1325637.6599999999</v>
      </c>
      <c r="AG53" s="33"/>
      <c r="AH53" s="33">
        <v>356773.89</v>
      </c>
      <c r="AI53" s="292">
        <v>1812502.5</v>
      </c>
      <c r="AJ53" s="292"/>
      <c r="AL53" s="292">
        <v>23583</v>
      </c>
      <c r="AM53" s="292">
        <v>1227924.3500000001</v>
      </c>
      <c r="AN53" s="292">
        <v>1398568.49</v>
      </c>
      <c r="AQ53" s="292">
        <v>23943</v>
      </c>
    </row>
    <row r="54" spans="1:43" x14ac:dyDescent="0.2">
      <c r="A54" s="32" t="s">
        <v>604</v>
      </c>
      <c r="B54" s="32" t="s">
        <v>330</v>
      </c>
      <c r="C54" s="94">
        <v>3069</v>
      </c>
      <c r="D54" s="32" t="s">
        <v>136</v>
      </c>
      <c r="E54" s="32" t="s">
        <v>136</v>
      </c>
      <c r="F54" s="36">
        <v>508633.3</v>
      </c>
      <c r="G54" s="36">
        <v>142281.35</v>
      </c>
      <c r="H54" s="36">
        <v>197609.5</v>
      </c>
      <c r="K54" s="126">
        <v>497329.78</v>
      </c>
      <c r="L54" s="126">
        <v>384104.74</v>
      </c>
      <c r="P54" s="59">
        <v>130449.56</v>
      </c>
      <c r="S54" s="59">
        <v>0</v>
      </c>
      <c r="Y54" s="126">
        <v>-261255.03</v>
      </c>
      <c r="Z54" s="126">
        <v>1877057.75</v>
      </c>
      <c r="AB54" s="33">
        <v>1392952.23</v>
      </c>
      <c r="AD54" s="33">
        <v>2369.59</v>
      </c>
      <c r="AF54" s="33">
        <v>1374816.5</v>
      </c>
      <c r="AG54" s="33"/>
      <c r="AH54" s="33"/>
      <c r="AI54" s="292">
        <v>1694240.5</v>
      </c>
      <c r="AJ54" s="292"/>
      <c r="AK54" s="292">
        <v>14184</v>
      </c>
      <c r="AM54" s="292">
        <v>879800.24</v>
      </c>
      <c r="AN54" s="292">
        <v>198207.19</v>
      </c>
    </row>
    <row r="55" spans="1:43" x14ac:dyDescent="0.2">
      <c r="A55" s="32" t="s">
        <v>315</v>
      </c>
      <c r="B55" s="32" t="s">
        <v>316</v>
      </c>
      <c r="C55" s="94">
        <v>3175</v>
      </c>
      <c r="D55" s="32" t="s">
        <v>137</v>
      </c>
      <c r="E55" s="32" t="s">
        <v>137</v>
      </c>
      <c r="F55" s="36">
        <v>2740.55</v>
      </c>
      <c r="G55" s="36">
        <v>148224</v>
      </c>
      <c r="H55" s="36">
        <v>54429.62</v>
      </c>
      <c r="K55" s="126">
        <v>597366.6</v>
      </c>
      <c r="L55" s="126">
        <v>424689.17</v>
      </c>
      <c r="P55" s="59">
        <v>16980</v>
      </c>
      <c r="S55" s="59">
        <v>0</v>
      </c>
      <c r="Y55" s="126">
        <v>-1016297.27</v>
      </c>
      <c r="Z55" s="126">
        <v>2506199.65</v>
      </c>
      <c r="AB55" s="33">
        <v>1168998.4099999999</v>
      </c>
      <c r="AC55" s="33">
        <v>70000</v>
      </c>
      <c r="AD55" s="33">
        <v>536.66</v>
      </c>
      <c r="AF55" s="33">
        <v>2510273.2000000002</v>
      </c>
      <c r="AG55" s="33"/>
      <c r="AH55" s="33">
        <v>740.44</v>
      </c>
      <c r="AI55" s="292">
        <v>2823996.2</v>
      </c>
      <c r="AJ55" s="292"/>
      <c r="AK55" s="292">
        <v>49686</v>
      </c>
      <c r="AM55" s="292">
        <v>927126.55</v>
      </c>
      <c r="AN55" s="292">
        <v>229172.4</v>
      </c>
    </row>
    <row r="56" spans="1:43" x14ac:dyDescent="0.2">
      <c r="A56" s="32" t="s">
        <v>315</v>
      </c>
      <c r="B56" s="32" t="s">
        <v>316</v>
      </c>
      <c r="C56" s="94">
        <v>3286</v>
      </c>
      <c r="D56" s="32" t="s">
        <v>327</v>
      </c>
      <c r="E56" s="32" t="s">
        <v>327</v>
      </c>
      <c r="F56" s="36">
        <v>119563.94</v>
      </c>
      <c r="G56" s="36">
        <v>15737.13</v>
      </c>
      <c r="H56" s="36">
        <v>47417.31</v>
      </c>
      <c r="K56" s="126">
        <v>143039.1</v>
      </c>
      <c r="L56" s="126">
        <v>163375.29</v>
      </c>
      <c r="P56" s="59">
        <v>78227.02</v>
      </c>
      <c r="S56" s="59">
        <v>3494</v>
      </c>
      <c r="X56" s="126">
        <v>13.36</v>
      </c>
      <c r="Y56" s="126">
        <v>-1226584.42</v>
      </c>
      <c r="Z56" s="126">
        <v>1840660.03</v>
      </c>
      <c r="AB56" s="33">
        <v>1200341.29</v>
      </c>
      <c r="AC56" s="33">
        <v>75225</v>
      </c>
      <c r="AD56" s="33">
        <v>832.83</v>
      </c>
      <c r="AF56" s="33">
        <v>1190935</v>
      </c>
      <c r="AG56" s="33"/>
      <c r="AH56" s="33">
        <v>3316.02</v>
      </c>
      <c r="AI56" s="292">
        <v>1686348</v>
      </c>
      <c r="AJ56" s="292"/>
      <c r="AM56" s="292">
        <v>782676.22</v>
      </c>
      <c r="AN56" s="292">
        <v>208303.14</v>
      </c>
    </row>
    <row r="57" spans="1:43" x14ac:dyDescent="0.2">
      <c r="A57" s="32" t="s">
        <v>315</v>
      </c>
      <c r="B57" s="32" t="s">
        <v>316</v>
      </c>
      <c r="C57" s="94">
        <v>3033</v>
      </c>
      <c r="D57" s="32" t="s">
        <v>138</v>
      </c>
      <c r="E57" s="32" t="s">
        <v>138</v>
      </c>
      <c r="F57" s="36">
        <v>232700.5</v>
      </c>
      <c r="G57" s="36">
        <v>37666.97</v>
      </c>
      <c r="H57" s="36">
        <v>199331.79</v>
      </c>
      <c r="K57" s="126">
        <v>769272.9</v>
      </c>
      <c r="L57" s="126">
        <v>380053.74</v>
      </c>
      <c r="P57" s="59">
        <v>23462</v>
      </c>
      <c r="S57" s="59">
        <v>0</v>
      </c>
      <c r="X57" s="126">
        <v>-575.30999999999995</v>
      </c>
      <c r="Y57" s="126">
        <v>-268743.46000000002</v>
      </c>
      <c r="Z57" s="126">
        <v>1821817.03</v>
      </c>
      <c r="AB57" s="33">
        <v>1132438.3899999999</v>
      </c>
      <c r="AC57" s="33">
        <v>180200</v>
      </c>
      <c r="AD57" s="33">
        <v>1467.16</v>
      </c>
      <c r="AF57" s="33">
        <v>1830726</v>
      </c>
      <c r="AG57" s="33"/>
      <c r="AH57" s="33">
        <v>220030.13</v>
      </c>
      <c r="AI57" s="292">
        <v>2452246</v>
      </c>
      <c r="AJ57" s="292"/>
      <c r="AK57" s="292">
        <v>22440</v>
      </c>
      <c r="AL57" s="292">
        <v>5920</v>
      </c>
      <c r="AM57" s="292">
        <v>781155.14</v>
      </c>
      <c r="AN57" s="292">
        <v>60034.9</v>
      </c>
    </row>
    <row r="58" spans="1:43" x14ac:dyDescent="0.2">
      <c r="A58" s="32" t="s">
        <v>315</v>
      </c>
      <c r="B58" s="32" t="s">
        <v>316</v>
      </c>
      <c r="C58" s="94">
        <v>2571</v>
      </c>
      <c r="D58" s="32" t="s">
        <v>1787</v>
      </c>
      <c r="E58" s="32" t="s">
        <v>328</v>
      </c>
      <c r="F58" s="36">
        <v>682050.8</v>
      </c>
      <c r="G58" s="36">
        <v>1082254.47</v>
      </c>
      <c r="H58" s="36">
        <v>717996.41</v>
      </c>
      <c r="K58" s="126">
        <v>607762.61</v>
      </c>
      <c r="L58" s="126">
        <v>640554.72</v>
      </c>
      <c r="O58" s="59">
        <v>-6100</v>
      </c>
      <c r="P58" s="59">
        <v>88230</v>
      </c>
      <c r="S58" s="59">
        <v>-6734</v>
      </c>
      <c r="Y58" s="126">
        <v>840309.98</v>
      </c>
      <c r="Z58" s="126">
        <v>1102265.42</v>
      </c>
      <c r="AB58" s="33">
        <v>3264104.18</v>
      </c>
      <c r="AD58" s="33">
        <v>1423.23</v>
      </c>
      <c r="AF58" s="33">
        <v>2050180.5</v>
      </c>
      <c r="AG58" s="33"/>
      <c r="AH58" s="33">
        <v>20000</v>
      </c>
      <c r="AI58" s="292">
        <v>2614639.5</v>
      </c>
      <c r="AJ58" s="292"/>
      <c r="AK58" s="292">
        <v>18830</v>
      </c>
      <c r="AM58" s="292">
        <v>822954.63</v>
      </c>
      <c r="AN58" s="292">
        <v>134226.17000000001</v>
      </c>
      <c r="AQ58" s="292">
        <v>32410</v>
      </c>
    </row>
    <row r="59" spans="1:43" x14ac:dyDescent="0.2">
      <c r="A59" s="32" t="s">
        <v>315</v>
      </c>
      <c r="B59" s="32" t="s">
        <v>316</v>
      </c>
      <c r="C59" s="94">
        <v>5320</v>
      </c>
      <c r="D59" s="32" t="s">
        <v>139</v>
      </c>
      <c r="E59" s="32" t="s">
        <v>139</v>
      </c>
      <c r="F59" s="36">
        <v>471200.08</v>
      </c>
      <c r="G59" s="36">
        <v>145541.17000000001</v>
      </c>
      <c r="H59" s="36">
        <v>55822.1</v>
      </c>
      <c r="K59" s="126">
        <v>187216.12</v>
      </c>
      <c r="L59" s="126">
        <v>183967.39</v>
      </c>
      <c r="P59" s="59">
        <v>18140</v>
      </c>
      <c r="S59" s="59">
        <v>0</v>
      </c>
      <c r="Y59" s="126">
        <v>-1023440.73</v>
      </c>
      <c r="Z59" s="126">
        <v>2172216.88</v>
      </c>
      <c r="AB59" s="33">
        <v>1110870.3700000001</v>
      </c>
      <c r="AC59" s="33">
        <v>190732</v>
      </c>
      <c r="AD59" s="33">
        <v>2562.17</v>
      </c>
      <c r="AF59" s="33">
        <v>1143120</v>
      </c>
      <c r="AG59" s="33"/>
      <c r="AH59" s="33"/>
      <c r="AI59" s="292">
        <v>1502247</v>
      </c>
      <c r="AJ59" s="292"/>
      <c r="AK59" s="292">
        <v>14788</v>
      </c>
      <c r="AL59" s="292">
        <v>3000</v>
      </c>
      <c r="AM59" s="292">
        <v>986980.68</v>
      </c>
      <c r="AN59" s="292">
        <v>63438.15</v>
      </c>
    </row>
    <row r="60" spans="1:43" x14ac:dyDescent="0.2">
      <c r="A60" s="32" t="s">
        <v>315</v>
      </c>
      <c r="B60" s="32" t="s">
        <v>316</v>
      </c>
      <c r="C60" s="94">
        <v>2252</v>
      </c>
      <c r="D60" s="32" t="s">
        <v>140</v>
      </c>
      <c r="E60" s="32" t="s">
        <v>140</v>
      </c>
      <c r="F60" s="36">
        <v>245817.09</v>
      </c>
      <c r="G60" s="36">
        <v>78955.240000000005</v>
      </c>
      <c r="H60" s="36">
        <v>153355.88</v>
      </c>
      <c r="K60" s="126">
        <v>1264513.3600000001</v>
      </c>
      <c r="L60" s="126">
        <v>704503.68</v>
      </c>
      <c r="P60" s="59">
        <v>18470</v>
      </c>
      <c r="S60" s="59">
        <v>41047</v>
      </c>
      <c r="X60" s="126">
        <v>351896.55</v>
      </c>
      <c r="Y60" s="126">
        <v>112</v>
      </c>
      <c r="Z60" s="126">
        <v>1936400.69</v>
      </c>
      <c r="AB60" s="33">
        <v>1084494.05</v>
      </c>
      <c r="AC60" s="33">
        <v>146000</v>
      </c>
      <c r="AD60" s="33">
        <v>249.16</v>
      </c>
      <c r="AF60" s="33">
        <v>889290</v>
      </c>
      <c r="AG60" s="33"/>
      <c r="AH60" s="33"/>
      <c r="AI60" s="292">
        <v>1219576</v>
      </c>
      <c r="AJ60" s="292"/>
      <c r="AK60" s="292">
        <v>27340</v>
      </c>
      <c r="AM60" s="292">
        <v>735450.35</v>
      </c>
      <c r="AN60" s="292">
        <v>38447.85</v>
      </c>
    </row>
    <row r="61" spans="1:43" x14ac:dyDescent="0.2">
      <c r="A61" s="32" t="s">
        <v>315</v>
      </c>
      <c r="B61" s="32" t="s">
        <v>316</v>
      </c>
      <c r="C61" s="94">
        <v>2615</v>
      </c>
      <c r="D61" s="32" t="s">
        <v>141</v>
      </c>
      <c r="E61" s="32" t="s">
        <v>141</v>
      </c>
      <c r="F61" s="36">
        <v>174190.68</v>
      </c>
      <c r="G61" s="36">
        <v>27469.97</v>
      </c>
      <c r="H61" s="36">
        <v>138154.60999999999</v>
      </c>
      <c r="K61" s="126">
        <v>55584.480000000003</v>
      </c>
      <c r="L61" s="126">
        <v>310157.11</v>
      </c>
      <c r="P61" s="59">
        <v>38742.39</v>
      </c>
      <c r="S61" s="59">
        <v>8326</v>
      </c>
      <c r="Y61" s="126">
        <v>-305893.15999999997</v>
      </c>
      <c r="Z61" s="126">
        <v>1262941.0900000001</v>
      </c>
      <c r="AB61" s="33">
        <v>2136594.14</v>
      </c>
      <c r="AC61" s="33">
        <v>137200</v>
      </c>
      <c r="AD61" s="33">
        <v>1379.75</v>
      </c>
      <c r="AF61" s="33">
        <v>2507389.5</v>
      </c>
      <c r="AG61" s="33"/>
      <c r="AH61" s="33">
        <v>9000</v>
      </c>
      <c r="AI61" s="292">
        <v>3439872.5</v>
      </c>
      <c r="AJ61" s="292"/>
      <c r="AK61" s="292">
        <v>53141</v>
      </c>
      <c r="AM61" s="292">
        <v>1467688.72</v>
      </c>
      <c r="AN61" s="292">
        <v>129420.64</v>
      </c>
    </row>
    <row r="62" spans="1:43" x14ac:dyDescent="0.2">
      <c r="A62" s="32" t="s">
        <v>315</v>
      </c>
      <c r="B62" s="32" t="s">
        <v>316</v>
      </c>
      <c r="C62" s="94">
        <v>7141</v>
      </c>
      <c r="D62" s="32" t="s">
        <v>287</v>
      </c>
      <c r="E62" s="32" t="s">
        <v>287</v>
      </c>
      <c r="F62" s="36">
        <v>378795.27</v>
      </c>
      <c r="G62" s="36">
        <v>10015.75</v>
      </c>
      <c r="H62" s="36">
        <v>81043.08</v>
      </c>
      <c r="K62" s="126">
        <v>671249.69</v>
      </c>
      <c r="L62" s="126">
        <v>665264.6</v>
      </c>
      <c r="P62" s="59">
        <v>20550</v>
      </c>
      <c r="Y62" s="126">
        <v>-130660.41</v>
      </c>
      <c r="Z62" s="126">
        <v>2033596.36</v>
      </c>
      <c r="AB62" s="33">
        <v>1656700.69</v>
      </c>
      <c r="AC62" s="33">
        <v>299394</v>
      </c>
      <c r="AD62" s="33">
        <v>1583.51</v>
      </c>
      <c r="AF62" s="33">
        <v>2500620</v>
      </c>
      <c r="AG62" s="33"/>
      <c r="AH62" s="33"/>
      <c r="AI62" s="292">
        <v>3227859</v>
      </c>
      <c r="AJ62" s="292"/>
      <c r="AK62" s="292">
        <v>46290</v>
      </c>
      <c r="AL62" s="292">
        <v>3460</v>
      </c>
      <c r="AM62" s="292">
        <v>1179511.69</v>
      </c>
      <c r="AN62" s="292">
        <v>118295.07</v>
      </c>
    </row>
    <row r="63" spans="1:43" x14ac:dyDescent="0.2">
      <c r="A63" s="32" t="s">
        <v>315</v>
      </c>
      <c r="B63" s="32" t="s">
        <v>316</v>
      </c>
      <c r="C63" s="94">
        <v>6948</v>
      </c>
      <c r="D63" s="32" t="s">
        <v>288</v>
      </c>
      <c r="E63" s="32" t="s">
        <v>288</v>
      </c>
      <c r="F63" s="36">
        <v>167901.98</v>
      </c>
      <c r="G63" s="36">
        <v>32329.77</v>
      </c>
      <c r="H63" s="36">
        <v>169898.95</v>
      </c>
      <c r="K63" s="126">
        <v>863879.96</v>
      </c>
      <c r="L63" s="126">
        <v>329072.06</v>
      </c>
      <c r="P63" s="59">
        <v>149000</v>
      </c>
      <c r="S63" s="59">
        <v>24229</v>
      </c>
      <c r="Y63" s="126">
        <v>-551906.09</v>
      </c>
      <c r="Z63" s="126">
        <v>2378594.3199999998</v>
      </c>
      <c r="AB63" s="33">
        <v>1695323.28</v>
      </c>
      <c r="AC63" s="33">
        <v>231200</v>
      </c>
      <c r="AD63" s="33">
        <v>686.96</v>
      </c>
      <c r="AF63" s="33">
        <v>1521529.6</v>
      </c>
      <c r="AG63" s="33"/>
      <c r="AH63" s="33">
        <v>60000</v>
      </c>
      <c r="AI63" s="292">
        <v>2071706.6</v>
      </c>
      <c r="AJ63" s="292"/>
      <c r="AL63" s="292">
        <v>14405</v>
      </c>
      <c r="AM63" s="292">
        <v>1545879.05</v>
      </c>
      <c r="AN63" s="292">
        <v>313583.7</v>
      </c>
    </row>
    <row r="64" spans="1:43" x14ac:dyDescent="0.2">
      <c r="A64" s="32" t="s">
        <v>315</v>
      </c>
      <c r="B64" s="32" t="s">
        <v>316</v>
      </c>
      <c r="C64" s="94">
        <v>3704</v>
      </c>
      <c r="D64" s="32" t="s">
        <v>289</v>
      </c>
      <c r="E64" s="32" t="s">
        <v>289</v>
      </c>
      <c r="F64" s="36">
        <v>71736.22</v>
      </c>
      <c r="G64" s="36">
        <v>68606.41</v>
      </c>
      <c r="H64" s="36">
        <v>99727.29</v>
      </c>
      <c r="K64" s="126">
        <v>1701524.16</v>
      </c>
      <c r="L64" s="126">
        <v>528788.78</v>
      </c>
      <c r="O64" s="59">
        <v>0</v>
      </c>
      <c r="P64" s="59">
        <v>141390.87</v>
      </c>
      <c r="S64" s="59">
        <v>0</v>
      </c>
      <c r="Y64" s="126">
        <v>184955.65</v>
      </c>
      <c r="Z64" s="126">
        <v>2522084.4900000002</v>
      </c>
      <c r="AB64" s="33">
        <v>990592.76</v>
      </c>
      <c r="AC64" s="33">
        <v>369000</v>
      </c>
      <c r="AD64" s="33">
        <v>1175.53</v>
      </c>
      <c r="AF64" s="33">
        <v>1323222</v>
      </c>
      <c r="AG64" s="33"/>
      <c r="AH64" s="33"/>
      <c r="AI64" s="292">
        <v>1874007</v>
      </c>
      <c r="AJ64" s="292"/>
      <c r="AK64" s="292">
        <v>39528</v>
      </c>
      <c r="AM64" s="292">
        <v>1069581.1000000001</v>
      </c>
      <c r="AN64" s="292">
        <v>74122.34</v>
      </c>
      <c r="AQ64" s="292">
        <v>4800</v>
      </c>
    </row>
    <row r="65" spans="1:43" x14ac:dyDescent="0.2">
      <c r="A65" s="32" t="s">
        <v>315</v>
      </c>
      <c r="B65" s="32" t="s">
        <v>316</v>
      </c>
      <c r="C65" s="94">
        <v>2752</v>
      </c>
      <c r="D65" s="32" t="s">
        <v>142</v>
      </c>
      <c r="E65" s="32" t="s">
        <v>142</v>
      </c>
      <c r="F65" s="36">
        <v>808905.43</v>
      </c>
      <c r="G65" s="36">
        <v>78612</v>
      </c>
      <c r="H65" s="36">
        <v>84894</v>
      </c>
      <c r="K65" s="126">
        <v>446776.02</v>
      </c>
      <c r="L65" s="126">
        <v>582003.55000000005</v>
      </c>
      <c r="O65" s="59">
        <v>0</v>
      </c>
      <c r="P65" s="59">
        <v>26382.18</v>
      </c>
      <c r="R65" s="59">
        <v>5000</v>
      </c>
      <c r="S65" s="59">
        <v>1218</v>
      </c>
      <c r="Y65" s="126">
        <v>686.64</v>
      </c>
      <c r="Z65" s="126">
        <v>2222830.3199999998</v>
      </c>
      <c r="AB65" s="33">
        <v>1715356.22</v>
      </c>
      <c r="AD65" s="33">
        <v>4370.46</v>
      </c>
      <c r="AF65" s="33">
        <v>1708305</v>
      </c>
      <c r="AG65" s="33"/>
      <c r="AH65" s="33">
        <v>242337</v>
      </c>
      <c r="AI65" s="292">
        <v>2298288</v>
      </c>
      <c r="AJ65" s="292"/>
      <c r="AK65" s="292">
        <v>52337.85</v>
      </c>
      <c r="AM65" s="292">
        <v>1264790.32</v>
      </c>
      <c r="AN65" s="292">
        <v>309878.65000000002</v>
      </c>
    </row>
    <row r="66" spans="1:43" x14ac:dyDescent="0.2">
      <c r="A66" s="32" t="s">
        <v>317</v>
      </c>
      <c r="B66" s="32" t="s">
        <v>318</v>
      </c>
      <c r="C66" s="94">
        <v>4777</v>
      </c>
      <c r="D66" s="32" t="s">
        <v>143</v>
      </c>
      <c r="E66" s="32" t="s">
        <v>143</v>
      </c>
      <c r="F66" s="36">
        <v>1157313.9099999999</v>
      </c>
      <c r="G66" s="36">
        <v>477228.22</v>
      </c>
      <c r="H66" s="36">
        <v>233406</v>
      </c>
      <c r="K66" s="126">
        <v>2666887.85</v>
      </c>
      <c r="L66" s="126">
        <v>1287850.47</v>
      </c>
      <c r="O66" s="59">
        <v>17560</v>
      </c>
      <c r="P66" s="59">
        <v>304987.45</v>
      </c>
      <c r="S66" s="59">
        <v>6061.02</v>
      </c>
      <c r="Y66" s="126">
        <v>1587653.01</v>
      </c>
      <c r="Z66" s="126">
        <v>3033155.83</v>
      </c>
      <c r="AB66" s="33">
        <v>4190701.17</v>
      </c>
      <c r="AC66" s="33">
        <v>745471</v>
      </c>
      <c r="AD66" s="33">
        <v>4773.7700000000004</v>
      </c>
      <c r="AF66" s="33">
        <v>3441495</v>
      </c>
      <c r="AG66" s="33"/>
      <c r="AH66" s="33">
        <v>740200</v>
      </c>
      <c r="AI66" s="292">
        <v>5037156</v>
      </c>
      <c r="AJ66" s="292"/>
      <c r="AK66" s="292">
        <v>104480.6</v>
      </c>
      <c r="AM66" s="292">
        <v>2921176.1</v>
      </c>
      <c r="AN66" s="292">
        <v>186513.07</v>
      </c>
      <c r="AQ66" s="292">
        <v>46.03</v>
      </c>
    </row>
    <row r="67" spans="1:43" x14ac:dyDescent="0.2">
      <c r="A67" s="32" t="s">
        <v>317</v>
      </c>
      <c r="B67" s="32" t="s">
        <v>318</v>
      </c>
      <c r="C67" s="94">
        <v>8626</v>
      </c>
      <c r="D67" s="32" t="s">
        <v>144</v>
      </c>
      <c r="E67" s="32" t="s">
        <v>144</v>
      </c>
      <c r="F67" s="36">
        <v>383813.02</v>
      </c>
      <c r="G67" s="36">
        <v>118246.73</v>
      </c>
      <c r="H67" s="36">
        <v>205855.8</v>
      </c>
      <c r="K67" s="126">
        <v>905795.31</v>
      </c>
      <c r="L67" s="126">
        <v>595824.11</v>
      </c>
      <c r="O67" s="59">
        <v>14810</v>
      </c>
      <c r="P67" s="59">
        <v>145237.9</v>
      </c>
      <c r="S67" s="59">
        <v>0</v>
      </c>
      <c r="Y67" s="126">
        <v>-212999.88</v>
      </c>
      <c r="Z67" s="126">
        <v>2266667.36</v>
      </c>
      <c r="AB67" s="33">
        <v>1801831.39</v>
      </c>
      <c r="AC67" s="33">
        <v>291600</v>
      </c>
      <c r="AD67" s="33">
        <v>2591.4299999999998</v>
      </c>
      <c r="AF67" s="33">
        <v>973134</v>
      </c>
      <c r="AG67" s="33"/>
      <c r="AH67" s="33">
        <v>63839</v>
      </c>
      <c r="AI67" s="292">
        <v>1577373</v>
      </c>
      <c r="AJ67" s="292"/>
      <c r="AK67" s="292">
        <v>99802</v>
      </c>
      <c r="AL67" s="292">
        <v>3810</v>
      </c>
      <c r="AM67" s="292">
        <v>1162012.9099999999</v>
      </c>
      <c r="AN67" s="292">
        <v>285926.31</v>
      </c>
      <c r="AQ67" s="292">
        <v>8252.01</v>
      </c>
    </row>
    <row r="68" spans="1:43" x14ac:dyDescent="0.2">
      <c r="A68" s="32" t="s">
        <v>317</v>
      </c>
      <c r="B68" s="32" t="s">
        <v>318</v>
      </c>
      <c r="C68" s="94">
        <v>4748</v>
      </c>
      <c r="D68" s="32" t="s">
        <v>145</v>
      </c>
      <c r="E68" s="32" t="s">
        <v>145</v>
      </c>
      <c r="F68" s="36">
        <v>516563.94</v>
      </c>
      <c r="G68" s="36">
        <v>16701.98</v>
      </c>
      <c r="H68" s="36">
        <v>29847.01</v>
      </c>
      <c r="K68" s="126">
        <v>392828.94</v>
      </c>
      <c r="L68" s="126">
        <v>395951.99</v>
      </c>
      <c r="O68" s="59">
        <v>0</v>
      </c>
      <c r="P68" s="59">
        <v>29444.71</v>
      </c>
      <c r="S68" s="59">
        <v>1750.5</v>
      </c>
      <c r="Y68" s="126">
        <v>-1075251.43</v>
      </c>
      <c r="Z68" s="126">
        <v>1987498.73</v>
      </c>
      <c r="AB68" s="33">
        <v>1802184.17</v>
      </c>
      <c r="AC68" s="33">
        <v>249000</v>
      </c>
      <c r="AD68" s="33">
        <v>2319.02</v>
      </c>
      <c r="AF68" s="33">
        <v>1106918</v>
      </c>
      <c r="AG68" s="33"/>
      <c r="AH68" s="33">
        <v>125550</v>
      </c>
      <c r="AI68" s="292">
        <v>1469014</v>
      </c>
      <c r="AJ68" s="292"/>
      <c r="AK68" s="292">
        <v>24170</v>
      </c>
      <c r="AL68" s="292">
        <v>14238.9</v>
      </c>
      <c r="AM68" s="292">
        <v>1116354.31</v>
      </c>
      <c r="AN68" s="292">
        <v>247288.63</v>
      </c>
      <c r="AQ68" s="292">
        <v>6454</v>
      </c>
    </row>
    <row r="69" spans="1:43" x14ac:dyDescent="0.2">
      <c r="A69" s="32" t="s">
        <v>317</v>
      </c>
      <c r="B69" s="32" t="s">
        <v>318</v>
      </c>
      <c r="C69" s="94">
        <v>2942</v>
      </c>
      <c r="D69" s="32" t="s">
        <v>146</v>
      </c>
      <c r="E69" s="32" t="s">
        <v>146</v>
      </c>
      <c r="F69" s="36">
        <v>507499.26</v>
      </c>
      <c r="G69" s="36">
        <v>2900</v>
      </c>
      <c r="H69" s="36">
        <v>371808.25</v>
      </c>
      <c r="K69" s="126">
        <v>331683.69</v>
      </c>
      <c r="L69" s="126">
        <v>216074.81</v>
      </c>
      <c r="O69" s="59">
        <v>3700</v>
      </c>
      <c r="P69" s="59">
        <v>39038.44</v>
      </c>
      <c r="S69" s="59">
        <v>819</v>
      </c>
      <c r="Y69" s="126">
        <v>-537581.97</v>
      </c>
      <c r="Z69" s="126">
        <v>1832455.01</v>
      </c>
      <c r="AB69" s="33">
        <v>2927161.59</v>
      </c>
      <c r="AC69" s="33">
        <v>249975</v>
      </c>
      <c r="AD69" s="33">
        <v>3098.75</v>
      </c>
      <c r="AF69" s="33">
        <v>1256085.5</v>
      </c>
      <c r="AG69" s="33"/>
      <c r="AH69" s="33">
        <v>205200</v>
      </c>
      <c r="AI69" s="292">
        <v>2482556.5</v>
      </c>
      <c r="AJ69" s="292"/>
      <c r="AK69" s="292">
        <v>43332</v>
      </c>
      <c r="AM69" s="292">
        <v>1828250.73</v>
      </c>
      <c r="AN69" s="292">
        <v>185754.08</v>
      </c>
      <c r="AQ69" s="292">
        <v>10092</v>
      </c>
    </row>
    <row r="70" spans="1:43" x14ac:dyDescent="0.2">
      <c r="A70" s="32" t="s">
        <v>317</v>
      </c>
      <c r="B70" s="32" t="s">
        <v>318</v>
      </c>
      <c r="C70" s="94">
        <v>7498</v>
      </c>
      <c r="D70" s="32" t="s">
        <v>148</v>
      </c>
      <c r="E70" s="32" t="s">
        <v>148</v>
      </c>
      <c r="F70" s="36">
        <v>304428.76</v>
      </c>
      <c r="G70" s="36">
        <v>659565.75</v>
      </c>
      <c r="H70" s="36">
        <v>221918.83</v>
      </c>
      <c r="K70" s="126">
        <v>433238.53</v>
      </c>
      <c r="L70" s="126">
        <v>302466.17</v>
      </c>
      <c r="O70" s="59">
        <v>8075.9</v>
      </c>
      <c r="P70" s="59">
        <v>41437.519999999997</v>
      </c>
      <c r="S70" s="59">
        <v>6183.14</v>
      </c>
      <c r="Y70" s="126">
        <v>-1398152.06</v>
      </c>
      <c r="Z70" s="126">
        <v>2051588.88</v>
      </c>
      <c r="AB70" s="33">
        <v>3850799.38</v>
      </c>
      <c r="AC70" s="33">
        <v>146905</v>
      </c>
      <c r="AD70" s="33">
        <v>2570.4499999999998</v>
      </c>
      <c r="AF70" s="33">
        <v>1974252.1</v>
      </c>
      <c r="AG70" s="33"/>
      <c r="AH70" s="33">
        <v>53400</v>
      </c>
      <c r="AI70" s="292">
        <v>2934288.1</v>
      </c>
      <c r="AJ70" s="292"/>
      <c r="AK70" s="292">
        <v>74225.88</v>
      </c>
      <c r="AM70" s="292">
        <v>1471372.11</v>
      </c>
      <c r="AN70" s="292">
        <v>314854.82</v>
      </c>
      <c r="AQ70" s="292">
        <v>20701.36</v>
      </c>
    </row>
    <row r="71" spans="1:43" x14ac:dyDescent="0.2">
      <c r="A71" s="32" t="s">
        <v>317</v>
      </c>
      <c r="B71" s="32" t="s">
        <v>318</v>
      </c>
      <c r="C71" s="94">
        <v>5826</v>
      </c>
      <c r="D71" s="32" t="s">
        <v>149</v>
      </c>
      <c r="E71" s="32" t="s">
        <v>149</v>
      </c>
      <c r="F71" s="36">
        <v>95586.34</v>
      </c>
      <c r="G71" s="36">
        <v>221523.23</v>
      </c>
      <c r="H71" s="36">
        <v>44997.49</v>
      </c>
      <c r="K71" s="126">
        <v>1268377.1499999999</v>
      </c>
      <c r="L71" s="126">
        <v>281664.03999999998</v>
      </c>
      <c r="O71" s="59">
        <v>2345</v>
      </c>
      <c r="P71" s="59">
        <v>22360.78</v>
      </c>
      <c r="S71" s="59">
        <v>1019</v>
      </c>
      <c r="X71" s="126">
        <v>150061.75</v>
      </c>
      <c r="Y71" s="126">
        <v>-626742.16</v>
      </c>
      <c r="Z71" s="126">
        <v>2642678.98</v>
      </c>
      <c r="AB71" s="33">
        <v>953636.34</v>
      </c>
      <c r="AD71" s="33">
        <v>1243.5899999999999</v>
      </c>
      <c r="AF71" s="33">
        <v>1489214.7</v>
      </c>
      <c r="AG71" s="33"/>
      <c r="AH71" s="33">
        <v>164327</v>
      </c>
      <c r="AI71" s="292">
        <v>1909063.7</v>
      </c>
      <c r="AJ71" s="292"/>
      <c r="AK71" s="292">
        <v>28520.59</v>
      </c>
      <c r="AM71" s="292">
        <v>677970.62</v>
      </c>
      <c r="AN71" s="292">
        <v>272441.82</v>
      </c>
    </row>
    <row r="72" spans="1:43" x14ac:dyDescent="0.2">
      <c r="A72" s="32" t="s">
        <v>317</v>
      </c>
      <c r="B72" s="32" t="s">
        <v>318</v>
      </c>
      <c r="C72" s="94">
        <v>1932</v>
      </c>
      <c r="D72" s="32" t="s">
        <v>152</v>
      </c>
      <c r="E72" s="32" t="s">
        <v>152</v>
      </c>
      <c r="F72" s="36">
        <v>566178.98</v>
      </c>
      <c r="G72" s="36">
        <v>5625.75</v>
      </c>
      <c r="H72" s="36">
        <v>89206.85</v>
      </c>
      <c r="K72" s="126">
        <v>1076241.5</v>
      </c>
      <c r="L72" s="126">
        <v>300574.18</v>
      </c>
      <c r="O72" s="59">
        <v>13420</v>
      </c>
      <c r="P72" s="59">
        <v>153203.41</v>
      </c>
      <c r="S72" s="59">
        <v>2525</v>
      </c>
      <c r="Y72" s="126">
        <v>2054168.66</v>
      </c>
      <c r="AB72" s="33">
        <v>1609584.73</v>
      </c>
      <c r="AC72" s="33">
        <v>355000</v>
      </c>
      <c r="AD72" s="33">
        <v>3091.44</v>
      </c>
      <c r="AF72" s="33">
        <v>1170926</v>
      </c>
      <c r="AG72" s="33"/>
      <c r="AH72" s="33">
        <v>17250</v>
      </c>
      <c r="AI72" s="292">
        <v>1931213</v>
      </c>
      <c r="AJ72" s="292"/>
      <c r="AK72" s="292">
        <v>54325.23</v>
      </c>
      <c r="AM72" s="292">
        <v>1203810.56</v>
      </c>
      <c r="AN72" s="292">
        <v>134343.85999999999</v>
      </c>
      <c r="AQ72" s="292">
        <v>17649.330000000002</v>
      </c>
    </row>
    <row r="73" spans="1:43" x14ac:dyDescent="0.2">
      <c r="A73" s="32" t="s">
        <v>317</v>
      </c>
      <c r="B73" s="32" t="s">
        <v>318</v>
      </c>
      <c r="C73" s="94">
        <v>3533</v>
      </c>
      <c r="D73" s="32" t="s">
        <v>153</v>
      </c>
      <c r="E73" s="32" t="s">
        <v>153</v>
      </c>
      <c r="F73" s="36">
        <v>518473.56</v>
      </c>
      <c r="G73" s="36">
        <v>245674.9</v>
      </c>
      <c r="H73" s="36">
        <v>262977.67</v>
      </c>
      <c r="K73" s="126">
        <v>905038.53</v>
      </c>
      <c r="L73" s="126">
        <v>743141.28</v>
      </c>
      <c r="O73" s="59">
        <v>34084</v>
      </c>
      <c r="P73" s="59">
        <v>48222.06</v>
      </c>
      <c r="S73" s="59">
        <v>8357.0499999999993</v>
      </c>
      <c r="Y73" s="126">
        <v>-1191290.05</v>
      </c>
      <c r="Z73" s="126">
        <v>3470807.02</v>
      </c>
      <c r="AB73" s="33">
        <v>1601129.82</v>
      </c>
      <c r="AC73" s="33">
        <v>303250</v>
      </c>
      <c r="AF73" s="33">
        <v>1779562.94</v>
      </c>
      <c r="AG73" s="33"/>
      <c r="AH73" s="33">
        <v>50</v>
      </c>
      <c r="AI73" s="292">
        <v>2157170.94</v>
      </c>
      <c r="AJ73" s="292"/>
      <c r="AK73" s="292">
        <v>6860</v>
      </c>
      <c r="AM73" s="292">
        <v>1158064.76</v>
      </c>
      <c r="AN73" s="292">
        <v>55771.199999999997</v>
      </c>
      <c r="AQ73" s="292">
        <v>1000</v>
      </c>
    </row>
    <row r="74" spans="1:43" x14ac:dyDescent="0.2">
      <c r="A74" s="32" t="s">
        <v>317</v>
      </c>
      <c r="B74" s="32" t="s">
        <v>318</v>
      </c>
      <c r="C74" s="94">
        <v>4453</v>
      </c>
      <c r="D74" s="32" t="s">
        <v>154</v>
      </c>
      <c r="E74" s="32" t="s">
        <v>154</v>
      </c>
      <c r="F74" s="36">
        <v>86186.35</v>
      </c>
      <c r="G74" s="36">
        <v>72747.22</v>
      </c>
      <c r="H74" s="36">
        <v>31021.439999999999</v>
      </c>
      <c r="K74" s="126">
        <v>181133.13</v>
      </c>
      <c r="L74" s="126">
        <v>692467.06</v>
      </c>
      <c r="O74" s="59">
        <v>75600</v>
      </c>
      <c r="P74" s="59">
        <v>34390.400000000001</v>
      </c>
      <c r="S74" s="59">
        <v>1400</v>
      </c>
      <c r="Y74" s="126">
        <v>-197754.41</v>
      </c>
      <c r="Z74" s="126">
        <v>1201384.94</v>
      </c>
      <c r="AB74" s="33">
        <v>1363997.88</v>
      </c>
      <c r="AD74" s="33">
        <v>953.15</v>
      </c>
      <c r="AF74" s="33">
        <v>1682128.2</v>
      </c>
      <c r="AG74" s="33"/>
      <c r="AH74" s="33">
        <v>154200</v>
      </c>
      <c r="AI74" s="292">
        <v>2201518.2000000002</v>
      </c>
      <c r="AJ74" s="292"/>
      <c r="AK74" s="292">
        <v>25834.9</v>
      </c>
      <c r="AM74" s="292">
        <v>923018.68</v>
      </c>
      <c r="AN74" s="292">
        <v>87919.18</v>
      </c>
      <c r="AQ74" s="292">
        <v>14454</v>
      </c>
    </row>
    <row r="75" spans="1:43" x14ac:dyDescent="0.2">
      <c r="A75" s="32" t="s">
        <v>317</v>
      </c>
      <c r="B75" s="32" t="s">
        <v>318</v>
      </c>
      <c r="C75" s="94">
        <v>3123</v>
      </c>
      <c r="D75" s="32" t="s">
        <v>156</v>
      </c>
      <c r="E75" s="32" t="s">
        <v>156</v>
      </c>
      <c r="F75" s="36">
        <v>136928.39000000001</v>
      </c>
      <c r="G75" s="36">
        <v>433613.65</v>
      </c>
      <c r="H75" s="36">
        <v>172417.11</v>
      </c>
      <c r="K75" s="126">
        <v>377676.96</v>
      </c>
      <c r="L75" s="126">
        <v>208660.54</v>
      </c>
      <c r="O75" s="59">
        <v>0</v>
      </c>
      <c r="P75" s="59">
        <v>33585.19</v>
      </c>
      <c r="S75" s="59">
        <v>2020</v>
      </c>
      <c r="Y75" s="126">
        <v>-1656530.54</v>
      </c>
      <c r="Z75" s="126">
        <v>2538134.58</v>
      </c>
      <c r="AB75" s="33">
        <v>2421924.4900000002</v>
      </c>
      <c r="AC75" s="33">
        <v>22400</v>
      </c>
      <c r="AD75" s="33">
        <v>833.36</v>
      </c>
      <c r="AF75" s="33">
        <v>705505.5</v>
      </c>
      <c r="AG75" s="33"/>
      <c r="AH75" s="33">
        <v>0</v>
      </c>
      <c r="AI75" s="292">
        <v>1106600.5</v>
      </c>
      <c r="AJ75" s="292"/>
      <c r="AK75" s="292">
        <v>39900</v>
      </c>
      <c r="AM75" s="292">
        <v>1503307.97</v>
      </c>
      <c r="AN75" s="292">
        <v>83981.46</v>
      </c>
      <c r="AQ75" s="292">
        <v>4786</v>
      </c>
    </row>
    <row r="76" spans="1:43" x14ac:dyDescent="0.2">
      <c r="A76" s="32" t="s">
        <v>317</v>
      </c>
      <c r="B76" s="32" t="s">
        <v>318</v>
      </c>
      <c r="C76" s="94">
        <v>4434</v>
      </c>
      <c r="D76" s="32" t="s">
        <v>157</v>
      </c>
      <c r="E76" s="32" t="s">
        <v>157</v>
      </c>
      <c r="F76" s="36">
        <v>198601.17</v>
      </c>
      <c r="G76" s="36">
        <v>24260</v>
      </c>
      <c r="H76" s="36">
        <v>49682.01</v>
      </c>
      <c r="K76" s="126">
        <v>497295.88</v>
      </c>
      <c r="L76" s="126">
        <v>464876.61</v>
      </c>
      <c r="O76" s="59">
        <v>4200</v>
      </c>
      <c r="P76" s="59">
        <v>36759.519999999997</v>
      </c>
      <c r="S76" s="59">
        <v>4139.1000000000004</v>
      </c>
      <c r="Y76" s="126">
        <v>-509999.94</v>
      </c>
      <c r="Z76" s="126">
        <v>1881601.57</v>
      </c>
      <c r="AB76" s="33">
        <v>1856209.48</v>
      </c>
      <c r="AC76" s="33">
        <v>270460</v>
      </c>
      <c r="AD76" s="33">
        <v>1371.02</v>
      </c>
      <c r="AF76" s="33">
        <v>1447081.5</v>
      </c>
      <c r="AG76" s="33"/>
      <c r="AH76" s="33">
        <v>149750</v>
      </c>
      <c r="AI76" s="292">
        <v>2450617.5</v>
      </c>
      <c r="AJ76" s="292"/>
      <c r="AK76" s="292">
        <v>31473</v>
      </c>
      <c r="AM76" s="292">
        <v>1246787.27</v>
      </c>
      <c r="AN76" s="292">
        <v>174026.81</v>
      </c>
      <c r="AQ76" s="292">
        <v>3952</v>
      </c>
    </row>
    <row r="77" spans="1:43" x14ac:dyDescent="0.2">
      <c r="A77" s="32" t="s">
        <v>317</v>
      </c>
      <c r="B77" s="32" t="s">
        <v>318</v>
      </c>
      <c r="C77" s="94">
        <v>2518</v>
      </c>
      <c r="D77" s="32" t="s">
        <v>158</v>
      </c>
      <c r="E77" s="32" t="s">
        <v>158</v>
      </c>
      <c r="F77" s="36">
        <v>226934.82</v>
      </c>
      <c r="G77" s="36">
        <v>33518</v>
      </c>
      <c r="H77" s="36">
        <v>39119.839999999997</v>
      </c>
      <c r="K77" s="126">
        <v>711069.73</v>
      </c>
      <c r="L77" s="126">
        <v>116790.18</v>
      </c>
      <c r="O77" s="59">
        <v>0</v>
      </c>
      <c r="P77" s="59">
        <v>19399.36</v>
      </c>
      <c r="S77" s="59">
        <v>0</v>
      </c>
      <c r="Y77" s="126">
        <v>-1687687.75</v>
      </c>
      <c r="Z77" s="126">
        <v>2618687.59</v>
      </c>
      <c r="AB77" s="33">
        <v>1768128.94</v>
      </c>
      <c r="AC77" s="33">
        <v>128830</v>
      </c>
      <c r="AD77" s="33">
        <v>1024.1500000000001</v>
      </c>
      <c r="AF77" s="33">
        <v>1165800</v>
      </c>
      <c r="AG77" s="33"/>
      <c r="AH77" s="33">
        <v>106800</v>
      </c>
      <c r="AI77" s="292">
        <v>1903021</v>
      </c>
      <c r="AJ77" s="292"/>
      <c r="AK77" s="292">
        <v>25911.13</v>
      </c>
      <c r="AM77" s="292">
        <v>851619.09</v>
      </c>
      <c r="AN77" s="292">
        <v>201600.5</v>
      </c>
      <c r="AQ77" s="292">
        <v>11398</v>
      </c>
    </row>
    <row r="78" spans="1:43" x14ac:dyDescent="0.2">
      <c r="A78" s="32" t="s">
        <v>317</v>
      </c>
      <c r="B78" s="32" t="s">
        <v>318</v>
      </c>
      <c r="C78" s="94">
        <v>4354</v>
      </c>
      <c r="D78" s="32" t="s">
        <v>159</v>
      </c>
      <c r="E78" s="32" t="s">
        <v>159</v>
      </c>
      <c r="F78" s="36">
        <v>214782.49</v>
      </c>
      <c r="G78" s="36">
        <v>575269.35</v>
      </c>
      <c r="H78" s="36">
        <v>51681.77</v>
      </c>
      <c r="K78" s="126">
        <v>6</v>
      </c>
      <c r="L78" s="126">
        <v>237526.76</v>
      </c>
      <c r="O78" s="59">
        <v>1800</v>
      </c>
      <c r="P78" s="59">
        <v>23260.83</v>
      </c>
      <c r="S78" s="59">
        <v>627.76</v>
      </c>
      <c r="Y78" s="126">
        <v>-2002545.01</v>
      </c>
      <c r="Z78" s="126">
        <v>2255161.35</v>
      </c>
      <c r="AB78" s="33">
        <v>2200284.2799999998</v>
      </c>
      <c r="AC78" s="33">
        <v>171000</v>
      </c>
      <c r="AD78" s="33">
        <v>1105.99</v>
      </c>
      <c r="AF78" s="33">
        <v>1301913.5</v>
      </c>
      <c r="AG78" s="33"/>
      <c r="AH78" s="33">
        <v>140700</v>
      </c>
      <c r="AI78" s="292">
        <v>1566338.5</v>
      </c>
      <c r="AJ78" s="292"/>
      <c r="AK78" s="292">
        <v>30619.45</v>
      </c>
      <c r="AM78" s="292">
        <v>1200409.08</v>
      </c>
      <c r="AN78" s="292">
        <v>208269.3</v>
      </c>
      <c r="AQ78" s="292">
        <v>8406</v>
      </c>
    </row>
    <row r="79" spans="1:43" x14ac:dyDescent="0.2">
      <c r="A79" s="32" t="s">
        <v>317</v>
      </c>
      <c r="B79" s="32" t="s">
        <v>318</v>
      </c>
      <c r="C79" s="94">
        <v>2453</v>
      </c>
      <c r="D79" s="32" t="s">
        <v>160</v>
      </c>
      <c r="E79" s="32" t="s">
        <v>160</v>
      </c>
      <c r="F79" s="36">
        <v>454301.42</v>
      </c>
      <c r="G79" s="36">
        <v>382272.76</v>
      </c>
      <c r="H79" s="36">
        <v>58932.95</v>
      </c>
      <c r="K79" s="126">
        <v>772203.55</v>
      </c>
      <c r="L79" s="126">
        <v>203199.02</v>
      </c>
      <c r="O79" s="59">
        <v>8280</v>
      </c>
      <c r="P79" s="59">
        <v>45410.25</v>
      </c>
      <c r="S79" s="59">
        <v>3384.25</v>
      </c>
      <c r="Y79" s="126">
        <v>-700777.77</v>
      </c>
      <c r="Z79" s="126">
        <v>2065017.96</v>
      </c>
      <c r="AB79" s="33">
        <v>2662619.52</v>
      </c>
      <c r="AD79" s="33">
        <v>2323.52</v>
      </c>
      <c r="AF79" s="33">
        <v>1535665</v>
      </c>
      <c r="AG79" s="33"/>
      <c r="AH79" s="33">
        <v>201450</v>
      </c>
      <c r="AI79" s="292">
        <v>2501608</v>
      </c>
      <c r="AJ79" s="292"/>
      <c r="AK79" s="292">
        <v>6080</v>
      </c>
      <c r="AM79" s="292">
        <v>1286838.27</v>
      </c>
      <c r="AN79" s="292">
        <v>145328.76</v>
      </c>
      <c r="AQ79" s="292">
        <v>12608</v>
      </c>
    </row>
    <row r="80" spans="1:43" x14ac:dyDescent="0.2">
      <c r="A80" s="32" t="s">
        <v>317</v>
      </c>
      <c r="B80" s="32" t="s">
        <v>318</v>
      </c>
      <c r="C80" s="94">
        <v>5408</v>
      </c>
      <c r="D80" s="115" t="s">
        <v>1788</v>
      </c>
      <c r="E80" s="32" t="s">
        <v>1793</v>
      </c>
      <c r="F80" s="36">
        <v>441741.13</v>
      </c>
      <c r="G80" s="36">
        <v>592349.15</v>
      </c>
      <c r="H80" s="36">
        <v>215037.94</v>
      </c>
      <c r="K80" s="126">
        <v>422835.9</v>
      </c>
      <c r="L80" s="126">
        <v>909301.72</v>
      </c>
      <c r="O80" s="59">
        <v>25495</v>
      </c>
      <c r="P80" s="59">
        <v>72921.89</v>
      </c>
      <c r="S80" s="59">
        <v>13385.92</v>
      </c>
      <c r="X80" s="126">
        <v>59088.74</v>
      </c>
      <c r="Y80" s="126">
        <v>-112661.99</v>
      </c>
      <c r="Z80" s="126">
        <v>2127187.88</v>
      </c>
      <c r="AB80" s="33">
        <v>2998155.54</v>
      </c>
      <c r="AD80" s="33">
        <v>3220.42</v>
      </c>
      <c r="AF80" s="33">
        <v>1647750</v>
      </c>
      <c r="AG80" s="33"/>
      <c r="AH80" s="33">
        <v>247550</v>
      </c>
      <c r="AI80" s="292">
        <v>3095737</v>
      </c>
      <c r="AJ80" s="292"/>
      <c r="AK80" s="292">
        <v>20656</v>
      </c>
      <c r="AM80" s="292">
        <v>1327612.32</v>
      </c>
      <c r="AN80" s="292">
        <v>40278.239999999998</v>
      </c>
      <c r="AQ80" s="292">
        <v>16544</v>
      </c>
    </row>
    <row r="81" spans="1:44" x14ac:dyDescent="0.2">
      <c r="A81" s="115" t="s">
        <v>317</v>
      </c>
      <c r="B81" s="115" t="s">
        <v>318</v>
      </c>
      <c r="C81" s="281">
        <v>5671</v>
      </c>
      <c r="D81" s="32" t="s">
        <v>306</v>
      </c>
      <c r="E81" s="32" t="s">
        <v>306</v>
      </c>
      <c r="F81" s="36">
        <v>697599.45</v>
      </c>
      <c r="G81" s="36">
        <v>197983.5</v>
      </c>
      <c r="H81" s="36">
        <v>105156.07</v>
      </c>
      <c r="K81" s="126">
        <v>1061063.55</v>
      </c>
      <c r="L81" s="126">
        <v>306559.98</v>
      </c>
      <c r="O81" s="59">
        <v>5919</v>
      </c>
      <c r="P81" s="59">
        <v>41320.14</v>
      </c>
      <c r="S81" s="59">
        <v>2999.63</v>
      </c>
      <c r="Y81" s="126">
        <v>-1679638.61</v>
      </c>
      <c r="Z81" s="126">
        <v>3692657.78</v>
      </c>
      <c r="AB81" s="33">
        <v>2174536.73</v>
      </c>
      <c r="AC81" s="33">
        <v>51600</v>
      </c>
      <c r="AD81" s="33">
        <v>2817.27</v>
      </c>
      <c r="AF81" s="33">
        <v>1660972.21</v>
      </c>
      <c r="AG81" s="33"/>
      <c r="AH81" s="33">
        <v>170700</v>
      </c>
      <c r="AI81" s="292">
        <v>2352950.21</v>
      </c>
      <c r="AJ81" s="292"/>
      <c r="AL81" s="292">
        <v>16375.08</v>
      </c>
      <c r="AM81" s="292">
        <v>1179340.48</v>
      </c>
      <c r="AN81" s="292">
        <v>189745.83</v>
      </c>
      <c r="AQ81" s="292">
        <v>17110</v>
      </c>
    </row>
    <row r="82" spans="1:44" s="284" customFormat="1" x14ac:dyDescent="0.2">
      <c r="A82" s="284" t="s">
        <v>319</v>
      </c>
      <c r="B82" s="284" t="s">
        <v>320</v>
      </c>
      <c r="C82" s="285">
        <v>2878</v>
      </c>
      <c r="D82" s="284" t="s">
        <v>161</v>
      </c>
      <c r="E82" s="284" t="s">
        <v>1902</v>
      </c>
      <c r="F82" s="243">
        <v>9229.58</v>
      </c>
      <c r="G82" s="243">
        <v>48305</v>
      </c>
      <c r="H82" s="243">
        <v>75975.259999999995</v>
      </c>
      <c r="I82" s="243"/>
      <c r="K82" s="284">
        <v>3043830.71</v>
      </c>
      <c r="L82" s="284">
        <v>121917.54</v>
      </c>
      <c r="N82" s="244"/>
      <c r="O82" s="246">
        <v>6000</v>
      </c>
      <c r="P82" s="246">
        <v>47574.99</v>
      </c>
      <c r="Q82" s="246"/>
      <c r="R82" s="246"/>
      <c r="S82" s="246">
        <v>-72</v>
      </c>
      <c r="T82" s="246"/>
      <c r="U82" s="244"/>
      <c r="V82" s="244"/>
      <c r="W82" s="244"/>
      <c r="X82" s="244"/>
      <c r="Y82" s="244">
        <v>1233335.47</v>
      </c>
      <c r="Z82" s="244">
        <v>2241713.0099999998</v>
      </c>
      <c r="AA82" s="248"/>
      <c r="AB82" s="248">
        <v>1468236.57</v>
      </c>
      <c r="AC82" s="248">
        <v>110500</v>
      </c>
      <c r="AD82" s="248">
        <v>921.99</v>
      </c>
      <c r="AE82" s="248"/>
      <c r="AF82" s="248">
        <v>1113846</v>
      </c>
      <c r="AG82" s="248"/>
      <c r="AH82" s="248">
        <v>74737</v>
      </c>
      <c r="AI82" s="293">
        <v>1758550</v>
      </c>
      <c r="AJ82" s="293"/>
      <c r="AK82" s="293">
        <v>29420</v>
      </c>
      <c r="AL82" s="293">
        <v>6040</v>
      </c>
      <c r="AM82" s="293">
        <v>862445.52</v>
      </c>
      <c r="AN82" s="293">
        <v>341079.42</v>
      </c>
      <c r="AO82" s="293"/>
      <c r="AP82" s="293"/>
      <c r="AQ82" s="293"/>
      <c r="AR82" s="293"/>
    </row>
    <row r="83" spans="1:44" x14ac:dyDescent="0.2">
      <c r="A83" s="32" t="s">
        <v>319</v>
      </c>
      <c r="B83" s="32" t="s">
        <v>320</v>
      </c>
      <c r="C83" s="94">
        <v>3706</v>
      </c>
      <c r="D83" s="32" t="s">
        <v>162</v>
      </c>
      <c r="E83" s="32" t="s">
        <v>162</v>
      </c>
      <c r="F83" s="36">
        <v>230293.95</v>
      </c>
      <c r="G83" s="36">
        <v>6256</v>
      </c>
      <c r="H83" s="36">
        <v>57393</v>
      </c>
      <c r="K83" s="126">
        <v>913862.55</v>
      </c>
      <c r="L83" s="126">
        <v>531463.03</v>
      </c>
      <c r="O83" s="59">
        <v>0</v>
      </c>
      <c r="P83" s="59">
        <v>34138.25</v>
      </c>
      <c r="R83" s="59">
        <v>118720</v>
      </c>
      <c r="S83" s="59">
        <v>192.88</v>
      </c>
      <c r="Y83" s="126">
        <v>-23449.07</v>
      </c>
      <c r="Z83" s="126">
        <v>1881918.88</v>
      </c>
      <c r="AB83" s="33">
        <v>2223146.3199999998</v>
      </c>
      <c r="AD83" s="33">
        <v>728.98</v>
      </c>
      <c r="AF83" s="33">
        <v>2192770.2000000002</v>
      </c>
      <c r="AG83" s="33"/>
      <c r="AH83" s="33">
        <v>207871.75</v>
      </c>
      <c r="AI83" s="292">
        <v>3050123.95</v>
      </c>
      <c r="AJ83" s="292"/>
      <c r="AK83" s="292">
        <v>119876</v>
      </c>
      <c r="AM83" s="292">
        <v>1408927.67</v>
      </c>
      <c r="AN83" s="292">
        <v>311257.03999999998</v>
      </c>
      <c r="AQ83" s="292">
        <v>6585</v>
      </c>
    </row>
    <row r="84" spans="1:44" x14ac:dyDescent="0.2">
      <c r="A84" s="32" t="s">
        <v>319</v>
      </c>
      <c r="B84" s="32" t="s">
        <v>320</v>
      </c>
      <c r="C84" s="94">
        <v>5162</v>
      </c>
      <c r="D84" s="32" t="s">
        <v>163</v>
      </c>
      <c r="E84" s="32" t="s">
        <v>163</v>
      </c>
      <c r="F84" s="36">
        <v>76285.289999999994</v>
      </c>
      <c r="G84" s="36">
        <v>0</v>
      </c>
      <c r="H84" s="36">
        <v>84994</v>
      </c>
      <c r="K84" s="126">
        <v>904015.83</v>
      </c>
      <c r="L84" s="126">
        <v>1160379.8500000001</v>
      </c>
      <c r="O84" s="59">
        <v>21450</v>
      </c>
      <c r="P84" s="59">
        <v>33300</v>
      </c>
      <c r="S84" s="59">
        <v>2083</v>
      </c>
      <c r="Y84" s="126">
        <v>115480.99</v>
      </c>
      <c r="Z84" s="126">
        <v>1941230.36</v>
      </c>
      <c r="AB84" s="33">
        <v>1236800.8500000001</v>
      </c>
      <c r="AC84" s="33">
        <v>220772.5</v>
      </c>
      <c r="AD84" s="33">
        <v>2584.7399999999998</v>
      </c>
      <c r="AF84" s="33">
        <v>1188310</v>
      </c>
      <c r="AG84" s="33"/>
      <c r="AH84" s="33">
        <v>600200</v>
      </c>
      <c r="AI84" s="292">
        <v>1814952</v>
      </c>
      <c r="AJ84" s="292"/>
      <c r="AK84" s="292">
        <v>80111</v>
      </c>
      <c r="AM84" s="292">
        <v>926190.95</v>
      </c>
      <c r="AN84" s="292">
        <v>152343.51999999999</v>
      </c>
      <c r="AQ84" s="292">
        <v>162940</v>
      </c>
    </row>
    <row r="85" spans="1:44" x14ac:dyDescent="0.2">
      <c r="A85" s="32" t="s">
        <v>319</v>
      </c>
      <c r="B85" s="32" t="s">
        <v>320</v>
      </c>
      <c r="C85" s="94">
        <v>3052</v>
      </c>
      <c r="D85" s="32" t="s">
        <v>164</v>
      </c>
      <c r="E85" s="32" t="s">
        <v>164</v>
      </c>
      <c r="F85" s="36">
        <v>276773.15999999997</v>
      </c>
      <c r="G85" s="36">
        <v>12841</v>
      </c>
      <c r="H85" s="36">
        <v>3148.86</v>
      </c>
      <c r="K85" s="126">
        <v>406406.12</v>
      </c>
      <c r="L85" s="126">
        <v>173392.64000000001</v>
      </c>
      <c r="O85" s="59">
        <v>5000</v>
      </c>
      <c r="P85" s="59">
        <v>32402.09</v>
      </c>
      <c r="S85" s="59">
        <v>0</v>
      </c>
      <c r="Y85" s="126">
        <v>-1448917.41</v>
      </c>
      <c r="Z85" s="126">
        <v>1940061.77</v>
      </c>
      <c r="AB85" s="33">
        <v>2096203.31</v>
      </c>
      <c r="AC85" s="33">
        <v>185400</v>
      </c>
      <c r="AD85" s="33">
        <v>891.18</v>
      </c>
      <c r="AF85" s="33">
        <v>2007311.89</v>
      </c>
      <c r="AG85" s="33"/>
      <c r="AH85" s="33">
        <v>509200</v>
      </c>
      <c r="AI85" s="292">
        <v>3062153.89</v>
      </c>
      <c r="AJ85" s="292"/>
      <c r="AK85" s="292">
        <v>10820</v>
      </c>
      <c r="AL85" s="292">
        <v>74532</v>
      </c>
      <c r="AM85" s="292">
        <v>1098375.28</v>
      </c>
      <c r="AN85" s="292">
        <v>170938.88</v>
      </c>
      <c r="AP85" s="292">
        <v>1</v>
      </c>
      <c r="AQ85" s="292">
        <v>38170</v>
      </c>
    </row>
    <row r="86" spans="1:44" x14ac:dyDescent="0.2">
      <c r="A86" s="32" t="s">
        <v>319</v>
      </c>
      <c r="B86" s="32" t="s">
        <v>320</v>
      </c>
      <c r="C86" s="94">
        <v>6259</v>
      </c>
      <c r="D86" s="32" t="s">
        <v>165</v>
      </c>
      <c r="E86" s="32" t="s">
        <v>165</v>
      </c>
      <c r="F86" s="36">
        <v>230901.67</v>
      </c>
      <c r="G86" s="36">
        <v>3708</v>
      </c>
      <c r="H86" s="36">
        <v>174597.5</v>
      </c>
      <c r="K86" s="126">
        <v>384002</v>
      </c>
      <c r="L86" s="126">
        <v>126920.41</v>
      </c>
      <c r="O86" s="59">
        <v>266035</v>
      </c>
      <c r="P86" s="59">
        <v>25727.69</v>
      </c>
      <c r="S86" s="59">
        <v>0</v>
      </c>
      <c r="Y86" s="126">
        <v>-1095570.68</v>
      </c>
      <c r="Z86" s="126">
        <v>2076384.94</v>
      </c>
      <c r="AB86" s="33">
        <v>1556742.16</v>
      </c>
      <c r="AC86" s="33">
        <v>85250</v>
      </c>
      <c r="AD86" s="33">
        <v>1882.49</v>
      </c>
      <c r="AF86" s="33">
        <v>1262298</v>
      </c>
      <c r="AG86" s="33"/>
      <c r="AH86" s="33"/>
      <c r="AI86" s="292">
        <v>1975756</v>
      </c>
      <c r="AJ86" s="292"/>
      <c r="AK86" s="292">
        <v>140790</v>
      </c>
      <c r="AM86" s="292">
        <v>1041534.96</v>
      </c>
      <c r="AN86" s="292">
        <v>100539.06</v>
      </c>
    </row>
    <row r="87" spans="1:44" x14ac:dyDescent="0.2">
      <c r="A87" s="32" t="s">
        <v>319</v>
      </c>
      <c r="B87" s="32" t="s">
        <v>320</v>
      </c>
      <c r="C87" s="94">
        <v>3341</v>
      </c>
      <c r="D87" s="32" t="s">
        <v>166</v>
      </c>
      <c r="E87" s="32" t="s">
        <v>166</v>
      </c>
      <c r="F87" s="36">
        <v>277258.8</v>
      </c>
      <c r="G87" s="36">
        <v>19158</v>
      </c>
      <c r="H87" s="36">
        <v>71516.27</v>
      </c>
      <c r="K87" s="126">
        <v>104134.42</v>
      </c>
      <c r="L87" s="126">
        <v>435186.13</v>
      </c>
      <c r="P87" s="59">
        <v>17990.349999999999</v>
      </c>
      <c r="S87" s="59">
        <v>0</v>
      </c>
      <c r="Y87" s="126">
        <v>-1127330.93</v>
      </c>
      <c r="Z87" s="126">
        <v>1879892.65</v>
      </c>
      <c r="AB87" s="33">
        <v>1142106.3400000001</v>
      </c>
      <c r="AC87" s="33">
        <v>89990</v>
      </c>
      <c r="AD87" s="33">
        <v>849.94</v>
      </c>
      <c r="AF87" s="33">
        <v>734056.5</v>
      </c>
      <c r="AG87" s="33"/>
      <c r="AH87" s="33">
        <v>30700</v>
      </c>
      <c r="AI87" s="292">
        <v>1082785.5</v>
      </c>
      <c r="AJ87" s="292"/>
      <c r="AK87" s="292">
        <v>8400</v>
      </c>
      <c r="AL87" s="292">
        <v>26047</v>
      </c>
      <c r="AM87" s="292">
        <v>596751.76</v>
      </c>
      <c r="AN87" s="292">
        <v>147016.97</v>
      </c>
    </row>
    <row r="88" spans="1:44" x14ac:dyDescent="0.2">
      <c r="A88" s="32" t="s">
        <v>319</v>
      </c>
      <c r="B88" s="32" t="s">
        <v>320</v>
      </c>
      <c r="C88" s="94">
        <v>2336</v>
      </c>
      <c r="D88" s="32" t="s">
        <v>167</v>
      </c>
      <c r="E88" s="32" t="s">
        <v>167</v>
      </c>
      <c r="F88" s="36">
        <v>396814.99</v>
      </c>
      <c r="G88" s="36">
        <v>11018</v>
      </c>
      <c r="H88" s="36">
        <v>52914.3</v>
      </c>
      <c r="K88" s="126">
        <v>396510.63</v>
      </c>
      <c r="L88" s="126">
        <v>172514.2</v>
      </c>
      <c r="O88" s="59">
        <v>0</v>
      </c>
      <c r="P88" s="59">
        <v>-21000</v>
      </c>
      <c r="S88" s="59">
        <v>0</v>
      </c>
      <c r="Y88" s="126">
        <v>-755479.89</v>
      </c>
      <c r="Z88" s="126">
        <v>1840507.51</v>
      </c>
      <c r="AB88" s="33">
        <v>1516544.66</v>
      </c>
      <c r="AC88" s="33">
        <v>105000</v>
      </c>
      <c r="AD88" s="33">
        <v>1803.96</v>
      </c>
      <c r="AF88" s="33">
        <v>2347283.09</v>
      </c>
      <c r="AG88" s="33"/>
      <c r="AH88" s="33">
        <v>102200</v>
      </c>
      <c r="AI88" s="292">
        <v>2755493.09</v>
      </c>
      <c r="AJ88" s="292"/>
      <c r="AK88" s="292">
        <v>64100</v>
      </c>
      <c r="AM88" s="292">
        <v>743561.04</v>
      </c>
      <c r="AN88" s="292">
        <v>387072.54</v>
      </c>
      <c r="AQ88" s="292">
        <v>156860.54</v>
      </c>
    </row>
    <row r="89" spans="1:44" x14ac:dyDescent="0.2">
      <c r="A89" s="32" t="s">
        <v>319</v>
      </c>
      <c r="B89" s="32" t="s">
        <v>320</v>
      </c>
      <c r="C89" s="94">
        <v>2778</v>
      </c>
      <c r="D89" s="32" t="s">
        <v>168</v>
      </c>
      <c r="E89" s="32" t="s">
        <v>168</v>
      </c>
      <c r="F89" s="36">
        <v>682383.78</v>
      </c>
      <c r="G89" s="36">
        <v>5913</v>
      </c>
      <c r="H89" s="36">
        <v>43539.59</v>
      </c>
      <c r="K89" s="126">
        <v>757842.66</v>
      </c>
      <c r="L89" s="126">
        <v>112262.55</v>
      </c>
      <c r="P89" s="59">
        <v>21608.02</v>
      </c>
      <c r="R89" s="59">
        <v>234758.13</v>
      </c>
      <c r="S89" s="59">
        <v>-172</v>
      </c>
      <c r="Y89" s="126">
        <v>-1695654.65</v>
      </c>
      <c r="Z89" s="126">
        <v>2518726.15</v>
      </c>
      <c r="AB89" s="33">
        <v>829651.71</v>
      </c>
      <c r="AF89" s="33">
        <v>331910</v>
      </c>
      <c r="AG89" s="33"/>
      <c r="AH89" s="33">
        <v>81000</v>
      </c>
      <c r="AI89" s="292">
        <v>512537</v>
      </c>
      <c r="AJ89" s="292"/>
      <c r="AL89" s="292">
        <v>14790</v>
      </c>
      <c r="AM89" s="292">
        <v>172893.46</v>
      </c>
      <c r="AN89" s="292">
        <v>19665.32</v>
      </c>
    </row>
    <row r="90" spans="1:44" x14ac:dyDescent="0.2">
      <c r="A90" s="32" t="s">
        <v>319</v>
      </c>
      <c r="B90" s="32" t="s">
        <v>320</v>
      </c>
      <c r="C90" s="94">
        <v>1705</v>
      </c>
      <c r="D90" s="32" t="s">
        <v>290</v>
      </c>
      <c r="E90" s="32" t="s">
        <v>290</v>
      </c>
      <c r="F90" s="36">
        <v>455254.22</v>
      </c>
      <c r="G90" s="36">
        <v>5075</v>
      </c>
      <c r="H90" s="36">
        <v>8212.18</v>
      </c>
      <c r="K90" s="126">
        <v>648950.55000000005</v>
      </c>
      <c r="L90" s="126">
        <v>233027.09</v>
      </c>
      <c r="P90" s="59">
        <v>18964</v>
      </c>
      <c r="R90" s="59">
        <v>42500</v>
      </c>
      <c r="S90" s="59">
        <v>0</v>
      </c>
      <c r="Y90" s="126">
        <v>-1410406.1</v>
      </c>
      <c r="Z90" s="126">
        <v>3198152.69</v>
      </c>
      <c r="AB90" s="33">
        <v>1176829.6200000001</v>
      </c>
      <c r="AC90" s="33">
        <v>179280</v>
      </c>
      <c r="AD90" s="33">
        <v>2534.2800000000002</v>
      </c>
      <c r="AF90" s="33">
        <v>727533</v>
      </c>
      <c r="AG90" s="33"/>
      <c r="AH90" s="33">
        <v>122400</v>
      </c>
      <c r="AI90" s="292">
        <v>1341419</v>
      </c>
      <c r="AJ90" s="292"/>
      <c r="AK90" s="292">
        <v>63630</v>
      </c>
      <c r="AM90" s="292">
        <v>1010547.49</v>
      </c>
      <c r="AN90" s="292">
        <v>291671.96000000002</v>
      </c>
    </row>
    <row r="91" spans="1:44" x14ac:dyDescent="0.2">
      <c r="A91" s="32" t="s">
        <v>319</v>
      </c>
      <c r="B91" s="32" t="s">
        <v>320</v>
      </c>
      <c r="C91" s="94">
        <v>2505</v>
      </c>
      <c r="D91" s="32" t="s">
        <v>169</v>
      </c>
      <c r="E91" s="115" t="s">
        <v>169</v>
      </c>
      <c r="F91" s="36">
        <v>388510.71999999997</v>
      </c>
      <c r="G91" s="36">
        <v>7124</v>
      </c>
      <c r="H91" s="36">
        <v>81806.429999999993</v>
      </c>
      <c r="K91" s="126">
        <v>475661.13</v>
      </c>
      <c r="L91" s="126">
        <v>1198693.94</v>
      </c>
      <c r="O91" s="59">
        <v>0</v>
      </c>
      <c r="P91" s="59">
        <v>53567.68</v>
      </c>
      <c r="S91" s="59">
        <v>40658.129999999997</v>
      </c>
      <c r="W91" s="126">
        <v>192500</v>
      </c>
      <c r="Y91" s="126">
        <v>164181.54</v>
      </c>
      <c r="Z91" s="126">
        <v>1975689.39</v>
      </c>
      <c r="AB91" s="33">
        <v>1931402.69</v>
      </c>
      <c r="AD91" s="33">
        <v>2040.14</v>
      </c>
      <c r="AF91" s="33">
        <v>1300264.5</v>
      </c>
      <c r="AG91" s="33"/>
      <c r="AH91" s="33">
        <v>120530</v>
      </c>
      <c r="AI91" s="292">
        <v>2160234.5</v>
      </c>
      <c r="AJ91" s="292"/>
      <c r="AK91" s="292">
        <v>56122</v>
      </c>
      <c r="AM91" s="292">
        <v>943652.31</v>
      </c>
      <c r="AN91" s="292">
        <v>469029.04</v>
      </c>
    </row>
    <row r="92" spans="1:44" x14ac:dyDescent="0.2">
      <c r="A92" s="32" t="s">
        <v>613</v>
      </c>
      <c r="B92" s="32" t="s">
        <v>332</v>
      </c>
      <c r="C92" s="94">
        <v>3553</v>
      </c>
      <c r="D92" s="32" t="s">
        <v>170</v>
      </c>
      <c r="E92" s="32" t="s">
        <v>170</v>
      </c>
      <c r="F92" s="36">
        <v>372454.79</v>
      </c>
      <c r="G92" s="36">
        <v>39500</v>
      </c>
      <c r="H92" s="36">
        <v>103020.14</v>
      </c>
      <c r="K92" s="126">
        <v>2126441.21</v>
      </c>
      <c r="L92" s="126">
        <v>397234.11</v>
      </c>
      <c r="O92" s="59">
        <v>3096</v>
      </c>
      <c r="P92" s="59">
        <v>68026.47</v>
      </c>
      <c r="S92" s="59">
        <v>30259.27</v>
      </c>
      <c r="Y92" s="126">
        <v>-363739.9</v>
      </c>
      <c r="Z92" s="126">
        <v>3812204.74</v>
      </c>
      <c r="AB92" s="33">
        <v>2600384.21</v>
      </c>
      <c r="AC92" s="33">
        <v>367147</v>
      </c>
      <c r="AD92" s="33">
        <v>1926.37</v>
      </c>
      <c r="AF92" s="33">
        <v>1122641.5</v>
      </c>
      <c r="AG92" s="33"/>
      <c r="AH92" s="33">
        <v>182800</v>
      </c>
      <c r="AI92" s="292">
        <v>2425626.5</v>
      </c>
      <c r="AJ92" s="292"/>
      <c r="AK92" s="292">
        <v>16332</v>
      </c>
      <c r="AL92" s="292">
        <v>4259</v>
      </c>
      <c r="AM92" s="292">
        <v>1879908.72</v>
      </c>
      <c r="AN92" s="292">
        <v>459969.19</v>
      </c>
    </row>
    <row r="93" spans="1:44" x14ac:dyDescent="0.2">
      <c r="A93" s="32" t="s">
        <v>613</v>
      </c>
      <c r="B93" s="32" t="s">
        <v>332</v>
      </c>
      <c r="C93" s="94">
        <v>8154</v>
      </c>
      <c r="D93" s="32" t="s">
        <v>171</v>
      </c>
      <c r="E93" s="32" t="s">
        <v>171</v>
      </c>
      <c r="F93" s="36">
        <v>315166.02</v>
      </c>
      <c r="G93" s="36">
        <v>18572</v>
      </c>
      <c r="H93" s="36">
        <v>168335.03</v>
      </c>
      <c r="K93" s="126">
        <v>2031664.43</v>
      </c>
      <c r="L93" s="126">
        <v>347279.07</v>
      </c>
      <c r="O93" s="59">
        <v>4900</v>
      </c>
      <c r="P93" s="59">
        <v>87793.78</v>
      </c>
      <c r="S93" s="59">
        <v>13762</v>
      </c>
      <c r="Y93" s="126">
        <v>-201571.86</v>
      </c>
      <c r="Z93" s="126">
        <v>3564237.85</v>
      </c>
      <c r="AB93" s="33">
        <v>2162692.0499999998</v>
      </c>
      <c r="AC93" s="33">
        <v>271350</v>
      </c>
      <c r="AD93" s="33">
        <v>2223.6999999999998</v>
      </c>
      <c r="AF93" s="33">
        <v>1125354.19</v>
      </c>
      <c r="AG93" s="33"/>
      <c r="AH93" s="33">
        <v>175570</v>
      </c>
      <c r="AI93" s="292">
        <v>2106810.19</v>
      </c>
      <c r="AJ93" s="292"/>
      <c r="AK93" s="292">
        <v>44375</v>
      </c>
      <c r="AM93" s="292">
        <v>1843552.92</v>
      </c>
      <c r="AN93" s="292">
        <v>330544.33</v>
      </c>
      <c r="AQ93" s="292">
        <v>12.72</v>
      </c>
    </row>
    <row r="94" spans="1:44" x14ac:dyDescent="0.2">
      <c r="A94" s="32" t="s">
        <v>613</v>
      </c>
      <c r="B94" s="32" t="s">
        <v>332</v>
      </c>
      <c r="C94" s="94">
        <v>7784</v>
      </c>
      <c r="D94" s="32" t="s">
        <v>172</v>
      </c>
      <c r="E94" s="32" t="s">
        <v>172</v>
      </c>
      <c r="F94" s="36">
        <v>289287.90999999997</v>
      </c>
      <c r="G94" s="36">
        <v>17598</v>
      </c>
      <c r="H94" s="36">
        <v>100522.63</v>
      </c>
      <c r="K94" s="126">
        <v>1160074.1399999999</v>
      </c>
      <c r="L94" s="126">
        <v>685890.21</v>
      </c>
      <c r="O94" s="59">
        <v>0</v>
      </c>
      <c r="P94" s="59">
        <v>69124.41</v>
      </c>
      <c r="S94" s="59">
        <v>10800</v>
      </c>
      <c r="W94" s="126">
        <v>67959.09</v>
      </c>
      <c r="Y94" s="126">
        <v>480535.57</v>
      </c>
      <c r="Z94" s="126">
        <v>2080906</v>
      </c>
      <c r="AB94" s="33">
        <v>1610694.07</v>
      </c>
      <c r="AC94" s="33">
        <v>232010</v>
      </c>
      <c r="AD94" s="33">
        <v>1557.6</v>
      </c>
      <c r="AF94" s="33">
        <v>2196992.5</v>
      </c>
      <c r="AG94" s="33"/>
      <c r="AH94" s="33">
        <v>203498.25</v>
      </c>
      <c r="AI94" s="292">
        <v>2984244.75</v>
      </c>
      <c r="AJ94" s="292"/>
      <c r="AK94" s="292">
        <v>46929</v>
      </c>
      <c r="AM94" s="292">
        <v>1334767.51</v>
      </c>
      <c r="AN94" s="292">
        <v>334763.34000000003</v>
      </c>
    </row>
    <row r="95" spans="1:44" x14ac:dyDescent="0.2">
      <c r="A95" s="32" t="s">
        <v>613</v>
      </c>
      <c r="B95" s="32" t="s">
        <v>332</v>
      </c>
      <c r="C95" s="94">
        <v>6608</v>
      </c>
      <c r="D95" s="32" t="s">
        <v>173</v>
      </c>
      <c r="E95" s="32" t="s">
        <v>173</v>
      </c>
      <c r="F95" s="36">
        <v>337915.29</v>
      </c>
      <c r="G95" s="36">
        <v>36224</v>
      </c>
      <c r="H95" s="36">
        <v>94604</v>
      </c>
      <c r="K95" s="126">
        <v>1214568.3500000001</v>
      </c>
      <c r="L95" s="126">
        <v>436961.62</v>
      </c>
      <c r="O95" s="59">
        <v>0</v>
      </c>
      <c r="P95" s="59">
        <v>33838.879999999997</v>
      </c>
      <c r="S95" s="59">
        <v>10016.82</v>
      </c>
      <c r="Y95" s="126">
        <v>381612.86</v>
      </c>
      <c r="Z95" s="126">
        <v>2304026.96</v>
      </c>
      <c r="AB95" s="33">
        <v>1492476.37</v>
      </c>
      <c r="AC95" s="33">
        <v>194000</v>
      </c>
      <c r="AD95" s="33">
        <v>2265.02</v>
      </c>
      <c r="AF95" s="33">
        <v>486375.5</v>
      </c>
      <c r="AG95" s="33"/>
      <c r="AH95" s="33">
        <v>158000</v>
      </c>
      <c r="AI95" s="292">
        <v>1382101.5</v>
      </c>
      <c r="AJ95" s="292"/>
      <c r="AK95" s="292">
        <v>18630</v>
      </c>
      <c r="AL95" s="292">
        <v>4259</v>
      </c>
      <c r="AM95" s="292">
        <v>1226007.75</v>
      </c>
      <c r="AN95" s="292">
        <v>311340.90000000002</v>
      </c>
    </row>
    <row r="96" spans="1:44" x14ac:dyDescent="0.2">
      <c r="A96" s="32" t="s">
        <v>613</v>
      </c>
      <c r="B96" s="32" t="s">
        <v>332</v>
      </c>
      <c r="C96" s="94">
        <v>4243</v>
      </c>
      <c r="D96" s="32" t="s">
        <v>174</v>
      </c>
      <c r="E96" s="32" t="s">
        <v>174</v>
      </c>
      <c r="F96" s="36">
        <v>451134.63</v>
      </c>
      <c r="G96" s="36">
        <v>27405</v>
      </c>
      <c r="H96" s="36">
        <v>87720</v>
      </c>
      <c r="K96" s="126">
        <v>806505.06</v>
      </c>
      <c r="L96" s="126">
        <v>629950.89</v>
      </c>
      <c r="O96" s="59">
        <v>200000</v>
      </c>
      <c r="P96" s="59">
        <v>87321.5</v>
      </c>
      <c r="S96" s="59">
        <v>10000</v>
      </c>
      <c r="Y96" s="126">
        <v>-51909.62</v>
      </c>
      <c r="Z96" s="126">
        <v>2345661.54</v>
      </c>
      <c r="AB96" s="33">
        <v>2495526.7799999998</v>
      </c>
      <c r="AC96" s="33">
        <v>371800</v>
      </c>
      <c r="AD96" s="33">
        <v>1243.0999999999999</v>
      </c>
      <c r="AF96" s="33">
        <v>1844993.7</v>
      </c>
      <c r="AG96" s="33"/>
      <c r="AH96" s="33">
        <v>296667.5</v>
      </c>
      <c r="AI96" s="292">
        <v>3247539.2</v>
      </c>
      <c r="AJ96" s="292"/>
      <c r="AK96" s="292">
        <v>59740</v>
      </c>
      <c r="AL96" s="292">
        <v>35990</v>
      </c>
      <c r="AM96" s="292">
        <v>1925073.77</v>
      </c>
      <c r="AN96" s="292">
        <v>330245.95</v>
      </c>
    </row>
    <row r="97" spans="1:43" x14ac:dyDescent="0.2">
      <c r="A97" s="32" t="s">
        <v>613</v>
      </c>
      <c r="B97" s="32" t="s">
        <v>332</v>
      </c>
      <c r="C97" s="94">
        <v>8480</v>
      </c>
      <c r="D97" s="32" t="s">
        <v>175</v>
      </c>
      <c r="E97" s="32" t="s">
        <v>175</v>
      </c>
      <c r="F97" s="36">
        <v>142683.92000000001</v>
      </c>
      <c r="G97" s="36">
        <v>34974</v>
      </c>
      <c r="H97" s="36">
        <v>74755.25</v>
      </c>
      <c r="K97" s="126">
        <v>1081560.3899999999</v>
      </c>
      <c r="L97" s="126">
        <v>155339.79999999999</v>
      </c>
      <c r="O97" s="59">
        <v>163000</v>
      </c>
      <c r="P97" s="59">
        <v>41008.99</v>
      </c>
      <c r="S97" s="59">
        <v>98123.08</v>
      </c>
      <c r="Y97" s="126">
        <v>-2554334.7000000002</v>
      </c>
      <c r="Z97" s="126">
        <v>4378498.51</v>
      </c>
      <c r="AB97" s="33">
        <v>1512218.94</v>
      </c>
      <c r="AD97" s="33">
        <v>962.22</v>
      </c>
      <c r="AF97" s="33">
        <v>1714030.11</v>
      </c>
      <c r="AG97" s="33"/>
      <c r="AH97" s="33">
        <v>165800.01</v>
      </c>
      <c r="AI97" s="292">
        <v>2499860.11</v>
      </c>
      <c r="AJ97" s="292"/>
      <c r="AK97" s="292">
        <v>10469</v>
      </c>
      <c r="AL97" s="292">
        <v>23640</v>
      </c>
      <c r="AM97" s="292">
        <v>1195088.1100000001</v>
      </c>
      <c r="AN97" s="292">
        <v>289936.58</v>
      </c>
      <c r="AQ97" s="292">
        <v>11000</v>
      </c>
    </row>
    <row r="98" spans="1:43" x14ac:dyDescent="0.2">
      <c r="A98" s="32" t="s">
        <v>613</v>
      </c>
      <c r="B98" s="32" t="s">
        <v>332</v>
      </c>
      <c r="C98" s="94">
        <v>4259</v>
      </c>
      <c r="D98" s="32" t="s">
        <v>176</v>
      </c>
      <c r="E98" s="32" t="s">
        <v>176</v>
      </c>
      <c r="F98" s="36">
        <v>356719.31</v>
      </c>
      <c r="G98" s="36">
        <v>104336</v>
      </c>
      <c r="H98" s="36">
        <v>182401.15</v>
      </c>
      <c r="K98" s="126">
        <v>1374132.86</v>
      </c>
      <c r="L98" s="126">
        <v>429413.92</v>
      </c>
      <c r="O98" s="59">
        <v>0</v>
      </c>
      <c r="P98" s="59">
        <v>84887.15</v>
      </c>
      <c r="S98" s="59">
        <v>0</v>
      </c>
      <c r="Y98" s="126">
        <v>2575311.17</v>
      </c>
      <c r="AB98" s="33">
        <v>2199566.39</v>
      </c>
      <c r="AC98" s="33">
        <v>270000</v>
      </c>
      <c r="AD98" s="33">
        <v>1670.01</v>
      </c>
      <c r="AF98" s="33">
        <v>2123039</v>
      </c>
      <c r="AG98" s="33"/>
      <c r="AH98" s="33">
        <v>226500</v>
      </c>
      <c r="AI98" s="292">
        <v>3279408</v>
      </c>
      <c r="AJ98" s="292"/>
      <c r="AK98" s="292">
        <v>30480</v>
      </c>
      <c r="AL98" s="292">
        <v>5860</v>
      </c>
      <c r="AM98" s="292">
        <v>1384225.14</v>
      </c>
      <c r="AN98" s="292">
        <v>333997.34000000003</v>
      </c>
    </row>
    <row r="99" spans="1:43" x14ac:dyDescent="0.2">
      <c r="A99" s="32" t="s">
        <v>613</v>
      </c>
      <c r="B99" s="32" t="s">
        <v>332</v>
      </c>
      <c r="C99" s="94">
        <v>6093</v>
      </c>
      <c r="D99" s="32" t="s">
        <v>177</v>
      </c>
      <c r="E99" s="32" t="s">
        <v>177</v>
      </c>
      <c r="F99" s="36">
        <v>186966.75</v>
      </c>
      <c r="G99" s="36">
        <v>44000</v>
      </c>
      <c r="H99" s="36">
        <v>80427.89</v>
      </c>
      <c r="K99" s="126">
        <v>1057140.48</v>
      </c>
      <c r="L99" s="126">
        <v>438148.29</v>
      </c>
      <c r="O99" s="59">
        <v>0</v>
      </c>
      <c r="P99" s="59">
        <v>61603.74</v>
      </c>
      <c r="S99" s="59">
        <v>140044.96</v>
      </c>
      <c r="Y99" s="126">
        <v>315830.37</v>
      </c>
      <c r="Z99" s="126">
        <v>2028099.35</v>
      </c>
      <c r="AB99" s="33">
        <v>1644890.64</v>
      </c>
      <c r="AC99" s="33">
        <v>50000</v>
      </c>
      <c r="AD99" s="33">
        <v>1393.64</v>
      </c>
      <c r="AF99" s="33">
        <v>1708279.5</v>
      </c>
      <c r="AG99" s="33"/>
      <c r="AH99" s="33">
        <v>218087</v>
      </c>
      <c r="AI99" s="292">
        <v>2603143.5</v>
      </c>
      <c r="AJ99" s="292"/>
      <c r="AK99" s="292">
        <v>55260</v>
      </c>
      <c r="AM99" s="292">
        <v>1450013.14</v>
      </c>
      <c r="AN99" s="292">
        <v>253129.15</v>
      </c>
    </row>
    <row r="100" spans="1:43" x14ac:dyDescent="0.2">
      <c r="A100" s="32" t="s">
        <v>613</v>
      </c>
      <c r="B100" s="32" t="s">
        <v>332</v>
      </c>
      <c r="C100" s="94">
        <v>4471</v>
      </c>
      <c r="D100" s="32" t="s">
        <v>178</v>
      </c>
      <c r="E100" s="32" t="s">
        <v>178</v>
      </c>
      <c r="F100" s="36">
        <v>244725.92</v>
      </c>
      <c r="G100" s="36">
        <v>41113</v>
      </c>
      <c r="H100" s="36">
        <v>98207.67</v>
      </c>
      <c r="K100" s="126">
        <v>2273232.71</v>
      </c>
      <c r="L100" s="126">
        <v>404249.71</v>
      </c>
      <c r="O100" s="59">
        <v>140000</v>
      </c>
      <c r="P100" s="59">
        <v>687.16</v>
      </c>
      <c r="R100" s="59">
        <v>113839</v>
      </c>
      <c r="S100" s="59">
        <v>0</v>
      </c>
      <c r="W100" s="126">
        <v>28859</v>
      </c>
      <c r="Y100" s="126">
        <v>5429624.8799999999</v>
      </c>
      <c r="Z100" s="126">
        <v>-2080906</v>
      </c>
      <c r="AB100" s="33">
        <v>2332344.11</v>
      </c>
      <c r="AD100" s="33">
        <v>942</v>
      </c>
      <c r="AF100" s="33">
        <v>2024108.71</v>
      </c>
      <c r="AG100" s="33"/>
      <c r="AH100" s="33">
        <v>284978.34000000003</v>
      </c>
      <c r="AI100" s="292">
        <v>3233890.71</v>
      </c>
      <c r="AJ100" s="292"/>
      <c r="AK100" s="292">
        <v>33417</v>
      </c>
      <c r="AM100" s="292">
        <v>1428533.54</v>
      </c>
      <c r="AN100" s="292">
        <v>517106.94</v>
      </c>
    </row>
    <row r="101" spans="1:43" x14ac:dyDescent="0.2">
      <c r="A101" s="32" t="s">
        <v>613</v>
      </c>
      <c r="B101" s="32" t="s">
        <v>332</v>
      </c>
      <c r="C101" s="94">
        <v>6623</v>
      </c>
      <c r="D101" s="32" t="s">
        <v>179</v>
      </c>
      <c r="E101" s="32" t="s">
        <v>179</v>
      </c>
      <c r="F101" s="36">
        <v>194856.39</v>
      </c>
      <c r="G101" s="36">
        <v>13436</v>
      </c>
      <c r="H101" s="36">
        <v>76200.12</v>
      </c>
      <c r="K101" s="126">
        <v>1207441.32</v>
      </c>
      <c r="L101" s="126">
        <v>531926.68999999994</v>
      </c>
      <c r="O101" s="59">
        <v>157500</v>
      </c>
      <c r="P101" s="59">
        <v>52357.34</v>
      </c>
      <c r="S101" s="59">
        <v>9358.08</v>
      </c>
      <c r="Y101" s="126">
        <v>-180073.54</v>
      </c>
      <c r="Z101" s="126">
        <v>2574871.5499999998</v>
      </c>
      <c r="AB101" s="33">
        <v>1297994.8</v>
      </c>
      <c r="AC101" s="33">
        <v>76290</v>
      </c>
      <c r="AD101" s="33">
        <v>1696.43</v>
      </c>
      <c r="AF101" s="33">
        <v>1820858.4</v>
      </c>
      <c r="AG101" s="33"/>
      <c r="AH101" s="33">
        <v>226291.75</v>
      </c>
      <c r="AI101" s="292">
        <v>2750350.15</v>
      </c>
      <c r="AJ101" s="292"/>
      <c r="AK101" s="292">
        <v>10800</v>
      </c>
      <c r="AM101" s="292">
        <v>959953.97</v>
      </c>
      <c r="AN101" s="292">
        <v>292180.17</v>
      </c>
    </row>
    <row r="102" spans="1:43" x14ac:dyDescent="0.2">
      <c r="A102" s="32" t="s">
        <v>613</v>
      </c>
      <c r="B102" s="32" t="s">
        <v>332</v>
      </c>
      <c r="C102" s="94">
        <v>4220</v>
      </c>
      <c r="D102" s="32" t="s">
        <v>180</v>
      </c>
      <c r="E102" s="32" t="s">
        <v>180</v>
      </c>
      <c r="F102" s="36">
        <v>24713.7</v>
      </c>
      <c r="G102" s="36">
        <v>7001</v>
      </c>
      <c r="H102" s="36">
        <v>79911.789999999994</v>
      </c>
      <c r="I102" s="36">
        <v>0</v>
      </c>
      <c r="J102" s="126">
        <v>0</v>
      </c>
      <c r="K102" s="126">
        <v>1233702.79</v>
      </c>
      <c r="L102" s="126">
        <v>410530.93</v>
      </c>
      <c r="M102" s="126">
        <v>0</v>
      </c>
      <c r="O102" s="59">
        <v>24225</v>
      </c>
      <c r="P102" s="59">
        <v>113244.9</v>
      </c>
      <c r="R102" s="59">
        <v>0</v>
      </c>
      <c r="S102" s="59">
        <v>9.34</v>
      </c>
      <c r="W102" s="126">
        <v>4333.3599999999997</v>
      </c>
      <c r="X102" s="126">
        <v>0</v>
      </c>
      <c r="Y102" s="126">
        <v>-160980.44</v>
      </c>
      <c r="Z102" s="126">
        <v>2326634.9900000002</v>
      </c>
      <c r="AB102" s="33">
        <v>1456289.04</v>
      </c>
      <c r="AC102" s="33">
        <v>161133.32</v>
      </c>
      <c r="AD102" s="33">
        <v>970.08</v>
      </c>
      <c r="AF102" s="33">
        <v>1640719.5</v>
      </c>
      <c r="AG102" s="33"/>
      <c r="AH102" s="33">
        <v>161130.01999999999</v>
      </c>
      <c r="AI102" s="292">
        <v>2705507.5</v>
      </c>
      <c r="AJ102" s="292"/>
      <c r="AK102" s="292">
        <v>15588</v>
      </c>
      <c r="AL102" s="292">
        <v>12839</v>
      </c>
      <c r="AM102" s="292">
        <v>1004445.65</v>
      </c>
      <c r="AN102" s="292">
        <v>233394.38</v>
      </c>
      <c r="AQ102" s="292">
        <v>74.37</v>
      </c>
    </row>
    <row r="103" spans="1:43" x14ac:dyDescent="0.2">
      <c r="A103" s="32" t="s">
        <v>613</v>
      </c>
      <c r="B103" s="32" t="s">
        <v>332</v>
      </c>
      <c r="C103" s="94">
        <v>5487</v>
      </c>
      <c r="D103" s="32" t="s">
        <v>181</v>
      </c>
      <c r="E103" s="32" t="s">
        <v>181</v>
      </c>
      <c r="F103" s="36">
        <v>137035.1</v>
      </c>
      <c r="G103" s="36">
        <v>76900</v>
      </c>
      <c r="H103" s="36">
        <v>39602.21</v>
      </c>
      <c r="K103" s="126">
        <v>1161102.46</v>
      </c>
      <c r="L103" s="126">
        <v>428214.44</v>
      </c>
      <c r="O103" s="59">
        <v>2550</v>
      </c>
      <c r="P103" s="59">
        <v>59102.38</v>
      </c>
      <c r="S103" s="59">
        <v>78.97</v>
      </c>
      <c r="Y103" s="126">
        <v>-244612.51</v>
      </c>
      <c r="Z103" s="126">
        <v>2310530.36</v>
      </c>
      <c r="AB103" s="33">
        <v>1507501.98</v>
      </c>
      <c r="AC103" s="33">
        <v>530600</v>
      </c>
      <c r="AD103" s="33">
        <v>1477.88</v>
      </c>
      <c r="AF103" s="33">
        <v>1514265.98</v>
      </c>
      <c r="AG103" s="33"/>
      <c r="AH103" s="33">
        <v>186656.75</v>
      </c>
      <c r="AI103" s="292">
        <v>2603965.73</v>
      </c>
      <c r="AJ103" s="292"/>
      <c r="AK103" s="292">
        <v>11120</v>
      </c>
      <c r="AM103" s="292">
        <v>1157468.8400000001</v>
      </c>
      <c r="AN103" s="292">
        <v>252743.01</v>
      </c>
    </row>
    <row r="104" spans="1:43" x14ac:dyDescent="0.2">
      <c r="A104" s="32" t="s">
        <v>613</v>
      </c>
      <c r="B104" s="32" t="s">
        <v>332</v>
      </c>
      <c r="C104" s="94">
        <v>4317</v>
      </c>
      <c r="D104" s="32" t="s">
        <v>291</v>
      </c>
      <c r="E104" s="32" t="s">
        <v>291</v>
      </c>
      <c r="F104" s="36">
        <v>176593.82</v>
      </c>
      <c r="G104" s="36">
        <v>15500</v>
      </c>
      <c r="H104" s="36">
        <v>52283.48</v>
      </c>
      <c r="K104" s="126">
        <v>1430813.98</v>
      </c>
      <c r="L104" s="126">
        <v>162766.91</v>
      </c>
      <c r="O104" s="59">
        <v>1860</v>
      </c>
      <c r="P104" s="59">
        <v>39341.26</v>
      </c>
      <c r="S104" s="59">
        <v>64382.76</v>
      </c>
      <c r="Y104" s="126">
        <v>-57245.78</v>
      </c>
      <c r="Z104" s="126">
        <v>2166873.39</v>
      </c>
      <c r="AB104" s="33">
        <v>1338922.18</v>
      </c>
      <c r="AC104" s="33">
        <v>211845</v>
      </c>
      <c r="AD104" s="33">
        <v>1334.25</v>
      </c>
      <c r="AF104" s="33">
        <v>880260.5</v>
      </c>
      <c r="AG104" s="33"/>
      <c r="AH104" s="33">
        <v>260600</v>
      </c>
      <c r="AI104" s="292">
        <v>1694768.5</v>
      </c>
      <c r="AJ104" s="292"/>
      <c r="AK104" s="292">
        <v>13202</v>
      </c>
      <c r="AL104" s="292">
        <v>4259</v>
      </c>
      <c r="AM104" s="292">
        <v>1066205.49</v>
      </c>
      <c r="AN104" s="292">
        <v>291780.38</v>
      </c>
    </row>
    <row r="105" spans="1:43" x14ac:dyDescent="0.2">
      <c r="A105" s="32" t="s">
        <v>613</v>
      </c>
      <c r="B105" s="32" t="s">
        <v>332</v>
      </c>
      <c r="C105" s="94">
        <v>3306</v>
      </c>
      <c r="D105" s="32" t="s">
        <v>182</v>
      </c>
      <c r="E105" s="32" t="s">
        <v>182</v>
      </c>
      <c r="F105" s="36">
        <v>351591.52</v>
      </c>
      <c r="G105" s="36">
        <v>5650</v>
      </c>
      <c r="H105" s="36">
        <v>122593.79</v>
      </c>
      <c r="K105" s="126">
        <v>490501.81</v>
      </c>
      <c r="L105" s="126">
        <v>224138.76</v>
      </c>
      <c r="O105" s="59">
        <v>0</v>
      </c>
      <c r="P105" s="59">
        <v>28160</v>
      </c>
      <c r="S105" s="59">
        <v>0</v>
      </c>
      <c r="Y105" s="126">
        <v>-472369.54</v>
      </c>
      <c r="Z105" s="126">
        <v>1774553.91</v>
      </c>
      <c r="AB105" s="33">
        <v>1072484.04</v>
      </c>
      <c r="AC105" s="33">
        <v>20000</v>
      </c>
      <c r="AD105" s="33">
        <v>1729.67</v>
      </c>
      <c r="AF105" s="33">
        <v>866911.5</v>
      </c>
      <c r="AG105" s="33"/>
      <c r="AH105" s="33">
        <v>80000</v>
      </c>
      <c r="AI105" s="292">
        <v>1188453.5</v>
      </c>
      <c r="AJ105" s="292"/>
      <c r="AK105" s="292">
        <v>12829</v>
      </c>
      <c r="AL105" s="292">
        <v>9000</v>
      </c>
      <c r="AM105" s="292">
        <v>733658.56</v>
      </c>
      <c r="AN105" s="292">
        <v>233052.64</v>
      </c>
    </row>
    <row r="106" spans="1:43" x14ac:dyDescent="0.2">
      <c r="A106" s="32" t="s">
        <v>616</v>
      </c>
      <c r="B106" s="32" t="s">
        <v>333</v>
      </c>
      <c r="C106" s="94">
        <v>2510</v>
      </c>
      <c r="D106" s="32" t="s">
        <v>183</v>
      </c>
      <c r="E106" s="32" t="s">
        <v>183</v>
      </c>
      <c r="F106" s="36">
        <v>169064.36</v>
      </c>
      <c r="G106" s="36">
        <v>10300</v>
      </c>
      <c r="H106" s="36">
        <v>80809.77</v>
      </c>
      <c r="K106" s="126">
        <v>282304.94</v>
      </c>
      <c r="L106" s="126">
        <v>274977.13</v>
      </c>
      <c r="O106" s="59">
        <v>0</v>
      </c>
      <c r="P106" s="59">
        <v>31386.05</v>
      </c>
      <c r="R106" s="59">
        <v>58800</v>
      </c>
      <c r="S106" s="59">
        <v>30462.19</v>
      </c>
      <c r="Y106" s="126">
        <v>-557067.32999999996</v>
      </c>
      <c r="Z106" s="126">
        <v>1563007.5</v>
      </c>
      <c r="AB106" s="33">
        <v>1987828.48</v>
      </c>
      <c r="AC106" s="33">
        <v>175260</v>
      </c>
      <c r="AD106" s="33">
        <v>1615.34</v>
      </c>
      <c r="AF106" s="33">
        <v>1413069</v>
      </c>
      <c r="AG106" s="33"/>
      <c r="AH106" s="33">
        <v>194000</v>
      </c>
      <c r="AI106" s="292">
        <v>2487779</v>
      </c>
      <c r="AJ106" s="292"/>
      <c r="AK106" s="292">
        <v>32707</v>
      </c>
      <c r="AM106" s="292">
        <v>1335405.95</v>
      </c>
      <c r="AN106" s="292">
        <v>225013.08</v>
      </c>
    </row>
    <row r="107" spans="1:43" x14ac:dyDescent="0.2">
      <c r="A107" s="32" t="s">
        <v>616</v>
      </c>
      <c r="B107" s="32" t="s">
        <v>333</v>
      </c>
      <c r="C107" s="94">
        <v>5410</v>
      </c>
      <c r="D107" s="32" t="s">
        <v>184</v>
      </c>
      <c r="E107" s="32" t="s">
        <v>184</v>
      </c>
      <c r="F107" s="36">
        <v>155255.21</v>
      </c>
      <c r="G107" s="36">
        <v>2550</v>
      </c>
      <c r="H107" s="36">
        <v>79246.12</v>
      </c>
      <c r="K107" s="126">
        <v>480182.59</v>
      </c>
      <c r="L107" s="126">
        <v>354911.71</v>
      </c>
      <c r="O107" s="59">
        <v>6000</v>
      </c>
      <c r="P107" s="59">
        <v>24640</v>
      </c>
      <c r="S107" s="59">
        <v>0</v>
      </c>
      <c r="Y107" s="126">
        <v>-1050608.07</v>
      </c>
      <c r="Z107" s="126">
        <v>2046781.46</v>
      </c>
      <c r="AB107" s="33">
        <v>1232671.22</v>
      </c>
      <c r="AC107" s="33">
        <v>182130</v>
      </c>
      <c r="AD107" s="33">
        <v>1246.3599999999999</v>
      </c>
      <c r="AF107" s="33">
        <v>1092017</v>
      </c>
      <c r="AG107" s="33"/>
      <c r="AH107" s="33">
        <v>99000</v>
      </c>
      <c r="AI107" s="292">
        <v>1514825</v>
      </c>
      <c r="AJ107" s="292"/>
      <c r="AL107" s="292">
        <v>22929</v>
      </c>
      <c r="AM107" s="292">
        <v>823407.36</v>
      </c>
      <c r="AN107" s="292">
        <v>200570.98</v>
      </c>
    </row>
    <row r="108" spans="1:43" x14ac:dyDescent="0.2">
      <c r="A108" s="32" t="s">
        <v>616</v>
      </c>
      <c r="B108" s="32" t="s">
        <v>333</v>
      </c>
      <c r="C108" s="94">
        <v>2621</v>
      </c>
      <c r="D108" s="32" t="s">
        <v>185</v>
      </c>
      <c r="E108" s="32" t="s">
        <v>185</v>
      </c>
      <c r="F108" s="36">
        <v>53497.32</v>
      </c>
      <c r="G108" s="36">
        <v>4109</v>
      </c>
      <c r="H108" s="36">
        <v>73945.34</v>
      </c>
      <c r="K108" s="126">
        <v>1040523.6</v>
      </c>
      <c r="L108" s="126">
        <v>297382.57</v>
      </c>
      <c r="O108" s="59">
        <v>0</v>
      </c>
      <c r="P108" s="59">
        <v>22500</v>
      </c>
      <c r="R108" s="59">
        <v>0</v>
      </c>
      <c r="S108" s="59">
        <v>0</v>
      </c>
      <c r="Y108" s="126">
        <v>-1567256.33</v>
      </c>
      <c r="Z108" s="126">
        <v>3243756.17</v>
      </c>
      <c r="AB108" s="33">
        <v>1235949.22</v>
      </c>
      <c r="AC108" s="33">
        <v>200082</v>
      </c>
      <c r="AD108" s="33">
        <v>718.93</v>
      </c>
      <c r="AF108" s="33">
        <v>1224585.3999999999</v>
      </c>
      <c r="AG108" s="33"/>
      <c r="AH108" s="33">
        <v>132800</v>
      </c>
      <c r="AI108" s="292">
        <v>1808043.4</v>
      </c>
      <c r="AJ108" s="292"/>
      <c r="AK108" s="292">
        <v>3100</v>
      </c>
      <c r="AM108" s="292">
        <v>930310.64</v>
      </c>
      <c r="AN108" s="292">
        <v>282223.52</v>
      </c>
    </row>
    <row r="109" spans="1:43" x14ac:dyDescent="0.2">
      <c r="A109" s="32" t="s">
        <v>616</v>
      </c>
      <c r="B109" s="32" t="s">
        <v>333</v>
      </c>
      <c r="C109" s="94">
        <v>3282</v>
      </c>
      <c r="D109" s="32" t="s">
        <v>186</v>
      </c>
      <c r="E109" s="32" t="s">
        <v>186</v>
      </c>
      <c r="F109" s="36">
        <v>179326.38</v>
      </c>
      <c r="G109" s="36">
        <v>5600</v>
      </c>
      <c r="H109" s="36">
        <v>46369.74</v>
      </c>
      <c r="K109" s="126">
        <v>340311.57</v>
      </c>
      <c r="L109" s="126">
        <v>248182.92</v>
      </c>
      <c r="O109" s="59">
        <v>3500</v>
      </c>
      <c r="P109" s="59">
        <v>36300</v>
      </c>
      <c r="R109" s="59">
        <v>22600</v>
      </c>
      <c r="S109" s="59">
        <v>0</v>
      </c>
      <c r="W109" s="126">
        <v>0</v>
      </c>
      <c r="Y109" s="126">
        <v>-1855314.19</v>
      </c>
      <c r="Z109" s="126">
        <v>2614880.33</v>
      </c>
      <c r="AB109" s="33">
        <v>1025383.62</v>
      </c>
      <c r="AC109" s="33">
        <v>130000</v>
      </c>
      <c r="AD109" s="33">
        <v>679.49</v>
      </c>
      <c r="AF109" s="33">
        <v>1096144</v>
      </c>
      <c r="AG109" s="33"/>
      <c r="AH109" s="33">
        <v>87200</v>
      </c>
      <c r="AI109" s="292">
        <v>1386210</v>
      </c>
      <c r="AJ109" s="292"/>
      <c r="AK109" s="292">
        <v>5700</v>
      </c>
      <c r="AL109" s="292">
        <v>11192</v>
      </c>
      <c r="AM109" s="292">
        <v>643213.5</v>
      </c>
      <c r="AN109" s="292">
        <v>295267.14</v>
      </c>
    </row>
    <row r="110" spans="1:43" x14ac:dyDescent="0.2">
      <c r="A110" s="32" t="s">
        <v>616</v>
      </c>
      <c r="B110" s="32" t="s">
        <v>333</v>
      </c>
      <c r="C110" s="94">
        <v>1626</v>
      </c>
      <c r="D110" s="32" t="s">
        <v>292</v>
      </c>
      <c r="E110" s="32" t="s">
        <v>292</v>
      </c>
      <c r="F110" s="36">
        <v>236091.03</v>
      </c>
      <c r="G110" s="36">
        <v>1090</v>
      </c>
      <c r="H110" s="36">
        <v>30882.22</v>
      </c>
      <c r="K110" s="126">
        <v>716678.2</v>
      </c>
      <c r="L110" s="126">
        <v>637114.06000000006</v>
      </c>
      <c r="O110" s="59">
        <v>0</v>
      </c>
      <c r="P110" s="59">
        <v>61700</v>
      </c>
      <c r="S110" s="59">
        <v>0</v>
      </c>
      <c r="Y110" s="126">
        <v>163106.48000000001</v>
      </c>
      <c r="Z110" s="126">
        <v>1695120.4</v>
      </c>
      <c r="AB110" s="33">
        <v>827363.78</v>
      </c>
      <c r="AC110" s="33">
        <v>109738</v>
      </c>
      <c r="AD110" s="33">
        <v>1416.76</v>
      </c>
      <c r="AF110" s="33">
        <v>589300</v>
      </c>
      <c r="AG110" s="33"/>
      <c r="AH110" s="33">
        <v>33900</v>
      </c>
      <c r="AI110" s="292">
        <v>916557</v>
      </c>
      <c r="AJ110" s="292"/>
      <c r="AK110" s="292">
        <v>26911.95</v>
      </c>
      <c r="AL110" s="292">
        <v>960</v>
      </c>
      <c r="AM110" s="292">
        <v>696484.74</v>
      </c>
      <c r="AN110" s="292">
        <v>218875.59</v>
      </c>
      <c r="AQ110" s="292">
        <v>0.63</v>
      </c>
    </row>
    <row r="111" spans="1:43" x14ac:dyDescent="0.2">
      <c r="A111" s="32" t="s">
        <v>616</v>
      </c>
      <c r="B111" s="32" t="s">
        <v>333</v>
      </c>
      <c r="C111" s="94">
        <v>2000</v>
      </c>
      <c r="D111" s="32" t="s">
        <v>187</v>
      </c>
      <c r="E111" s="32" t="s">
        <v>187</v>
      </c>
      <c r="F111" s="36">
        <v>362576.24</v>
      </c>
      <c r="G111" s="36">
        <v>171656.72</v>
      </c>
      <c r="H111" s="36">
        <v>36596.839999999997</v>
      </c>
      <c r="K111" s="126">
        <v>580196.81000000006</v>
      </c>
      <c r="L111" s="126">
        <v>471198.63</v>
      </c>
      <c r="O111" s="59">
        <v>6000</v>
      </c>
      <c r="P111" s="59">
        <v>52260</v>
      </c>
      <c r="R111" s="59">
        <v>10000</v>
      </c>
      <c r="S111" s="59">
        <v>151.99</v>
      </c>
      <c r="Y111" s="126">
        <v>382641.66</v>
      </c>
      <c r="Z111" s="126">
        <v>1187793.3799999999</v>
      </c>
      <c r="AB111" s="33">
        <v>1233819.32</v>
      </c>
      <c r="AC111" s="33">
        <v>71000</v>
      </c>
      <c r="AD111" s="33">
        <v>1290.79</v>
      </c>
      <c r="AF111" s="33">
        <v>844340</v>
      </c>
      <c r="AG111" s="33"/>
      <c r="AH111" s="33">
        <v>176800</v>
      </c>
      <c r="AI111" s="292">
        <v>1143912</v>
      </c>
      <c r="AJ111" s="292"/>
      <c r="AK111" s="292">
        <v>5480</v>
      </c>
      <c r="AM111" s="292">
        <v>805321.55</v>
      </c>
      <c r="AN111" s="292">
        <v>389158.35</v>
      </c>
    </row>
    <row r="112" spans="1:43" x14ac:dyDescent="0.2">
      <c r="A112" s="32" t="s">
        <v>321</v>
      </c>
      <c r="B112" s="32" t="s">
        <v>322</v>
      </c>
      <c r="C112" s="94">
        <v>2656</v>
      </c>
      <c r="D112" s="32" t="s">
        <v>188</v>
      </c>
      <c r="E112" s="32" t="s">
        <v>188</v>
      </c>
      <c r="F112" s="36">
        <v>426730.76</v>
      </c>
      <c r="G112" s="36">
        <v>262107.66</v>
      </c>
      <c r="H112" s="36">
        <v>90529.279999999999</v>
      </c>
      <c r="K112" s="126">
        <v>816602.03</v>
      </c>
      <c r="L112" s="126">
        <v>368759.71</v>
      </c>
      <c r="O112" s="59">
        <v>8928</v>
      </c>
      <c r="P112" s="59">
        <v>42445.5</v>
      </c>
      <c r="R112" s="59">
        <v>0</v>
      </c>
      <c r="S112" s="59">
        <v>1678.18</v>
      </c>
      <c r="Y112" s="126">
        <v>-2040884.48</v>
      </c>
      <c r="Z112" s="126">
        <v>4005245.62</v>
      </c>
      <c r="AB112" s="33">
        <v>2715181.76</v>
      </c>
      <c r="AC112" s="33">
        <v>320000</v>
      </c>
      <c r="AD112" s="33">
        <v>2260.86</v>
      </c>
      <c r="AF112" s="33">
        <v>1814802</v>
      </c>
      <c r="AG112" s="33"/>
      <c r="AH112" s="33">
        <v>457600</v>
      </c>
      <c r="AI112" s="292">
        <v>2775778</v>
      </c>
      <c r="AJ112" s="292"/>
      <c r="AK112" s="292">
        <v>37020</v>
      </c>
      <c r="AM112" s="292">
        <v>2039156.63</v>
      </c>
      <c r="AN112" s="292">
        <v>510573.37</v>
      </c>
    </row>
    <row r="113" spans="1:44" x14ac:dyDescent="0.2">
      <c r="A113" s="32" t="s">
        <v>321</v>
      </c>
      <c r="B113" s="32" t="s">
        <v>322</v>
      </c>
      <c r="C113" s="94">
        <v>7630</v>
      </c>
      <c r="D113" s="32" t="s">
        <v>189</v>
      </c>
      <c r="E113" s="32" t="s">
        <v>189</v>
      </c>
      <c r="F113" s="36">
        <v>237749.7</v>
      </c>
      <c r="G113" s="36">
        <v>383138.41</v>
      </c>
      <c r="H113" s="36">
        <v>60521.82</v>
      </c>
      <c r="K113" s="126">
        <v>1235301.07</v>
      </c>
      <c r="L113" s="126">
        <v>791816.07</v>
      </c>
      <c r="O113" s="59">
        <v>0</v>
      </c>
      <c r="P113" s="59">
        <v>111050</v>
      </c>
      <c r="R113" s="59">
        <v>94550</v>
      </c>
      <c r="S113" s="59">
        <v>1516.9</v>
      </c>
      <c r="Y113" s="126">
        <v>369040.71</v>
      </c>
      <c r="Z113" s="126">
        <v>2324775.44</v>
      </c>
      <c r="AB113" s="33">
        <v>2595059.2400000002</v>
      </c>
      <c r="AC113" s="33">
        <v>172380</v>
      </c>
      <c r="AD113" s="33">
        <v>1265.32</v>
      </c>
      <c r="AF113" s="33">
        <v>1711770</v>
      </c>
      <c r="AH113" s="247">
        <v>302000</v>
      </c>
      <c r="AI113" s="291">
        <v>2842134</v>
      </c>
      <c r="AJ113" s="292"/>
      <c r="AK113" s="292">
        <v>29676</v>
      </c>
      <c r="AM113" s="292">
        <v>1666612.56</v>
      </c>
      <c r="AN113" s="292">
        <v>436457.98</v>
      </c>
    </row>
    <row r="114" spans="1:44" x14ac:dyDescent="0.2">
      <c r="A114" s="32" t="s">
        <v>321</v>
      </c>
      <c r="B114" s="32" t="s">
        <v>322</v>
      </c>
      <c r="C114" s="94">
        <v>6247</v>
      </c>
      <c r="D114" s="32" t="s">
        <v>190</v>
      </c>
      <c r="E114" s="32" t="s">
        <v>190</v>
      </c>
      <c r="F114" s="36">
        <v>507613.88</v>
      </c>
      <c r="G114" s="36">
        <v>163453.75</v>
      </c>
      <c r="H114" s="36">
        <v>43626.47</v>
      </c>
      <c r="I114" s="36">
        <v>0</v>
      </c>
      <c r="J114" s="126">
        <v>0</v>
      </c>
      <c r="K114" s="126">
        <v>1132523.57</v>
      </c>
      <c r="L114" s="126">
        <v>510610.59</v>
      </c>
      <c r="M114" s="126">
        <v>0</v>
      </c>
      <c r="O114" s="59">
        <v>9000</v>
      </c>
      <c r="P114" s="59">
        <v>58997.279999999999</v>
      </c>
      <c r="R114" s="59">
        <v>171420</v>
      </c>
      <c r="S114" s="59">
        <v>725.68</v>
      </c>
      <c r="W114" s="126">
        <v>0</v>
      </c>
      <c r="X114" s="126">
        <v>0</v>
      </c>
      <c r="Y114" s="126">
        <v>-141475.09</v>
      </c>
      <c r="Z114" s="126">
        <v>2600171.9900000002</v>
      </c>
      <c r="AB114" s="33">
        <v>1918257.56</v>
      </c>
      <c r="AD114" s="33">
        <v>1891.42</v>
      </c>
      <c r="AF114" s="33">
        <v>1403560</v>
      </c>
      <c r="AG114" s="33"/>
      <c r="AH114" s="33">
        <v>161200</v>
      </c>
      <c r="AI114" s="292">
        <v>2152517</v>
      </c>
      <c r="AJ114" s="292"/>
      <c r="AK114" s="292">
        <v>41680</v>
      </c>
      <c r="AM114" s="292">
        <v>1042721.65</v>
      </c>
      <c r="AN114" s="292">
        <v>438001.93</v>
      </c>
      <c r="AQ114" s="292">
        <v>151000</v>
      </c>
    </row>
    <row r="115" spans="1:44" x14ac:dyDescent="0.2">
      <c r="A115" s="32" t="s">
        <v>321</v>
      </c>
      <c r="B115" s="32" t="s">
        <v>322</v>
      </c>
      <c r="C115" s="94">
        <v>5607</v>
      </c>
      <c r="D115" s="32" t="s">
        <v>191</v>
      </c>
      <c r="E115" s="32" t="s">
        <v>191</v>
      </c>
      <c r="F115" s="36">
        <v>987942.32</v>
      </c>
      <c r="G115" s="36">
        <v>253692.41</v>
      </c>
      <c r="H115" s="36">
        <v>273794.64</v>
      </c>
      <c r="K115" s="126">
        <v>60064.75</v>
      </c>
      <c r="L115" s="126">
        <v>347434.29</v>
      </c>
      <c r="O115" s="59">
        <v>0</v>
      </c>
      <c r="P115" s="59">
        <v>28029.79</v>
      </c>
      <c r="S115" s="59">
        <v>1825</v>
      </c>
      <c r="Y115" s="126">
        <v>658565.38</v>
      </c>
      <c r="Z115" s="126">
        <v>961037.76</v>
      </c>
      <c r="AB115" s="33">
        <v>2469097.92</v>
      </c>
      <c r="AC115" s="33">
        <v>59000</v>
      </c>
      <c r="AD115" s="33">
        <v>4061.84</v>
      </c>
      <c r="AF115" s="33">
        <v>1298495.5</v>
      </c>
      <c r="AG115" s="33"/>
      <c r="AH115" s="33">
        <v>690599.97</v>
      </c>
      <c r="AI115" s="292">
        <v>2117223.5</v>
      </c>
      <c r="AJ115" s="292"/>
      <c r="AK115" s="292">
        <v>16180</v>
      </c>
      <c r="AM115" s="292">
        <v>1968777.19</v>
      </c>
      <c r="AN115" s="292">
        <v>145604.06</v>
      </c>
    </row>
    <row r="116" spans="1:44" x14ac:dyDescent="0.2">
      <c r="A116" s="32" t="s">
        <v>621</v>
      </c>
      <c r="B116" s="32" t="s">
        <v>334</v>
      </c>
      <c r="C116" s="94">
        <v>3493</v>
      </c>
      <c r="D116" s="32" t="s">
        <v>192</v>
      </c>
      <c r="E116" s="32" t="s">
        <v>192</v>
      </c>
      <c r="F116" s="36">
        <v>966527.33</v>
      </c>
      <c r="G116" s="36">
        <v>114053.78</v>
      </c>
      <c r="H116" s="36">
        <v>60167.39</v>
      </c>
      <c r="K116" s="126">
        <v>83872.41</v>
      </c>
      <c r="L116" s="126">
        <v>343988.35</v>
      </c>
      <c r="O116" s="59">
        <v>0</v>
      </c>
      <c r="P116" s="59">
        <v>22632.99</v>
      </c>
      <c r="R116" s="59">
        <v>17520</v>
      </c>
      <c r="S116" s="59">
        <v>206000</v>
      </c>
      <c r="Y116" s="126">
        <v>632654.14</v>
      </c>
      <c r="Z116" s="126">
        <v>852668.5</v>
      </c>
      <c r="AB116" s="33">
        <v>1151747.81</v>
      </c>
      <c r="AD116" s="33">
        <v>4662.2</v>
      </c>
      <c r="AF116" s="33">
        <v>1124840</v>
      </c>
      <c r="AG116" s="33"/>
      <c r="AH116" s="33">
        <v>203727.26</v>
      </c>
      <c r="AI116" s="292">
        <v>1623484</v>
      </c>
      <c r="AJ116" s="292"/>
      <c r="AK116" s="292">
        <v>25120</v>
      </c>
      <c r="AM116" s="292">
        <v>855590.68</v>
      </c>
      <c r="AN116" s="292">
        <v>143648.95999999999</v>
      </c>
    </row>
    <row r="117" spans="1:44" x14ac:dyDescent="0.2">
      <c r="A117" s="32" t="s">
        <v>621</v>
      </c>
      <c r="B117" s="32" t="s">
        <v>334</v>
      </c>
      <c r="C117" s="94">
        <v>3014</v>
      </c>
      <c r="D117" s="32" t="s">
        <v>193</v>
      </c>
      <c r="E117" s="32" t="s">
        <v>193</v>
      </c>
      <c r="F117" s="36">
        <v>523112.58</v>
      </c>
      <c r="G117" s="36">
        <v>71938.78</v>
      </c>
      <c r="H117" s="36">
        <v>73160.92</v>
      </c>
      <c r="K117" s="126">
        <v>776852.9</v>
      </c>
      <c r="L117" s="126">
        <v>154909.62</v>
      </c>
      <c r="O117" s="59">
        <v>0</v>
      </c>
      <c r="P117" s="59">
        <v>16799.3</v>
      </c>
      <c r="R117" s="59">
        <v>42000</v>
      </c>
      <c r="S117" s="59">
        <v>788</v>
      </c>
      <c r="T117" s="59">
        <v>30000</v>
      </c>
      <c r="Y117" s="126">
        <v>-88279.71</v>
      </c>
      <c r="Z117" s="126">
        <v>1993338.97</v>
      </c>
      <c r="AA117" s="33">
        <v>262.44</v>
      </c>
      <c r="AB117" s="33">
        <v>1071009.9099999999</v>
      </c>
      <c r="AD117" s="33">
        <v>900.56</v>
      </c>
      <c r="AF117" s="33">
        <v>1421707.5</v>
      </c>
      <c r="AG117" s="33"/>
      <c r="AH117" s="33">
        <v>127521.62</v>
      </c>
      <c r="AI117" s="292">
        <v>1814745.5</v>
      </c>
      <c r="AJ117" s="292"/>
      <c r="AK117" s="292">
        <v>37500</v>
      </c>
      <c r="AM117" s="292">
        <v>742505.81</v>
      </c>
      <c r="AN117" s="292">
        <v>251322.48</v>
      </c>
      <c r="AQ117" s="292">
        <v>170000</v>
      </c>
    </row>
    <row r="118" spans="1:44" x14ac:dyDescent="0.2">
      <c r="A118" s="32" t="s">
        <v>621</v>
      </c>
      <c r="B118" s="32" t="s">
        <v>334</v>
      </c>
      <c r="C118" s="94">
        <v>2015</v>
      </c>
      <c r="D118" s="32" t="s">
        <v>194</v>
      </c>
      <c r="E118" s="32" t="s">
        <v>194</v>
      </c>
      <c r="F118" s="36">
        <v>661060.55000000005</v>
      </c>
      <c r="G118" s="36">
        <v>139539.16</v>
      </c>
      <c r="H118" s="36">
        <v>85629.21</v>
      </c>
      <c r="K118" s="126">
        <v>223199.12</v>
      </c>
      <c r="L118" s="126">
        <v>166636.70000000001</v>
      </c>
      <c r="O118" s="59">
        <v>0</v>
      </c>
      <c r="P118" s="59">
        <v>19937.669999999998</v>
      </c>
      <c r="R118" s="59">
        <v>59470</v>
      </c>
      <c r="S118" s="59">
        <v>1315</v>
      </c>
      <c r="Y118" s="126">
        <v>-2131938.08</v>
      </c>
      <c r="Z118" s="126">
        <v>3276385.87</v>
      </c>
      <c r="AB118" s="33">
        <v>1550572.74</v>
      </c>
      <c r="AD118" s="33">
        <v>2492.66</v>
      </c>
      <c r="AF118" s="33">
        <v>361203</v>
      </c>
      <c r="AG118" s="33"/>
      <c r="AH118" s="33">
        <v>191256.11</v>
      </c>
      <c r="AI118" s="292">
        <v>987423</v>
      </c>
      <c r="AJ118" s="292"/>
      <c r="AK118" s="292">
        <v>31020</v>
      </c>
      <c r="AM118" s="292">
        <v>797087.38</v>
      </c>
      <c r="AN118" s="292">
        <v>239099.85</v>
      </c>
    </row>
    <row r="119" spans="1:44" x14ac:dyDescent="0.2">
      <c r="A119" s="32" t="s">
        <v>621</v>
      </c>
      <c r="B119" s="32" t="s">
        <v>334</v>
      </c>
      <c r="C119" s="94">
        <v>1974</v>
      </c>
      <c r="D119" s="32" t="s">
        <v>195</v>
      </c>
      <c r="E119" s="32" t="s">
        <v>195</v>
      </c>
      <c r="F119" s="36">
        <v>230486.12</v>
      </c>
      <c r="G119" s="36">
        <v>104174.31</v>
      </c>
      <c r="H119" s="36">
        <v>105991.4</v>
      </c>
      <c r="K119" s="126">
        <v>1106314.06</v>
      </c>
      <c r="L119" s="126">
        <v>1052016.1599999999</v>
      </c>
      <c r="O119" s="59">
        <v>0</v>
      </c>
      <c r="P119" s="59">
        <v>23480.11</v>
      </c>
      <c r="R119" s="59">
        <v>20000</v>
      </c>
      <c r="S119" s="59">
        <v>126.7</v>
      </c>
      <c r="Y119" s="126">
        <v>-1675066.98</v>
      </c>
      <c r="Z119" s="126">
        <v>3690825.96</v>
      </c>
      <c r="AB119" s="33">
        <v>1835864.8</v>
      </c>
      <c r="AC119" s="33">
        <v>120000</v>
      </c>
      <c r="AD119" s="33">
        <v>573.91999999999996</v>
      </c>
      <c r="AF119" s="33">
        <v>1317903</v>
      </c>
      <c r="AG119" s="33"/>
      <c r="AH119" s="33">
        <v>215542.38</v>
      </c>
      <c r="AI119" s="292">
        <v>1893311</v>
      </c>
      <c r="AJ119" s="292"/>
      <c r="AK119" s="292">
        <v>29330</v>
      </c>
      <c r="AM119" s="292">
        <v>761013.29</v>
      </c>
      <c r="AN119" s="292">
        <v>255696.88</v>
      </c>
      <c r="AR119" s="292">
        <v>10916.67</v>
      </c>
    </row>
    <row r="120" spans="1:44" x14ac:dyDescent="0.2">
      <c r="A120" s="32" t="s">
        <v>621</v>
      </c>
      <c r="B120" s="32" t="s">
        <v>334</v>
      </c>
      <c r="C120" s="94">
        <v>3170</v>
      </c>
      <c r="D120" s="32" t="s">
        <v>196</v>
      </c>
      <c r="E120" s="32" t="s">
        <v>196</v>
      </c>
      <c r="F120" s="36">
        <v>1010641.93</v>
      </c>
      <c r="G120" s="36">
        <v>191797.24</v>
      </c>
      <c r="H120" s="36">
        <v>44453.31</v>
      </c>
      <c r="K120" s="126">
        <v>240176.98</v>
      </c>
      <c r="L120" s="126">
        <v>229357.74</v>
      </c>
      <c r="O120" s="59">
        <v>0</v>
      </c>
      <c r="P120" s="59">
        <v>18144.990000000002</v>
      </c>
      <c r="S120" s="59">
        <v>1225</v>
      </c>
      <c r="Y120" s="126">
        <v>-174629.24</v>
      </c>
      <c r="Z120" s="126">
        <v>1854865.59</v>
      </c>
      <c r="AA120" s="33">
        <v>4132.12</v>
      </c>
      <c r="AB120" s="33">
        <v>1962384.21</v>
      </c>
      <c r="AF120" s="33">
        <v>1261900.44</v>
      </c>
      <c r="AG120" s="33"/>
      <c r="AH120" s="33">
        <v>272381.28000000003</v>
      </c>
      <c r="AI120" s="292">
        <v>1667732.44</v>
      </c>
      <c r="AJ120" s="292"/>
      <c r="AK120" s="292">
        <v>32050</v>
      </c>
      <c r="AM120" s="292">
        <v>1616002.71</v>
      </c>
      <c r="AN120" s="292">
        <v>168192.04</v>
      </c>
    </row>
    <row r="121" spans="1:44" x14ac:dyDescent="0.2">
      <c r="A121" s="32" t="s">
        <v>621</v>
      </c>
      <c r="B121" s="32" t="s">
        <v>334</v>
      </c>
      <c r="C121" s="94">
        <v>2966</v>
      </c>
      <c r="D121" s="32" t="s">
        <v>197</v>
      </c>
      <c r="E121" s="32" t="s">
        <v>197</v>
      </c>
      <c r="F121" s="36">
        <v>698993.74</v>
      </c>
      <c r="G121" s="36">
        <v>197198.26</v>
      </c>
      <c r="H121" s="36">
        <v>96760.61</v>
      </c>
      <c r="K121" s="126">
        <v>557596.67000000004</v>
      </c>
      <c r="L121" s="126">
        <v>484480.36</v>
      </c>
      <c r="O121" s="59">
        <v>0</v>
      </c>
      <c r="P121" s="59">
        <v>29551.3</v>
      </c>
      <c r="S121" s="59">
        <v>40000</v>
      </c>
      <c r="Y121" s="126">
        <v>487340.2</v>
      </c>
      <c r="Z121" s="126">
        <v>1808375.97</v>
      </c>
      <c r="AB121" s="33">
        <v>1402261.02</v>
      </c>
      <c r="AC121" s="33">
        <v>333410</v>
      </c>
      <c r="AD121" s="33">
        <v>2822.14</v>
      </c>
      <c r="AF121" s="33">
        <v>795551.42</v>
      </c>
      <c r="AG121" s="33"/>
      <c r="AH121" s="33">
        <v>175138.92</v>
      </c>
      <c r="AI121" s="292">
        <v>1371983.42</v>
      </c>
      <c r="AJ121" s="292"/>
      <c r="AK121" s="292">
        <v>41899.72</v>
      </c>
      <c r="AM121" s="292">
        <v>1247991.3899999999</v>
      </c>
      <c r="AN121" s="292">
        <v>377546.8</v>
      </c>
    </row>
    <row r="122" spans="1:44" x14ac:dyDescent="0.2">
      <c r="A122" s="32" t="s">
        <v>621</v>
      </c>
      <c r="B122" s="32" t="s">
        <v>334</v>
      </c>
      <c r="C122" s="94">
        <v>3526</v>
      </c>
      <c r="D122" s="32" t="s">
        <v>198</v>
      </c>
      <c r="E122" s="32" t="s">
        <v>198</v>
      </c>
      <c r="F122" s="36">
        <v>388192.32</v>
      </c>
      <c r="G122" s="36">
        <v>222044.37</v>
      </c>
      <c r="H122" s="36">
        <v>112053.97</v>
      </c>
      <c r="K122" s="126">
        <v>389162.22</v>
      </c>
      <c r="L122" s="126">
        <v>668590.86</v>
      </c>
      <c r="O122" s="59">
        <v>0</v>
      </c>
      <c r="P122" s="59">
        <v>36415.11</v>
      </c>
      <c r="S122" s="59">
        <v>780</v>
      </c>
      <c r="W122" s="126">
        <v>0</v>
      </c>
      <c r="Y122" s="126">
        <v>-497256.64</v>
      </c>
      <c r="Z122" s="126">
        <v>2329931.42</v>
      </c>
      <c r="AB122" s="33">
        <v>1468460.92</v>
      </c>
      <c r="AC122" s="33">
        <v>100000</v>
      </c>
      <c r="AD122" s="33">
        <v>1579.82</v>
      </c>
      <c r="AF122" s="33">
        <v>1896709.5</v>
      </c>
      <c r="AG122" s="33"/>
      <c r="AH122" s="33">
        <v>265577.46000000002</v>
      </c>
      <c r="AI122" s="292">
        <v>2341469.5</v>
      </c>
      <c r="AJ122" s="292"/>
      <c r="AK122" s="292">
        <v>49006</v>
      </c>
      <c r="AM122" s="292">
        <v>1134321.02</v>
      </c>
      <c r="AN122" s="292">
        <v>294357.33</v>
      </c>
      <c r="AQ122" s="292">
        <v>3000</v>
      </c>
    </row>
    <row r="123" spans="1:44" x14ac:dyDescent="0.2">
      <c r="A123" s="32" t="s">
        <v>621</v>
      </c>
      <c r="B123" s="32" t="s">
        <v>334</v>
      </c>
      <c r="C123" s="94">
        <v>3657</v>
      </c>
      <c r="D123" s="32" t="s">
        <v>199</v>
      </c>
      <c r="E123" s="32" t="s">
        <v>199</v>
      </c>
      <c r="F123" s="36">
        <v>259867.99</v>
      </c>
      <c r="G123" s="36">
        <v>73357.7</v>
      </c>
      <c r="H123" s="36">
        <v>31834.52</v>
      </c>
      <c r="K123" s="126">
        <v>1617700.37</v>
      </c>
      <c r="L123" s="126">
        <v>344910.71</v>
      </c>
      <c r="O123" s="59">
        <v>0</v>
      </c>
      <c r="P123" s="59">
        <v>17271.099999999999</v>
      </c>
      <c r="R123" s="59">
        <v>11500</v>
      </c>
      <c r="S123" s="59">
        <v>51464</v>
      </c>
      <c r="Y123" s="126">
        <v>1735672.24</v>
      </c>
      <c r="Z123" s="126">
        <v>857017.52</v>
      </c>
      <c r="AB123" s="33">
        <v>1241076.8</v>
      </c>
      <c r="AC123" s="33">
        <v>77500</v>
      </c>
      <c r="AD123" s="33">
        <v>1039.79</v>
      </c>
      <c r="AF123" s="33">
        <v>688147.5</v>
      </c>
      <c r="AG123" s="33"/>
      <c r="AH123" s="33">
        <v>274207.42</v>
      </c>
      <c r="AI123" s="292">
        <v>1314083.5</v>
      </c>
      <c r="AJ123" s="292"/>
      <c r="AK123" s="292">
        <v>26975.83</v>
      </c>
      <c r="AM123" s="292">
        <v>943724.88</v>
      </c>
      <c r="AN123" s="292">
        <v>342440.87</v>
      </c>
    </row>
    <row r="124" spans="1:44" x14ac:dyDescent="0.2">
      <c r="A124" s="32" t="s">
        <v>621</v>
      </c>
      <c r="B124" s="32" t="s">
        <v>334</v>
      </c>
      <c r="C124" s="94">
        <v>1822</v>
      </c>
      <c r="D124" s="32" t="s">
        <v>293</v>
      </c>
      <c r="E124" s="32" t="s">
        <v>293</v>
      </c>
      <c r="F124" s="36">
        <v>449882.17</v>
      </c>
      <c r="G124" s="36">
        <v>66751.820000000007</v>
      </c>
      <c r="H124" s="36">
        <v>54402.73</v>
      </c>
      <c r="K124" s="126">
        <v>1155219.73</v>
      </c>
      <c r="L124" s="126">
        <v>208868.38</v>
      </c>
      <c r="O124" s="59">
        <v>0</v>
      </c>
      <c r="P124" s="59">
        <v>17595.38</v>
      </c>
      <c r="R124" s="59">
        <v>40000</v>
      </c>
      <c r="S124" s="59">
        <v>1231</v>
      </c>
      <c r="Y124" s="126">
        <v>-706755.92</v>
      </c>
      <c r="Z124" s="126">
        <v>2768353.45</v>
      </c>
      <c r="AB124" s="33">
        <v>1039779.02</v>
      </c>
      <c r="AC124" s="33">
        <v>55238</v>
      </c>
      <c r="AD124" s="33">
        <v>1760.04</v>
      </c>
      <c r="AF124" s="33">
        <v>636268.5</v>
      </c>
      <c r="AG124" s="33"/>
      <c r="AH124" s="33">
        <v>149067.57</v>
      </c>
      <c r="AI124" s="292">
        <v>956936.5</v>
      </c>
      <c r="AJ124" s="292"/>
      <c r="AK124" s="292">
        <v>13496</v>
      </c>
      <c r="AM124" s="292">
        <v>816566.49</v>
      </c>
      <c r="AN124" s="292">
        <v>280413.21999999997</v>
      </c>
    </row>
    <row r="125" spans="1:44" x14ac:dyDescent="0.2">
      <c r="A125" s="32" t="s">
        <v>621</v>
      </c>
      <c r="B125" s="32" t="s">
        <v>334</v>
      </c>
      <c r="C125" s="94">
        <v>1969</v>
      </c>
      <c r="D125" s="32" t="s">
        <v>294</v>
      </c>
      <c r="E125" s="32" t="s">
        <v>294</v>
      </c>
      <c r="F125" s="36">
        <v>261461.46</v>
      </c>
      <c r="G125" s="36">
        <v>96278.03</v>
      </c>
      <c r="H125" s="36">
        <v>87984.18</v>
      </c>
      <c r="K125" s="126">
        <v>424050.37</v>
      </c>
      <c r="L125" s="126">
        <v>168348.44</v>
      </c>
      <c r="O125" s="59">
        <v>24600</v>
      </c>
      <c r="P125" s="59">
        <v>44670.83</v>
      </c>
      <c r="R125" s="59">
        <v>7250</v>
      </c>
      <c r="S125" s="59">
        <v>880</v>
      </c>
      <c r="Y125" s="126">
        <v>-2154763.2799999998</v>
      </c>
      <c r="Z125" s="126">
        <v>3313708.59</v>
      </c>
      <c r="AB125" s="33">
        <v>1334438.17</v>
      </c>
      <c r="AC125" s="33">
        <v>121000</v>
      </c>
      <c r="AD125" s="33">
        <v>1233.3800000000001</v>
      </c>
      <c r="AF125" s="33">
        <v>1296834.6200000001</v>
      </c>
      <c r="AG125" s="33"/>
      <c r="AH125" s="33">
        <v>217674.17</v>
      </c>
      <c r="AI125" s="292">
        <v>1735554.62</v>
      </c>
      <c r="AJ125" s="292">
        <v>5342</v>
      </c>
      <c r="AK125" s="292">
        <v>33132</v>
      </c>
      <c r="AM125" s="292">
        <v>1294014.23</v>
      </c>
      <c r="AN125" s="292">
        <v>101361.15</v>
      </c>
    </row>
    <row r="126" spans="1:44" x14ac:dyDescent="0.2">
      <c r="A126" s="32" t="s">
        <v>621</v>
      </c>
      <c r="B126" s="32" t="s">
        <v>334</v>
      </c>
      <c r="C126" s="94">
        <v>2749</v>
      </c>
      <c r="D126" s="32" t="s">
        <v>307</v>
      </c>
      <c r="E126" s="32" t="s">
        <v>307</v>
      </c>
      <c r="F126" s="36">
        <v>348672.57</v>
      </c>
      <c r="G126" s="36">
        <v>130301.58</v>
      </c>
      <c r="H126" s="36">
        <v>130861.22</v>
      </c>
      <c r="K126" s="126">
        <v>915350.69</v>
      </c>
      <c r="L126" s="126">
        <v>93256.85</v>
      </c>
      <c r="O126" s="59">
        <v>0</v>
      </c>
      <c r="P126" s="59">
        <v>14971.3</v>
      </c>
      <c r="R126" s="59">
        <v>120000</v>
      </c>
      <c r="S126" s="59">
        <v>0</v>
      </c>
      <c r="Y126" s="126">
        <v>-1656852.1</v>
      </c>
      <c r="Z126" s="126">
        <v>3532326.06</v>
      </c>
      <c r="AB126" s="33">
        <v>1377663.03</v>
      </c>
      <c r="AD126" s="33">
        <v>3515.21</v>
      </c>
      <c r="AF126" s="33">
        <v>1034098.5</v>
      </c>
      <c r="AG126" s="33"/>
      <c r="AH126" s="33">
        <v>152591.07999999999</v>
      </c>
      <c r="AI126" s="292">
        <v>1393438.5</v>
      </c>
      <c r="AJ126" s="292"/>
      <c r="AK126" s="292">
        <v>53621.83</v>
      </c>
      <c r="AM126" s="292">
        <v>1306871.8500000001</v>
      </c>
      <c r="AN126" s="292">
        <v>205757.99</v>
      </c>
      <c r="AQ126" s="292">
        <v>180</v>
      </c>
    </row>
    <row r="127" spans="1:44" x14ac:dyDescent="0.2">
      <c r="A127" s="32" t="s">
        <v>621</v>
      </c>
      <c r="B127" s="32" t="s">
        <v>334</v>
      </c>
      <c r="C127" s="94">
        <v>2706</v>
      </c>
      <c r="D127" s="32" t="s">
        <v>200</v>
      </c>
      <c r="E127" s="32" t="s">
        <v>200</v>
      </c>
      <c r="F127" s="36">
        <v>165250.91</v>
      </c>
      <c r="G127" s="36">
        <v>12082</v>
      </c>
      <c r="H127" s="36">
        <v>128036.91</v>
      </c>
      <c r="K127" s="126">
        <v>1297795.57</v>
      </c>
      <c r="L127" s="126">
        <v>855036.12</v>
      </c>
      <c r="O127" s="59">
        <v>0</v>
      </c>
      <c r="P127" s="59">
        <v>32601.31</v>
      </c>
      <c r="S127" s="59">
        <v>263.41000000000003</v>
      </c>
      <c r="W127" s="126">
        <v>0</v>
      </c>
      <c r="Y127" s="126">
        <v>1607455.91</v>
      </c>
      <c r="Z127" s="126">
        <v>1454124.22</v>
      </c>
      <c r="AB127" s="33">
        <v>1526324.5</v>
      </c>
      <c r="AC127" s="33">
        <v>145000</v>
      </c>
      <c r="AD127" s="33">
        <v>1018.24</v>
      </c>
      <c r="AF127" s="33">
        <v>1082705.5</v>
      </c>
      <c r="AG127" s="33"/>
      <c r="AH127" s="33">
        <v>215000</v>
      </c>
      <c r="AI127" s="292">
        <v>2053434.5</v>
      </c>
      <c r="AJ127" s="292"/>
      <c r="AL127" s="292">
        <v>81963</v>
      </c>
      <c r="AM127" s="292">
        <v>1135179.44</v>
      </c>
      <c r="AN127" s="292">
        <v>335714.64</v>
      </c>
    </row>
    <row r="128" spans="1:44" x14ac:dyDescent="0.2">
      <c r="A128" s="32" t="s">
        <v>323</v>
      </c>
      <c r="B128" s="32" t="s">
        <v>324</v>
      </c>
      <c r="C128" s="94">
        <v>6340</v>
      </c>
      <c r="D128" s="32" t="s">
        <v>201</v>
      </c>
      <c r="E128" s="32" t="s">
        <v>201</v>
      </c>
      <c r="F128" s="36">
        <v>45646.9</v>
      </c>
      <c r="G128" s="36">
        <v>0</v>
      </c>
      <c r="H128" s="36">
        <v>154064.91</v>
      </c>
      <c r="K128" s="126">
        <v>319193.90999999997</v>
      </c>
      <c r="L128" s="126">
        <v>146719.44</v>
      </c>
      <c r="P128" s="59">
        <v>58683.02</v>
      </c>
      <c r="S128" s="59">
        <v>145.97999999999999</v>
      </c>
      <c r="W128" s="126">
        <v>15000</v>
      </c>
      <c r="Y128" s="126">
        <v>-4116389.49</v>
      </c>
      <c r="Z128" s="126">
        <v>5145573.0199999996</v>
      </c>
      <c r="AB128" s="33">
        <v>1259269</v>
      </c>
      <c r="AC128" s="33">
        <v>110000</v>
      </c>
      <c r="AD128" s="33">
        <v>621.44000000000005</v>
      </c>
      <c r="AF128" s="33">
        <v>1906369.5</v>
      </c>
      <c r="AG128" s="33"/>
      <c r="AH128" s="33">
        <v>149600</v>
      </c>
      <c r="AI128" s="292">
        <v>2804513.5</v>
      </c>
      <c r="AJ128" s="292"/>
      <c r="AL128" s="292">
        <v>49700</v>
      </c>
      <c r="AM128" s="292">
        <v>712289.01</v>
      </c>
      <c r="AN128" s="292">
        <v>296744.8</v>
      </c>
    </row>
    <row r="129" spans="1:43" x14ac:dyDescent="0.2">
      <c r="A129" s="32" t="s">
        <v>323</v>
      </c>
      <c r="B129" s="32" t="s">
        <v>324</v>
      </c>
      <c r="C129" s="94">
        <v>5412</v>
      </c>
      <c r="D129" s="32" t="s">
        <v>202</v>
      </c>
      <c r="E129" s="32" t="s">
        <v>202</v>
      </c>
      <c r="F129" s="36">
        <v>81612.240000000005</v>
      </c>
      <c r="G129" s="36">
        <v>0</v>
      </c>
      <c r="H129" s="36">
        <v>73083.94</v>
      </c>
      <c r="K129" s="126">
        <v>90195.44</v>
      </c>
      <c r="L129" s="126">
        <v>76229.83</v>
      </c>
      <c r="P129" s="59">
        <v>77400</v>
      </c>
      <c r="S129" s="59">
        <v>0</v>
      </c>
      <c r="Y129" s="126">
        <v>-2106795.08</v>
      </c>
      <c r="Z129" s="126">
        <v>2682156.09</v>
      </c>
      <c r="AB129" s="33">
        <v>759143.13</v>
      </c>
      <c r="AC129" s="33">
        <v>86900</v>
      </c>
      <c r="AD129" s="33">
        <v>409.95</v>
      </c>
      <c r="AF129" s="33">
        <v>414040.5</v>
      </c>
      <c r="AG129" s="33"/>
      <c r="AH129" s="33">
        <v>56235</v>
      </c>
      <c r="AI129" s="292">
        <v>996344.5</v>
      </c>
      <c r="AJ129" s="292"/>
      <c r="AK129" s="292">
        <v>10820</v>
      </c>
      <c r="AL129" s="292">
        <v>11600</v>
      </c>
      <c r="AM129" s="292">
        <v>486022.44</v>
      </c>
      <c r="AN129" s="292">
        <v>143581.20000000001</v>
      </c>
    </row>
    <row r="130" spans="1:43" x14ac:dyDescent="0.2">
      <c r="A130" s="32" t="s">
        <v>323</v>
      </c>
      <c r="B130" s="32" t="s">
        <v>324</v>
      </c>
      <c r="C130" s="94">
        <v>1496</v>
      </c>
      <c r="D130" s="32" t="s">
        <v>203</v>
      </c>
      <c r="E130" s="32" t="s">
        <v>203</v>
      </c>
      <c r="F130" s="36">
        <v>222796.2</v>
      </c>
      <c r="G130" s="36">
        <v>0</v>
      </c>
      <c r="H130" s="36">
        <v>25512.32</v>
      </c>
      <c r="K130" s="126">
        <v>701800.83</v>
      </c>
      <c r="L130" s="126">
        <v>53472.01</v>
      </c>
      <c r="O130" s="59">
        <v>0</v>
      </c>
      <c r="P130" s="59">
        <v>27909.3</v>
      </c>
      <c r="R130" s="59">
        <v>182100</v>
      </c>
      <c r="S130" s="59">
        <v>0</v>
      </c>
      <c r="Y130" s="126">
        <v>-940764.15</v>
      </c>
      <c r="Z130" s="126">
        <v>2132666.9300000002</v>
      </c>
      <c r="AB130" s="33">
        <v>842440.65</v>
      </c>
      <c r="AD130" s="33">
        <v>1015.78</v>
      </c>
      <c r="AF130" s="33">
        <v>802620</v>
      </c>
      <c r="AG130" s="33"/>
      <c r="AH130" s="33">
        <v>3220</v>
      </c>
      <c r="AI130" s="292">
        <v>1000684</v>
      </c>
      <c r="AJ130" s="292"/>
      <c r="AK130" s="292">
        <v>9020</v>
      </c>
      <c r="AL130" s="292">
        <v>37730</v>
      </c>
      <c r="AM130" s="292">
        <v>910979.27</v>
      </c>
      <c r="AN130" s="292">
        <v>89213.88</v>
      </c>
    </row>
    <row r="131" spans="1:43" x14ac:dyDescent="0.2">
      <c r="A131" s="32" t="s">
        <v>323</v>
      </c>
      <c r="B131" s="32" t="s">
        <v>324</v>
      </c>
      <c r="C131" s="94">
        <v>2983</v>
      </c>
      <c r="D131" s="32" t="s">
        <v>204</v>
      </c>
      <c r="E131" s="32" t="s">
        <v>204</v>
      </c>
      <c r="F131" s="36">
        <v>323938.94</v>
      </c>
      <c r="G131" s="36">
        <v>0</v>
      </c>
      <c r="H131" s="36">
        <v>53775.15</v>
      </c>
      <c r="K131" s="126">
        <v>994463.87</v>
      </c>
      <c r="L131" s="126">
        <v>399328</v>
      </c>
      <c r="O131" s="59">
        <v>0</v>
      </c>
      <c r="P131" s="59">
        <v>77209.100000000006</v>
      </c>
      <c r="S131" s="59">
        <v>302</v>
      </c>
      <c r="Y131" s="126">
        <v>-418139.45</v>
      </c>
      <c r="Z131" s="126">
        <v>2748053.22</v>
      </c>
      <c r="AB131" s="33">
        <v>1816584.71</v>
      </c>
      <c r="AC131" s="33">
        <v>269950</v>
      </c>
      <c r="AD131" s="33">
        <v>3147.96</v>
      </c>
      <c r="AF131" s="33">
        <v>1103991</v>
      </c>
      <c r="AG131" s="33"/>
      <c r="AH131" s="33">
        <v>163000</v>
      </c>
      <c r="AI131" s="292">
        <v>2255723</v>
      </c>
      <c r="AJ131" s="292"/>
      <c r="AK131" s="292">
        <v>37900</v>
      </c>
      <c r="AL131" s="292">
        <v>68955</v>
      </c>
      <c r="AM131" s="292">
        <v>1490482.49</v>
      </c>
      <c r="AN131" s="292">
        <v>139532.09</v>
      </c>
    </row>
    <row r="132" spans="1:43" x14ac:dyDescent="0.2">
      <c r="A132" s="32" t="s">
        <v>323</v>
      </c>
      <c r="B132" s="32" t="s">
        <v>324</v>
      </c>
      <c r="C132" s="94">
        <v>3002</v>
      </c>
      <c r="D132" s="32" t="s">
        <v>205</v>
      </c>
      <c r="E132" s="32" t="s">
        <v>205</v>
      </c>
      <c r="F132" s="36">
        <v>696302.76</v>
      </c>
      <c r="G132" s="36">
        <v>0</v>
      </c>
      <c r="H132" s="36">
        <v>42681.47</v>
      </c>
      <c r="K132" s="126">
        <v>298880.88</v>
      </c>
      <c r="L132" s="126">
        <v>646741.22</v>
      </c>
      <c r="P132" s="59">
        <v>41450</v>
      </c>
      <c r="S132" s="59">
        <v>162</v>
      </c>
      <c r="X132" s="126">
        <v>592794.93999999994</v>
      </c>
      <c r="Y132" s="126">
        <v>-1174505.6299999999</v>
      </c>
      <c r="Z132" s="126">
        <v>2326269.85</v>
      </c>
      <c r="AB132" s="33">
        <v>1193756.1499999999</v>
      </c>
      <c r="AC132" s="33">
        <v>78660</v>
      </c>
      <c r="AD132" s="33">
        <v>2860.18</v>
      </c>
      <c r="AF132" s="33">
        <v>1234536</v>
      </c>
      <c r="AG132" s="33"/>
      <c r="AH132" s="33">
        <v>113400</v>
      </c>
      <c r="AI132" s="292">
        <v>1876654</v>
      </c>
      <c r="AJ132" s="292"/>
      <c r="AK132" s="292">
        <v>12040</v>
      </c>
      <c r="AL132" s="292">
        <v>39188</v>
      </c>
      <c r="AM132" s="292">
        <v>712216.78</v>
      </c>
      <c r="AN132" s="292">
        <v>84678.38</v>
      </c>
    </row>
    <row r="133" spans="1:43" x14ac:dyDescent="0.2">
      <c r="A133" s="32" t="s">
        <v>323</v>
      </c>
      <c r="B133" s="32" t="s">
        <v>324</v>
      </c>
      <c r="C133" s="94">
        <v>5003</v>
      </c>
      <c r="D133" s="32" t="s">
        <v>206</v>
      </c>
      <c r="E133" s="32" t="s">
        <v>206</v>
      </c>
      <c r="F133" s="36">
        <v>84146.6</v>
      </c>
      <c r="G133" s="36">
        <v>0</v>
      </c>
      <c r="H133" s="36">
        <v>76198.990000000005</v>
      </c>
      <c r="K133" s="126">
        <v>2386195.33</v>
      </c>
      <c r="L133" s="126">
        <v>142159.4</v>
      </c>
      <c r="P133" s="59">
        <v>25100</v>
      </c>
      <c r="R133" s="59">
        <v>164682.49</v>
      </c>
      <c r="S133" s="59">
        <v>0</v>
      </c>
      <c r="W133" s="126">
        <v>100000</v>
      </c>
      <c r="Y133" s="126">
        <v>-905726.84</v>
      </c>
      <c r="Z133" s="126">
        <v>3580405.02</v>
      </c>
      <c r="AB133" s="33">
        <v>1124010.8999999999</v>
      </c>
      <c r="AC133" s="33">
        <v>35000</v>
      </c>
      <c r="AD133" s="33">
        <v>480.18</v>
      </c>
      <c r="AF133" s="33">
        <v>1156249.5</v>
      </c>
      <c r="AG133" s="33"/>
      <c r="AH133" s="33">
        <v>137600</v>
      </c>
      <c r="AI133" s="292">
        <v>1963393.5</v>
      </c>
      <c r="AJ133" s="292"/>
      <c r="AL133" s="292">
        <v>17100</v>
      </c>
      <c r="AM133" s="292">
        <v>662548.87</v>
      </c>
      <c r="AN133" s="292">
        <v>81658.559999999998</v>
      </c>
      <c r="AQ133" s="292">
        <v>4400</v>
      </c>
    </row>
    <row r="134" spans="1:43" x14ac:dyDescent="0.2">
      <c r="A134" s="32" t="s">
        <v>323</v>
      </c>
      <c r="B134" s="32" t="s">
        <v>324</v>
      </c>
      <c r="C134" s="94">
        <v>3890</v>
      </c>
      <c r="D134" s="32" t="s">
        <v>207</v>
      </c>
      <c r="E134" s="32" t="s">
        <v>207</v>
      </c>
      <c r="F134" s="36">
        <v>630287.67000000004</v>
      </c>
      <c r="G134" s="36">
        <v>0</v>
      </c>
      <c r="H134" s="36">
        <v>105618.17</v>
      </c>
      <c r="K134" s="126">
        <v>543623.07999999996</v>
      </c>
      <c r="L134" s="126">
        <v>45510.82</v>
      </c>
      <c r="P134" s="59">
        <v>33400</v>
      </c>
      <c r="S134" s="59">
        <v>0</v>
      </c>
      <c r="X134" s="126">
        <v>1143371.24</v>
      </c>
      <c r="Y134" s="126">
        <v>-2020564.74</v>
      </c>
      <c r="Z134" s="126">
        <v>2242898.44</v>
      </c>
      <c r="AB134" s="33">
        <v>876238.21</v>
      </c>
      <c r="AD134" s="33">
        <v>2531.85</v>
      </c>
      <c r="AF134" s="33">
        <v>1558440</v>
      </c>
      <c r="AG134" s="33"/>
      <c r="AH134" s="33">
        <v>82800</v>
      </c>
      <c r="AI134" s="292">
        <v>1871464</v>
      </c>
      <c r="AJ134" s="292"/>
      <c r="AK134" s="292">
        <v>4400</v>
      </c>
      <c r="AL134" s="292">
        <v>36475</v>
      </c>
      <c r="AM134" s="292">
        <v>578044.26</v>
      </c>
      <c r="AN134" s="292">
        <v>93882</v>
      </c>
      <c r="AQ134" s="292">
        <v>9810</v>
      </c>
    </row>
    <row r="135" spans="1:43" x14ac:dyDescent="0.2">
      <c r="A135" s="32" t="s">
        <v>323</v>
      </c>
      <c r="B135" s="32" t="s">
        <v>324</v>
      </c>
      <c r="C135" s="94">
        <v>4373</v>
      </c>
      <c r="D135" s="32" t="s">
        <v>295</v>
      </c>
      <c r="E135" s="32" t="s">
        <v>295</v>
      </c>
      <c r="F135" s="36">
        <v>164874.82</v>
      </c>
      <c r="G135" s="36">
        <v>0</v>
      </c>
      <c r="H135" s="36">
        <v>85898.45</v>
      </c>
      <c r="K135" s="126">
        <v>1374244.79</v>
      </c>
      <c r="L135" s="126">
        <v>136596.38</v>
      </c>
      <c r="P135" s="59">
        <v>177253.44</v>
      </c>
      <c r="S135" s="59">
        <v>0</v>
      </c>
      <c r="X135" s="126">
        <v>-3067690.32</v>
      </c>
      <c r="Y135" s="126">
        <v>1318761.6200000001</v>
      </c>
      <c r="Z135" s="126">
        <v>3595806.16</v>
      </c>
      <c r="AB135" s="33">
        <v>921450.68</v>
      </c>
      <c r="AC135" s="33">
        <v>93000</v>
      </c>
      <c r="AD135" s="33">
        <v>621.66999999999996</v>
      </c>
      <c r="AF135" s="33">
        <v>965956.4</v>
      </c>
      <c r="AG135" s="33"/>
      <c r="AH135" s="33">
        <v>81000</v>
      </c>
      <c r="AI135" s="292">
        <v>1529490.4</v>
      </c>
      <c r="AJ135" s="292"/>
      <c r="AK135" s="292">
        <v>13798</v>
      </c>
      <c r="AL135" s="292">
        <v>11000</v>
      </c>
      <c r="AM135" s="292">
        <v>695570.81</v>
      </c>
      <c r="AN135" s="292">
        <v>74686</v>
      </c>
    </row>
    <row r="136" spans="1:43" x14ac:dyDescent="0.2">
      <c r="A136" s="32" t="s">
        <v>323</v>
      </c>
      <c r="B136" s="32" t="s">
        <v>324</v>
      </c>
      <c r="C136" s="94">
        <v>2066</v>
      </c>
      <c r="D136" s="32" t="s">
        <v>296</v>
      </c>
      <c r="E136" s="32" t="s">
        <v>296</v>
      </c>
      <c r="F136" s="36">
        <v>129960.48</v>
      </c>
      <c r="G136" s="36">
        <v>0</v>
      </c>
      <c r="H136" s="36">
        <v>16247.09</v>
      </c>
      <c r="K136" s="126">
        <v>1368718.01</v>
      </c>
      <c r="L136" s="126">
        <v>521860.91</v>
      </c>
      <c r="P136" s="59">
        <v>56000</v>
      </c>
      <c r="R136" s="59">
        <v>296106.44</v>
      </c>
      <c r="S136" s="59">
        <v>0</v>
      </c>
      <c r="X136" s="126">
        <v>-2180285.2000000002</v>
      </c>
      <c r="Y136" s="126">
        <v>1109441.1399999999</v>
      </c>
      <c r="Z136" s="126">
        <v>3397782.5</v>
      </c>
      <c r="AB136" s="33">
        <v>887926.86</v>
      </c>
      <c r="AC136" s="33">
        <v>70000</v>
      </c>
      <c r="AD136" s="33">
        <v>1411.7</v>
      </c>
      <c r="AF136" s="33">
        <v>617760</v>
      </c>
      <c r="AG136" s="33"/>
      <c r="AH136" s="33">
        <v>41600</v>
      </c>
      <c r="AI136" s="292">
        <v>1115693</v>
      </c>
      <c r="AJ136" s="292"/>
      <c r="AL136" s="292">
        <v>45260</v>
      </c>
      <c r="AM136" s="292">
        <v>758613.23</v>
      </c>
      <c r="AN136" s="292">
        <v>306350.71999999997</v>
      </c>
      <c r="AQ136" s="292">
        <v>35040</v>
      </c>
    </row>
    <row r="137" spans="1:43" x14ac:dyDescent="0.2">
      <c r="A137" s="32" t="s">
        <v>323</v>
      </c>
      <c r="B137" s="32" t="s">
        <v>324</v>
      </c>
      <c r="C137" s="94">
        <v>2679</v>
      </c>
      <c r="D137" s="32" t="s">
        <v>208</v>
      </c>
      <c r="E137" s="32" t="s">
        <v>208</v>
      </c>
      <c r="F137" s="36">
        <v>214710.27</v>
      </c>
      <c r="G137" s="36">
        <v>35987</v>
      </c>
      <c r="H137" s="36">
        <v>147988.42000000001</v>
      </c>
      <c r="K137" s="126">
        <v>847895.39</v>
      </c>
      <c r="L137" s="126">
        <v>184356.71</v>
      </c>
      <c r="O137" s="59">
        <v>0</v>
      </c>
      <c r="P137" s="59">
        <v>45578.19</v>
      </c>
      <c r="R137" s="59">
        <v>0</v>
      </c>
      <c r="S137" s="59">
        <v>7032</v>
      </c>
      <c r="W137" s="126">
        <v>0</v>
      </c>
      <c r="Y137" s="126">
        <v>-2253913.4500000002</v>
      </c>
      <c r="Z137" s="126">
        <v>3801436</v>
      </c>
      <c r="AB137" s="33">
        <v>1811072.73</v>
      </c>
      <c r="AC137" s="33">
        <v>221310</v>
      </c>
      <c r="AD137" s="33">
        <v>1234.9000000000001</v>
      </c>
      <c r="AF137" s="33">
        <v>904102.8</v>
      </c>
      <c r="AG137" s="33"/>
      <c r="AH137" s="33">
        <v>1117041.29</v>
      </c>
      <c r="AI137" s="292">
        <v>2187284.7999999998</v>
      </c>
      <c r="AJ137" s="292"/>
      <c r="AK137" s="292">
        <v>26072</v>
      </c>
      <c r="AL137" s="292">
        <v>40532</v>
      </c>
      <c r="AM137" s="292">
        <v>1723672.99</v>
      </c>
      <c r="AN137" s="292">
        <v>230023.88</v>
      </c>
      <c r="AQ137" s="292">
        <v>16371</v>
      </c>
    </row>
    <row r="138" spans="1:43" x14ac:dyDescent="0.2">
      <c r="A138" s="32" t="s">
        <v>626</v>
      </c>
      <c r="B138" s="32" t="s">
        <v>335</v>
      </c>
      <c r="C138" s="94">
        <v>8806</v>
      </c>
      <c r="D138" s="32" t="s">
        <v>209</v>
      </c>
      <c r="E138" s="32" t="s">
        <v>209</v>
      </c>
      <c r="F138" s="36">
        <v>324933.31</v>
      </c>
      <c r="G138" s="36">
        <v>71904.7</v>
      </c>
      <c r="H138" s="36">
        <v>210159.27</v>
      </c>
      <c r="K138" s="126">
        <v>555869.46</v>
      </c>
      <c r="L138" s="126">
        <v>115637.71</v>
      </c>
      <c r="O138" s="59">
        <v>0</v>
      </c>
      <c r="P138" s="59">
        <v>67238.59</v>
      </c>
      <c r="S138" s="59">
        <v>4310</v>
      </c>
      <c r="W138" s="126">
        <v>60530</v>
      </c>
      <c r="Y138" s="126">
        <v>-1098740.54</v>
      </c>
      <c r="Z138" s="126">
        <v>2453088.7400000002</v>
      </c>
      <c r="AB138" s="33">
        <v>1473566.42</v>
      </c>
      <c r="AC138" s="33">
        <v>30000</v>
      </c>
      <c r="AD138" s="33">
        <v>1520.86</v>
      </c>
      <c r="AF138" s="33">
        <v>1902360</v>
      </c>
      <c r="AG138" s="33"/>
      <c r="AH138" s="33">
        <v>473987.79</v>
      </c>
      <c r="AI138" s="292">
        <v>2753160</v>
      </c>
      <c r="AJ138" s="292"/>
      <c r="AK138" s="292">
        <v>12900</v>
      </c>
      <c r="AM138" s="292">
        <v>1041566.73</v>
      </c>
      <c r="AN138" s="292">
        <v>281730.68</v>
      </c>
    </row>
    <row r="139" spans="1:43" x14ac:dyDescent="0.2">
      <c r="A139" s="32" t="s">
        <v>626</v>
      </c>
      <c r="B139" s="32" t="s">
        <v>335</v>
      </c>
      <c r="C139" s="94">
        <v>5022</v>
      </c>
      <c r="D139" s="32" t="s">
        <v>210</v>
      </c>
      <c r="E139" s="32" t="s">
        <v>210</v>
      </c>
      <c r="F139" s="36">
        <v>335631</v>
      </c>
      <c r="G139" s="36">
        <v>4200</v>
      </c>
      <c r="H139" s="36">
        <v>196490.69</v>
      </c>
      <c r="K139" s="126">
        <v>423698.93</v>
      </c>
      <c r="L139" s="126">
        <v>217746</v>
      </c>
      <c r="O139" s="59">
        <v>18680</v>
      </c>
      <c r="P139" s="59">
        <v>46217.14</v>
      </c>
      <c r="S139" s="59">
        <v>7052</v>
      </c>
      <c r="Y139" s="126">
        <v>-2079173.3</v>
      </c>
      <c r="Z139" s="126">
        <v>3154882.42</v>
      </c>
      <c r="AB139" s="33">
        <v>2911006.56</v>
      </c>
      <c r="AC139" s="33">
        <v>378550</v>
      </c>
      <c r="AD139" s="33">
        <v>2630.71</v>
      </c>
      <c r="AF139" s="33">
        <v>1820572.5</v>
      </c>
      <c r="AG139" s="33"/>
      <c r="AH139" s="33">
        <v>644462.15</v>
      </c>
      <c r="AI139" s="292">
        <v>3076048.5</v>
      </c>
      <c r="AJ139" s="292"/>
      <c r="AK139" s="292">
        <v>109824</v>
      </c>
      <c r="AM139" s="292">
        <v>2450312.64</v>
      </c>
      <c r="AN139" s="292">
        <v>90928.42</v>
      </c>
    </row>
    <row r="140" spans="1:43" x14ac:dyDescent="0.2">
      <c r="A140" s="32" t="s">
        <v>626</v>
      </c>
      <c r="B140" s="32" t="s">
        <v>335</v>
      </c>
      <c r="C140" s="94">
        <v>8660</v>
      </c>
      <c r="D140" s="32" t="s">
        <v>211</v>
      </c>
      <c r="E140" s="32" t="s">
        <v>211</v>
      </c>
      <c r="F140" s="36">
        <v>261305.23</v>
      </c>
      <c r="G140" s="36">
        <v>6800</v>
      </c>
      <c r="H140" s="36">
        <v>188068.16</v>
      </c>
      <c r="K140" s="126">
        <v>419944.14</v>
      </c>
      <c r="L140" s="126">
        <v>40894.269999999997</v>
      </c>
      <c r="O140" s="59">
        <v>0</v>
      </c>
      <c r="P140" s="59">
        <v>45653.89</v>
      </c>
      <c r="S140" s="59">
        <v>3756</v>
      </c>
      <c r="W140" s="126">
        <v>106640</v>
      </c>
      <c r="Y140" s="126">
        <v>-1582478.01</v>
      </c>
      <c r="Z140" s="126">
        <v>2689973.6</v>
      </c>
      <c r="AB140" s="33">
        <v>2587412.4900000002</v>
      </c>
      <c r="AD140" s="33">
        <v>1182.67</v>
      </c>
      <c r="AF140" s="33">
        <v>956957.4</v>
      </c>
      <c r="AG140" s="33"/>
      <c r="AH140" s="33">
        <v>495317</v>
      </c>
      <c r="AI140" s="292">
        <v>1672199.4</v>
      </c>
      <c r="AJ140" s="292"/>
      <c r="AK140" s="292">
        <v>30364</v>
      </c>
      <c r="AM140" s="292">
        <v>2565280.52</v>
      </c>
      <c r="AN140" s="292">
        <v>119559.32</v>
      </c>
    </row>
    <row r="141" spans="1:43" x14ac:dyDescent="0.2">
      <c r="A141" s="32" t="s">
        <v>626</v>
      </c>
      <c r="B141" s="32" t="s">
        <v>335</v>
      </c>
      <c r="C141" s="94">
        <v>6550</v>
      </c>
      <c r="D141" s="32" t="s">
        <v>212</v>
      </c>
      <c r="E141" s="32" t="s">
        <v>212</v>
      </c>
      <c r="F141" s="36">
        <v>421275.75</v>
      </c>
      <c r="G141" s="36">
        <v>31406.799999999999</v>
      </c>
      <c r="H141" s="36">
        <v>130520.45</v>
      </c>
      <c r="K141" s="126">
        <v>861709.34</v>
      </c>
      <c r="L141" s="126">
        <v>124982.44</v>
      </c>
      <c r="O141" s="59">
        <v>0</v>
      </c>
      <c r="P141" s="59">
        <v>44078.33</v>
      </c>
      <c r="S141" s="59">
        <v>1694</v>
      </c>
      <c r="Y141" s="126">
        <v>-493484.49</v>
      </c>
      <c r="Z141" s="126">
        <v>2072080.16</v>
      </c>
      <c r="AB141" s="33">
        <v>1305442.28</v>
      </c>
      <c r="AD141" s="33">
        <v>1601.28</v>
      </c>
      <c r="AF141" s="33">
        <v>675903.5</v>
      </c>
      <c r="AG141" s="33"/>
      <c r="AH141" s="33">
        <v>371767</v>
      </c>
      <c r="AI141" s="292">
        <v>1060581.5</v>
      </c>
      <c r="AJ141" s="292"/>
      <c r="AK141" s="292">
        <v>27060</v>
      </c>
      <c r="AM141" s="292">
        <v>1167094.25</v>
      </c>
      <c r="AN141" s="292">
        <v>154451.53</v>
      </c>
    </row>
    <row r="142" spans="1:43" x14ac:dyDescent="0.2">
      <c r="A142" s="32" t="s">
        <v>626</v>
      </c>
      <c r="B142" s="32" t="s">
        <v>335</v>
      </c>
      <c r="C142" s="94">
        <v>3476</v>
      </c>
      <c r="D142" s="32" t="s">
        <v>213</v>
      </c>
      <c r="E142" s="32" t="s">
        <v>213</v>
      </c>
      <c r="F142" s="36">
        <v>76663.67</v>
      </c>
      <c r="G142" s="36">
        <v>700</v>
      </c>
      <c r="H142" s="36">
        <v>412190.76</v>
      </c>
      <c r="K142" s="126">
        <v>480179.57</v>
      </c>
      <c r="L142" s="126">
        <v>91510.14</v>
      </c>
      <c r="P142" s="59">
        <v>57129.21</v>
      </c>
      <c r="S142" s="59">
        <v>4606</v>
      </c>
      <c r="Y142" s="126">
        <v>-2390238.23</v>
      </c>
      <c r="Z142" s="126">
        <v>3517785.78</v>
      </c>
      <c r="AB142" s="33">
        <v>1989012.58</v>
      </c>
      <c r="AD142" s="33">
        <v>531.89</v>
      </c>
      <c r="AF142" s="33">
        <v>1433439.33</v>
      </c>
      <c r="AG142" s="33"/>
      <c r="AH142" s="33">
        <v>433240.87</v>
      </c>
      <c r="AI142" s="292">
        <v>2400367.2000000002</v>
      </c>
      <c r="AJ142" s="292"/>
      <c r="AK142" s="292">
        <v>29104</v>
      </c>
      <c r="AM142" s="292">
        <v>1282477.3700000001</v>
      </c>
      <c r="AN142" s="292">
        <v>272314.71999999997</v>
      </c>
    </row>
    <row r="143" spans="1:43" x14ac:dyDescent="0.2">
      <c r="A143" s="32" t="s">
        <v>626</v>
      </c>
      <c r="B143" s="32" t="s">
        <v>335</v>
      </c>
      <c r="C143" s="94">
        <v>7448</v>
      </c>
      <c r="D143" s="32" t="s">
        <v>214</v>
      </c>
      <c r="E143" s="32" t="s">
        <v>214</v>
      </c>
      <c r="F143" s="36">
        <v>324481.59999999998</v>
      </c>
      <c r="G143" s="36">
        <v>21232.9</v>
      </c>
      <c r="H143" s="36">
        <v>193639.97</v>
      </c>
      <c r="K143" s="126">
        <v>1291901.56</v>
      </c>
      <c r="L143" s="126">
        <v>57852.62</v>
      </c>
      <c r="O143" s="59">
        <v>0</v>
      </c>
      <c r="P143" s="59">
        <v>40706.71</v>
      </c>
      <c r="S143" s="59">
        <v>3536</v>
      </c>
      <c r="W143" s="126">
        <v>134123.6</v>
      </c>
      <c r="Y143" s="126">
        <v>-545683.01</v>
      </c>
      <c r="Z143" s="126">
        <v>2461639.23</v>
      </c>
      <c r="AB143" s="33">
        <v>1548049.72</v>
      </c>
      <c r="AD143" s="33">
        <v>1809.63</v>
      </c>
      <c r="AF143" s="33">
        <v>1630461.94</v>
      </c>
      <c r="AG143" s="33"/>
      <c r="AH143" s="33">
        <v>352921.95</v>
      </c>
      <c r="AI143" s="292">
        <v>2171352.94</v>
      </c>
      <c r="AJ143" s="292"/>
      <c r="AK143" s="292">
        <v>56016</v>
      </c>
      <c r="AM143" s="292">
        <v>1366363.82</v>
      </c>
      <c r="AN143" s="292">
        <v>144724.35999999999</v>
      </c>
    </row>
    <row r="144" spans="1:43" x14ac:dyDescent="0.2">
      <c r="A144" s="32" t="s">
        <v>626</v>
      </c>
      <c r="B144" s="32" t="s">
        <v>335</v>
      </c>
      <c r="C144" s="94">
        <v>3024</v>
      </c>
      <c r="D144" s="32" t="s">
        <v>215</v>
      </c>
      <c r="E144" s="32" t="s">
        <v>215</v>
      </c>
      <c r="F144" s="36">
        <v>116487.27</v>
      </c>
      <c r="G144" s="36">
        <v>16879.5</v>
      </c>
      <c r="H144" s="36">
        <v>272494.95</v>
      </c>
      <c r="K144" s="126">
        <v>2465102.25</v>
      </c>
      <c r="L144" s="126">
        <v>92206.59</v>
      </c>
      <c r="O144" s="59">
        <v>0</v>
      </c>
      <c r="P144" s="59">
        <v>52087.5</v>
      </c>
      <c r="S144" s="59">
        <v>3700</v>
      </c>
      <c r="W144" s="126">
        <v>0</v>
      </c>
      <c r="Y144" s="126">
        <v>1730036.93</v>
      </c>
      <c r="Z144" s="126">
        <v>1490475.39</v>
      </c>
      <c r="AB144" s="33">
        <v>1385193.96</v>
      </c>
      <c r="AC144" s="33">
        <v>10200</v>
      </c>
      <c r="AD144" s="33">
        <v>1172.96</v>
      </c>
      <c r="AF144" s="33">
        <v>1265059.05</v>
      </c>
      <c r="AG144" s="33"/>
      <c r="AH144" s="33">
        <v>356422</v>
      </c>
      <c r="AI144" s="292">
        <v>1987625.05</v>
      </c>
      <c r="AJ144" s="292"/>
      <c r="AK144" s="292">
        <v>42224</v>
      </c>
      <c r="AM144" s="292">
        <v>952935.96</v>
      </c>
      <c r="AN144" s="292">
        <v>348392.22</v>
      </c>
    </row>
    <row r="145" spans="1:43" x14ac:dyDescent="0.2">
      <c r="A145" s="32" t="s">
        <v>626</v>
      </c>
      <c r="B145" s="32" t="s">
        <v>335</v>
      </c>
      <c r="C145" s="94">
        <v>3613</v>
      </c>
      <c r="D145" s="32" t="s">
        <v>216</v>
      </c>
      <c r="E145" s="32" t="s">
        <v>216</v>
      </c>
      <c r="F145" s="36">
        <v>141297.37</v>
      </c>
      <c r="G145" s="36">
        <v>7200</v>
      </c>
      <c r="H145" s="36">
        <v>208023.71</v>
      </c>
      <c r="K145" s="126">
        <v>280611.86</v>
      </c>
      <c r="L145" s="126">
        <v>254596.05</v>
      </c>
      <c r="O145" s="59">
        <v>0</v>
      </c>
      <c r="P145" s="59">
        <v>65511.57</v>
      </c>
      <c r="S145" s="59">
        <v>7088</v>
      </c>
      <c r="W145" s="126">
        <v>83755</v>
      </c>
      <c r="Y145" s="126">
        <v>-2496950.2799999998</v>
      </c>
      <c r="Z145" s="126">
        <v>3511106.83</v>
      </c>
      <c r="AB145" s="33">
        <v>1845492.34</v>
      </c>
      <c r="AC145" s="33">
        <v>43800</v>
      </c>
      <c r="AD145" s="33">
        <v>1552.42</v>
      </c>
      <c r="AF145" s="33">
        <v>1146768.76</v>
      </c>
      <c r="AG145" s="33"/>
      <c r="AH145" s="33">
        <v>386241.07</v>
      </c>
      <c r="AI145" s="292">
        <v>2116524.7599999998</v>
      </c>
      <c r="AJ145" s="292"/>
      <c r="AK145" s="292">
        <v>6540</v>
      </c>
      <c r="AM145" s="292">
        <v>1412420.41</v>
      </c>
      <c r="AN145" s="292">
        <v>167151.54999999999</v>
      </c>
    </row>
    <row r="146" spans="1:43" x14ac:dyDescent="0.2">
      <c r="A146" s="32" t="s">
        <v>626</v>
      </c>
      <c r="B146" s="32" t="s">
        <v>335</v>
      </c>
      <c r="C146" s="94">
        <v>8181</v>
      </c>
      <c r="D146" s="32" t="s">
        <v>217</v>
      </c>
      <c r="E146" s="32" t="s">
        <v>217</v>
      </c>
      <c r="F146" s="36">
        <v>440211.77</v>
      </c>
      <c r="G146" s="36">
        <v>2300</v>
      </c>
      <c r="H146" s="36">
        <v>95274.73</v>
      </c>
      <c r="K146" s="126">
        <v>675816.45</v>
      </c>
      <c r="L146" s="126">
        <v>153179.39000000001</v>
      </c>
      <c r="O146" s="59">
        <v>0</v>
      </c>
      <c r="P146" s="59">
        <v>49200</v>
      </c>
      <c r="S146" s="59">
        <v>2048</v>
      </c>
      <c r="W146" s="126">
        <v>11675</v>
      </c>
      <c r="Y146" s="126">
        <v>165016.78</v>
      </c>
      <c r="Z146" s="126">
        <v>1290976.01</v>
      </c>
      <c r="AB146" s="33">
        <v>1295312.42</v>
      </c>
      <c r="AD146" s="33">
        <v>1636.74</v>
      </c>
      <c r="AF146" s="33">
        <v>1712336.7</v>
      </c>
      <c r="AG146" s="33"/>
      <c r="AH146" s="33">
        <v>396735.08</v>
      </c>
      <c r="AI146" s="292">
        <v>2130251.7000000002</v>
      </c>
      <c r="AJ146" s="292"/>
      <c r="AK146" s="292">
        <v>11408</v>
      </c>
      <c r="AM146" s="292">
        <v>1098666.1399999999</v>
      </c>
      <c r="AN146" s="292">
        <v>317828.55</v>
      </c>
    </row>
    <row r="147" spans="1:43" x14ac:dyDescent="0.2">
      <c r="A147" s="32" t="s">
        <v>626</v>
      </c>
      <c r="B147" s="32" t="s">
        <v>335</v>
      </c>
      <c r="C147" s="94">
        <v>4338</v>
      </c>
      <c r="D147" s="32" t="s">
        <v>218</v>
      </c>
      <c r="E147" s="32" t="s">
        <v>218</v>
      </c>
      <c r="F147" s="36">
        <v>23911.19</v>
      </c>
      <c r="G147" s="36">
        <v>0</v>
      </c>
      <c r="H147" s="36">
        <v>111235.34</v>
      </c>
      <c r="K147" s="126">
        <v>694292.04</v>
      </c>
      <c r="L147" s="126">
        <v>90755.54</v>
      </c>
      <c r="P147" s="59">
        <v>59529.55</v>
      </c>
      <c r="S147" s="59">
        <v>5058</v>
      </c>
      <c r="Y147" s="126">
        <v>697406.98</v>
      </c>
      <c r="Z147" s="126">
        <v>431811.75</v>
      </c>
      <c r="AB147" s="33">
        <v>2705998.34</v>
      </c>
      <c r="AD147" s="33">
        <v>574.36</v>
      </c>
      <c r="AF147" s="33">
        <v>899823</v>
      </c>
      <c r="AG147" s="33"/>
      <c r="AH147" s="33">
        <v>532271.81000000006</v>
      </c>
      <c r="AI147" s="292">
        <v>1900964</v>
      </c>
      <c r="AJ147" s="292"/>
      <c r="AK147" s="292">
        <v>37132</v>
      </c>
      <c r="AM147" s="292">
        <v>2273465.71</v>
      </c>
      <c r="AN147" s="292">
        <v>200717.97</v>
      </c>
    </row>
    <row r="148" spans="1:43" x14ac:dyDescent="0.2">
      <c r="A148" s="32" t="s">
        <v>626</v>
      </c>
      <c r="B148" s="32" t="s">
        <v>335</v>
      </c>
      <c r="C148" s="94">
        <v>4654</v>
      </c>
      <c r="D148" s="32" t="s">
        <v>219</v>
      </c>
      <c r="E148" s="32" t="s">
        <v>219</v>
      </c>
      <c r="F148" s="36">
        <v>297858.88</v>
      </c>
      <c r="G148" s="36">
        <v>16300</v>
      </c>
      <c r="H148" s="36">
        <v>173156.12</v>
      </c>
      <c r="K148" s="126">
        <v>854514.11</v>
      </c>
      <c r="L148" s="126">
        <v>189338.81</v>
      </c>
      <c r="O148" s="59">
        <v>0</v>
      </c>
      <c r="P148" s="59">
        <v>55944.65</v>
      </c>
      <c r="S148" s="59">
        <v>2948</v>
      </c>
      <c r="W148" s="126">
        <v>34300</v>
      </c>
      <c r="Y148" s="126">
        <v>-385239.67</v>
      </c>
      <c r="Z148" s="126">
        <v>2115546</v>
      </c>
      <c r="AB148" s="33">
        <v>1581762.64</v>
      </c>
      <c r="AD148" s="33">
        <v>1470.08</v>
      </c>
      <c r="AF148" s="33">
        <v>1194675</v>
      </c>
      <c r="AG148" s="33"/>
      <c r="AH148" s="33">
        <v>379715.85</v>
      </c>
      <c r="AI148" s="292">
        <v>1861431</v>
      </c>
      <c r="AJ148" s="292"/>
      <c r="AK148" s="292">
        <v>31698</v>
      </c>
      <c r="AM148" s="292">
        <v>1357480.65</v>
      </c>
      <c r="AN148" s="292">
        <v>199344.98</v>
      </c>
    </row>
    <row r="149" spans="1:43" x14ac:dyDescent="0.2">
      <c r="A149" s="32" t="s">
        <v>626</v>
      </c>
      <c r="B149" s="32" t="s">
        <v>335</v>
      </c>
      <c r="C149" s="94">
        <v>4068</v>
      </c>
      <c r="D149" s="32" t="s">
        <v>220</v>
      </c>
      <c r="E149" s="32" t="s">
        <v>220</v>
      </c>
      <c r="F149" s="36">
        <v>120138.08</v>
      </c>
      <c r="G149" s="36">
        <v>0</v>
      </c>
      <c r="H149" s="36">
        <v>181682.72</v>
      </c>
      <c r="K149" s="126">
        <v>1521762.18</v>
      </c>
      <c r="L149" s="126">
        <v>26032.9</v>
      </c>
      <c r="O149" s="59">
        <v>0</v>
      </c>
      <c r="P149" s="59">
        <v>45460.7</v>
      </c>
      <c r="S149" s="59">
        <v>1860</v>
      </c>
      <c r="W149" s="126">
        <v>0</v>
      </c>
      <c r="Y149" s="126">
        <v>-299290.48</v>
      </c>
      <c r="Z149" s="126">
        <v>2263113.85</v>
      </c>
      <c r="AB149" s="33">
        <v>1079998.98</v>
      </c>
      <c r="AC149" s="33">
        <v>170100</v>
      </c>
      <c r="AD149" s="33">
        <v>767.84</v>
      </c>
      <c r="AF149" s="33">
        <v>1255885.5</v>
      </c>
      <c r="AG149" s="33"/>
      <c r="AH149" s="33">
        <v>361943.25</v>
      </c>
      <c r="AI149" s="292">
        <v>1727664.5</v>
      </c>
      <c r="AJ149" s="292"/>
      <c r="AK149" s="292">
        <v>27944</v>
      </c>
      <c r="AM149" s="292">
        <v>1050012.48</v>
      </c>
      <c r="AN149" s="292">
        <v>224602.78</v>
      </c>
    </row>
    <row r="150" spans="1:43" x14ac:dyDescent="0.2">
      <c r="A150" s="32" t="s">
        <v>626</v>
      </c>
      <c r="B150" s="32" t="s">
        <v>335</v>
      </c>
      <c r="C150" s="94">
        <v>2485</v>
      </c>
      <c r="D150" s="32" t="s">
        <v>221</v>
      </c>
      <c r="E150" s="32" t="s">
        <v>221</v>
      </c>
      <c r="F150" s="36">
        <v>76900.820000000007</v>
      </c>
      <c r="G150" s="36">
        <v>9500</v>
      </c>
      <c r="H150" s="36">
        <v>288920.2</v>
      </c>
      <c r="K150" s="126">
        <v>810093.2</v>
      </c>
      <c r="L150" s="126">
        <v>65182.51</v>
      </c>
      <c r="O150" s="59">
        <v>0</v>
      </c>
      <c r="P150" s="59">
        <v>50715.56</v>
      </c>
      <c r="S150" s="59">
        <v>5072</v>
      </c>
      <c r="W150" s="126">
        <v>55450</v>
      </c>
      <c r="Y150" s="126">
        <v>-1225695.6299999999</v>
      </c>
      <c r="Z150" s="126">
        <v>2512572.4500000002</v>
      </c>
      <c r="AB150" s="33">
        <v>1424409.68</v>
      </c>
      <c r="AC150" s="33">
        <v>114150</v>
      </c>
      <c r="AD150" s="33">
        <v>1031.3900000000001</v>
      </c>
      <c r="AF150" s="33">
        <v>1506575</v>
      </c>
      <c r="AG150" s="33"/>
      <c r="AH150" s="33">
        <v>495795.93</v>
      </c>
      <c r="AI150" s="292">
        <v>2369387</v>
      </c>
      <c r="AJ150" s="292"/>
      <c r="AK150" s="292">
        <v>34025</v>
      </c>
      <c r="AM150" s="292">
        <v>1174473.06</v>
      </c>
      <c r="AN150" s="292">
        <v>111594.59</v>
      </c>
    </row>
    <row r="151" spans="1:43" x14ac:dyDescent="0.2">
      <c r="A151" s="32" t="s">
        <v>626</v>
      </c>
      <c r="B151" s="32" t="s">
        <v>335</v>
      </c>
      <c r="C151" s="94">
        <v>5359</v>
      </c>
      <c r="D151" s="32" t="s">
        <v>222</v>
      </c>
      <c r="E151" s="32" t="s">
        <v>222</v>
      </c>
      <c r="F151" s="36">
        <v>250123.06</v>
      </c>
      <c r="G151" s="36">
        <v>9137.09</v>
      </c>
      <c r="H151" s="36">
        <v>285507.46999999997</v>
      </c>
      <c r="K151" s="126">
        <v>2215016.8199999998</v>
      </c>
      <c r="L151" s="126">
        <v>682430.22</v>
      </c>
      <c r="O151" s="59">
        <v>0</v>
      </c>
      <c r="P151" s="59">
        <v>57216.53</v>
      </c>
      <c r="S151" s="59">
        <v>4632</v>
      </c>
      <c r="W151" s="126">
        <v>125000</v>
      </c>
      <c r="Y151" s="126">
        <v>2443926.63</v>
      </c>
      <c r="Z151" s="126">
        <v>1298036.29</v>
      </c>
      <c r="AB151" s="33">
        <v>1518684.28</v>
      </c>
      <c r="AC151" s="33">
        <v>212756.8</v>
      </c>
      <c r="AD151" s="33">
        <v>1050.0999999999999</v>
      </c>
      <c r="AF151" s="33">
        <v>1435216.18</v>
      </c>
      <c r="AG151" s="33"/>
      <c r="AH151" s="33">
        <v>514450.17</v>
      </c>
      <c r="AI151" s="292">
        <v>2275707.1800000002</v>
      </c>
      <c r="AJ151" s="292"/>
      <c r="AK151" s="292">
        <v>14016</v>
      </c>
      <c r="AM151" s="292">
        <v>1398735.97</v>
      </c>
      <c r="AN151" s="292">
        <v>479039.97</v>
      </c>
      <c r="AP151" s="292">
        <v>1255.2</v>
      </c>
    </row>
    <row r="152" spans="1:43" x14ac:dyDescent="0.2">
      <c r="A152" s="32" t="s">
        <v>626</v>
      </c>
      <c r="B152" s="32" t="s">
        <v>335</v>
      </c>
      <c r="C152" s="94">
        <v>7463</v>
      </c>
      <c r="D152" s="32" t="s">
        <v>223</v>
      </c>
      <c r="E152" s="32" t="s">
        <v>223</v>
      </c>
      <c r="F152" s="36">
        <v>122373.66</v>
      </c>
      <c r="G152" s="36">
        <v>155576.6</v>
      </c>
      <c r="H152" s="36">
        <v>427746.14</v>
      </c>
      <c r="K152" s="126">
        <v>781078.69</v>
      </c>
      <c r="L152" s="126">
        <v>461388.86</v>
      </c>
      <c r="O152" s="59">
        <v>63</v>
      </c>
      <c r="P152" s="59">
        <v>20482.580000000002</v>
      </c>
      <c r="S152" s="59">
        <v>4892</v>
      </c>
      <c r="Y152" s="126">
        <v>375454.71999999997</v>
      </c>
      <c r="Z152" s="126">
        <v>1854562.35</v>
      </c>
      <c r="AB152" s="33">
        <v>1539564.42</v>
      </c>
      <c r="AC152" s="33">
        <v>5000</v>
      </c>
      <c r="AD152" s="33">
        <v>2586.29</v>
      </c>
      <c r="AF152" s="33">
        <v>886536</v>
      </c>
      <c r="AG152" s="33"/>
      <c r="AH152" s="33">
        <v>153239.48000000001</v>
      </c>
      <c r="AI152" s="292">
        <v>1899012</v>
      </c>
      <c r="AJ152" s="292"/>
      <c r="AK152" s="292">
        <v>149692</v>
      </c>
      <c r="AL152" s="292">
        <v>2880</v>
      </c>
      <c r="AM152" s="292">
        <v>636766.31999999995</v>
      </c>
      <c r="AN152" s="292">
        <v>205866.57</v>
      </c>
    </row>
    <row r="153" spans="1:43" x14ac:dyDescent="0.2">
      <c r="A153" s="32" t="s">
        <v>630</v>
      </c>
      <c r="B153" s="32" t="s">
        <v>336</v>
      </c>
      <c r="C153" s="94">
        <v>3397</v>
      </c>
      <c r="D153" s="32" t="s">
        <v>224</v>
      </c>
      <c r="E153" s="32" t="s">
        <v>224</v>
      </c>
      <c r="F153" s="36">
        <v>689450.86</v>
      </c>
      <c r="G153" s="36">
        <v>204490.5</v>
      </c>
      <c r="H153" s="36">
        <v>82309.929999999993</v>
      </c>
      <c r="K153" s="126">
        <v>1077655.1100000001</v>
      </c>
      <c r="L153" s="126">
        <v>569356.22</v>
      </c>
      <c r="O153" s="59">
        <v>0</v>
      </c>
      <c r="P153" s="59">
        <v>38606.69</v>
      </c>
      <c r="S153" s="59">
        <v>0</v>
      </c>
      <c r="Y153" s="126">
        <v>-844433.75</v>
      </c>
      <c r="Z153" s="126">
        <v>3974625.34</v>
      </c>
      <c r="AB153" s="33">
        <v>2312263.5099999998</v>
      </c>
      <c r="AD153" s="33">
        <v>3907.29</v>
      </c>
      <c r="AF153" s="33">
        <v>917532</v>
      </c>
      <c r="AG153" s="33"/>
      <c r="AH153" s="33">
        <v>390013.79</v>
      </c>
      <c r="AI153" s="292">
        <v>2130909</v>
      </c>
      <c r="AJ153" s="292"/>
      <c r="AK153" s="292">
        <v>64159</v>
      </c>
      <c r="AM153" s="292">
        <v>1595801.48</v>
      </c>
      <c r="AN153" s="292">
        <v>366825.07</v>
      </c>
      <c r="AQ153" s="292">
        <v>11557.7</v>
      </c>
    </row>
    <row r="154" spans="1:43" x14ac:dyDescent="0.2">
      <c r="A154" s="32" t="s">
        <v>630</v>
      </c>
      <c r="B154" s="32" t="s">
        <v>336</v>
      </c>
      <c r="C154" s="94">
        <v>5415</v>
      </c>
      <c r="D154" s="32" t="s">
        <v>225</v>
      </c>
      <c r="E154" s="32" t="s">
        <v>225</v>
      </c>
      <c r="F154" s="36">
        <v>454737.35</v>
      </c>
      <c r="G154" s="36">
        <v>11400</v>
      </c>
      <c r="H154" s="36">
        <v>76800.210000000006</v>
      </c>
      <c r="K154" s="126">
        <v>1098680.81</v>
      </c>
      <c r="L154" s="126">
        <v>377085.66</v>
      </c>
      <c r="O154" s="59">
        <v>8180</v>
      </c>
      <c r="P154" s="59">
        <v>29131.3</v>
      </c>
      <c r="S154" s="59">
        <v>846</v>
      </c>
      <c r="Y154" s="126">
        <v>-241311.02</v>
      </c>
      <c r="Z154" s="126">
        <v>2427116.52</v>
      </c>
      <c r="AB154" s="33">
        <v>936979.53</v>
      </c>
      <c r="AC154" s="33">
        <v>166420</v>
      </c>
      <c r="AD154" s="33">
        <v>2180.09</v>
      </c>
      <c r="AF154" s="33">
        <v>1752828</v>
      </c>
      <c r="AG154" s="33"/>
      <c r="AH154" s="33">
        <v>174181.39</v>
      </c>
      <c r="AI154" s="292">
        <v>2111557</v>
      </c>
      <c r="AJ154" s="292"/>
      <c r="AK154" s="292">
        <v>38620</v>
      </c>
      <c r="AL154" s="292">
        <v>23240</v>
      </c>
      <c r="AM154" s="292">
        <v>783639.46</v>
      </c>
      <c r="AN154" s="292">
        <v>227541.32</v>
      </c>
      <c r="AQ154" s="292">
        <v>53250</v>
      </c>
    </row>
    <row r="155" spans="1:43" x14ac:dyDescent="0.2">
      <c r="A155" s="32" t="s">
        <v>630</v>
      </c>
      <c r="B155" s="32" t="s">
        <v>336</v>
      </c>
      <c r="C155" s="94">
        <v>2085</v>
      </c>
      <c r="D155" s="32" t="s">
        <v>226</v>
      </c>
      <c r="E155" s="32" t="s">
        <v>226</v>
      </c>
      <c r="F155" s="36">
        <v>483918.98</v>
      </c>
      <c r="G155" s="36">
        <v>9000</v>
      </c>
      <c r="H155" s="36">
        <v>250161.3</v>
      </c>
      <c r="K155" s="126">
        <v>1128934.27</v>
      </c>
      <c r="L155" s="126">
        <v>514573.5</v>
      </c>
      <c r="O155" s="59">
        <v>440</v>
      </c>
      <c r="P155" s="59">
        <v>61320.5</v>
      </c>
      <c r="S155" s="59">
        <v>1594.4</v>
      </c>
      <c r="Y155" s="126">
        <v>287826.38</v>
      </c>
      <c r="Z155" s="126">
        <v>2538450.7999999998</v>
      </c>
      <c r="AB155" s="33">
        <v>1210262.07</v>
      </c>
      <c r="AC155" s="33">
        <v>200820</v>
      </c>
      <c r="AD155" s="33">
        <v>2879.4</v>
      </c>
      <c r="AF155" s="33">
        <v>1305457.98</v>
      </c>
      <c r="AG155" s="33"/>
      <c r="AH155" s="33">
        <v>340434.66</v>
      </c>
      <c r="AI155" s="292">
        <v>1859427.98</v>
      </c>
      <c r="AJ155" s="292"/>
      <c r="AL155" s="292">
        <v>31438</v>
      </c>
      <c r="AM155" s="292">
        <v>1255591.3</v>
      </c>
      <c r="AN155" s="292">
        <v>416440.86</v>
      </c>
    </row>
    <row r="156" spans="1:43" x14ac:dyDescent="0.2">
      <c r="A156" s="32" t="s">
        <v>630</v>
      </c>
      <c r="B156" s="32" t="s">
        <v>336</v>
      </c>
      <c r="C156" s="94">
        <v>5563</v>
      </c>
      <c r="D156" s="32" t="s">
        <v>227</v>
      </c>
      <c r="E156" s="32" t="s">
        <v>227</v>
      </c>
      <c r="F156" s="36">
        <v>142324.91</v>
      </c>
      <c r="G156" s="36">
        <v>26200</v>
      </c>
      <c r="H156" s="36">
        <v>229483.36</v>
      </c>
      <c r="K156" s="126">
        <v>992919.81</v>
      </c>
      <c r="L156" s="126">
        <v>536550.5</v>
      </c>
      <c r="O156" s="59">
        <v>2260</v>
      </c>
      <c r="P156" s="59">
        <v>193808.9</v>
      </c>
      <c r="S156" s="59">
        <v>0</v>
      </c>
      <c r="Y156" s="126">
        <v>-417995.08</v>
      </c>
      <c r="Z156" s="126">
        <v>3053279.47</v>
      </c>
      <c r="AB156" s="33">
        <v>1608418.94</v>
      </c>
      <c r="AC156" s="33">
        <v>142200</v>
      </c>
      <c r="AD156" s="33">
        <v>2841.31</v>
      </c>
      <c r="AF156" s="33">
        <v>1125445.55</v>
      </c>
      <c r="AG156" s="33"/>
      <c r="AH156" s="33">
        <v>198211.84</v>
      </c>
      <c r="AI156" s="292">
        <v>2087662.55</v>
      </c>
      <c r="AJ156" s="292"/>
      <c r="AK156" s="292">
        <v>68968</v>
      </c>
      <c r="AM156" s="292">
        <v>1532486.14</v>
      </c>
      <c r="AN156" s="292">
        <v>291875.65999999997</v>
      </c>
    </row>
    <row r="157" spans="1:43" x14ac:dyDescent="0.2">
      <c r="A157" s="32" t="s">
        <v>630</v>
      </c>
      <c r="B157" s="32" t="s">
        <v>336</v>
      </c>
      <c r="C157" s="94">
        <v>3485</v>
      </c>
      <c r="D157" s="32" t="s">
        <v>228</v>
      </c>
      <c r="E157" s="32" t="s">
        <v>228</v>
      </c>
      <c r="F157" s="36">
        <v>98855.8</v>
      </c>
      <c r="G157" s="36">
        <v>79766.899999999994</v>
      </c>
      <c r="H157" s="36">
        <v>68723.539999999994</v>
      </c>
      <c r="K157" s="126">
        <v>329901</v>
      </c>
      <c r="L157" s="126">
        <v>265595.40000000002</v>
      </c>
      <c r="P157" s="59">
        <v>158444.76999999999</v>
      </c>
      <c r="S157" s="59">
        <v>0</v>
      </c>
      <c r="Y157" s="126">
        <v>-747854.58</v>
      </c>
      <c r="Z157" s="126">
        <v>1819262.69</v>
      </c>
      <c r="AB157" s="33">
        <v>1400073.85</v>
      </c>
      <c r="AC157" s="33">
        <v>226960</v>
      </c>
      <c r="AD157" s="33">
        <v>1243.8900000000001</v>
      </c>
      <c r="AF157" s="33">
        <v>1113622.6399999999</v>
      </c>
      <c r="AG157" s="33"/>
      <c r="AH157" s="33">
        <v>158407.64000000001</v>
      </c>
      <c r="AI157" s="292">
        <v>1968052.64</v>
      </c>
      <c r="AJ157" s="292"/>
      <c r="AK157" s="292">
        <v>32600</v>
      </c>
      <c r="AM157" s="292">
        <v>1101047.56</v>
      </c>
      <c r="AN157" s="292">
        <v>185618.06</v>
      </c>
    </row>
    <row r="158" spans="1:43" x14ac:dyDescent="0.2">
      <c r="A158" s="32" t="s">
        <v>630</v>
      </c>
      <c r="B158" s="32" t="s">
        <v>336</v>
      </c>
      <c r="C158" s="94">
        <v>4270</v>
      </c>
      <c r="D158" s="32" t="s">
        <v>229</v>
      </c>
      <c r="E158" s="32" t="s">
        <v>229</v>
      </c>
      <c r="F158" s="36">
        <v>70102.63</v>
      </c>
      <c r="G158" s="36">
        <v>59209.65</v>
      </c>
      <c r="H158" s="36">
        <v>430006.15</v>
      </c>
      <c r="K158" s="126">
        <v>1164080.1599999999</v>
      </c>
      <c r="L158" s="126">
        <v>295388.81</v>
      </c>
      <c r="O158" s="59">
        <v>0</v>
      </c>
      <c r="P158" s="59">
        <v>34335</v>
      </c>
      <c r="S158" s="59">
        <v>0</v>
      </c>
      <c r="Y158" s="126">
        <v>-132777.32</v>
      </c>
      <c r="Z158" s="126">
        <v>2522678.58</v>
      </c>
      <c r="AB158" s="33">
        <v>988118</v>
      </c>
      <c r="AC158" s="33">
        <v>296280</v>
      </c>
      <c r="AD158" s="33">
        <v>989.86</v>
      </c>
      <c r="AF158" s="33">
        <v>1481738.32</v>
      </c>
      <c r="AG158" s="33"/>
      <c r="AH158" s="33">
        <v>152258.79</v>
      </c>
      <c r="AI158" s="292">
        <v>1958649.32</v>
      </c>
      <c r="AJ158" s="292"/>
      <c r="AK158" s="292">
        <v>65431</v>
      </c>
      <c r="AM158" s="292">
        <v>1053323.1599999999</v>
      </c>
      <c r="AN158" s="292">
        <v>247430.35</v>
      </c>
    </row>
    <row r="159" spans="1:43" x14ac:dyDescent="0.2">
      <c r="A159" s="32" t="s">
        <v>630</v>
      </c>
      <c r="B159" s="32" t="s">
        <v>336</v>
      </c>
      <c r="C159" s="94">
        <v>4406</v>
      </c>
      <c r="D159" s="32" t="s">
        <v>230</v>
      </c>
      <c r="E159" s="32" t="s">
        <v>230</v>
      </c>
      <c r="F159" s="36">
        <v>66547.83</v>
      </c>
      <c r="G159" s="36">
        <v>1075</v>
      </c>
      <c r="H159" s="36">
        <v>81278</v>
      </c>
      <c r="K159" s="126">
        <v>1564533.95</v>
      </c>
      <c r="L159" s="126">
        <v>387275.26</v>
      </c>
      <c r="O159" s="59">
        <v>1500</v>
      </c>
      <c r="P159" s="59">
        <v>39488.74</v>
      </c>
      <c r="S159" s="59">
        <v>0</v>
      </c>
      <c r="Y159" s="126">
        <v>-1742514.87</v>
      </c>
      <c r="Z159" s="126">
        <v>4801199.47</v>
      </c>
      <c r="AB159" s="33">
        <v>1377380.61</v>
      </c>
      <c r="AC159" s="33">
        <v>79822</v>
      </c>
      <c r="AD159" s="33">
        <v>1870.17</v>
      </c>
      <c r="AF159" s="33">
        <v>198639</v>
      </c>
      <c r="AG159" s="33"/>
      <c r="AH159" s="33">
        <v>204612.53</v>
      </c>
      <c r="AI159" s="292">
        <v>1003924</v>
      </c>
      <c r="AJ159" s="292"/>
      <c r="AK159" s="292">
        <v>106442</v>
      </c>
      <c r="AM159" s="292">
        <v>1372525.51</v>
      </c>
      <c r="AN159" s="292">
        <v>378396.1</v>
      </c>
    </row>
    <row r="160" spans="1:43" x14ac:dyDescent="0.2">
      <c r="A160" s="32" t="s">
        <v>630</v>
      </c>
      <c r="B160" s="32" t="s">
        <v>336</v>
      </c>
      <c r="C160" s="94">
        <v>4364</v>
      </c>
      <c r="D160" s="32" t="s">
        <v>231</v>
      </c>
      <c r="E160" s="32" t="s">
        <v>231</v>
      </c>
      <c r="F160" s="36">
        <v>49017.89</v>
      </c>
      <c r="G160" s="36">
        <v>14415.05</v>
      </c>
      <c r="H160" s="36">
        <v>73737.3</v>
      </c>
      <c r="K160" s="126">
        <v>1098272.42</v>
      </c>
      <c r="L160" s="126">
        <v>341665.75</v>
      </c>
      <c r="O160" s="59">
        <v>50000</v>
      </c>
      <c r="P160" s="59">
        <v>84300</v>
      </c>
      <c r="S160" s="59">
        <v>0</v>
      </c>
      <c r="Y160" s="126">
        <v>-3140238.36</v>
      </c>
      <c r="Z160" s="126">
        <v>5209136.26</v>
      </c>
      <c r="AB160" s="33">
        <v>1304904.96</v>
      </c>
      <c r="AC160" s="33">
        <v>345000</v>
      </c>
      <c r="AD160" s="33">
        <v>1059.1600000000001</v>
      </c>
      <c r="AF160" s="33">
        <v>1734187.8</v>
      </c>
      <c r="AG160" s="33"/>
      <c r="AH160" s="33">
        <v>280393.88</v>
      </c>
      <c r="AI160" s="292">
        <v>2482295.7999999998</v>
      </c>
      <c r="AJ160" s="292"/>
      <c r="AK160" s="292">
        <v>29517</v>
      </c>
      <c r="AM160" s="292">
        <v>1354023.61</v>
      </c>
      <c r="AN160" s="292">
        <v>425798.88</v>
      </c>
    </row>
    <row r="161" spans="1:43" x14ac:dyDescent="0.2">
      <c r="A161" s="32" t="s">
        <v>630</v>
      </c>
      <c r="B161" s="32" t="s">
        <v>336</v>
      </c>
      <c r="C161" s="94">
        <v>4077</v>
      </c>
      <c r="D161" s="32" t="s">
        <v>232</v>
      </c>
      <c r="E161" s="32" t="s">
        <v>232</v>
      </c>
      <c r="F161" s="36">
        <v>280465.58</v>
      </c>
      <c r="G161" s="36">
        <v>9919.0300000000007</v>
      </c>
      <c r="H161" s="36">
        <v>113486.75</v>
      </c>
      <c r="K161" s="126">
        <v>1131327.1100000001</v>
      </c>
      <c r="L161" s="126">
        <v>263789.96000000002</v>
      </c>
      <c r="O161" s="59">
        <v>3000</v>
      </c>
      <c r="P161" s="59">
        <v>38719.89</v>
      </c>
      <c r="S161" s="59">
        <v>820</v>
      </c>
      <c r="Y161" s="126">
        <v>-76414.73</v>
      </c>
      <c r="Z161" s="126">
        <v>2453318.4700000002</v>
      </c>
      <c r="AB161" s="33">
        <v>848456.93</v>
      </c>
      <c r="AC161" s="33">
        <v>220800</v>
      </c>
      <c r="AD161" s="33">
        <v>2014.03</v>
      </c>
      <c r="AF161" s="33">
        <v>1280349</v>
      </c>
      <c r="AG161" s="33"/>
      <c r="AH161" s="33">
        <v>305579.53000000003</v>
      </c>
      <c r="AI161" s="292">
        <v>1691408.5</v>
      </c>
      <c r="AJ161" s="292"/>
      <c r="AK161" s="292">
        <v>62090</v>
      </c>
      <c r="AM161" s="292">
        <v>1188218.3400000001</v>
      </c>
      <c r="AN161" s="292">
        <v>335937.85</v>
      </c>
    </row>
    <row r="162" spans="1:43" x14ac:dyDescent="0.2">
      <c r="A162" s="32" t="s">
        <v>630</v>
      </c>
      <c r="B162" s="32" t="s">
        <v>336</v>
      </c>
      <c r="C162" s="94">
        <v>3677</v>
      </c>
      <c r="D162" s="32" t="s">
        <v>233</v>
      </c>
      <c r="E162" s="32" t="s">
        <v>233</v>
      </c>
      <c r="F162" s="36">
        <v>208130.36</v>
      </c>
      <c r="G162" s="36">
        <v>465929.33</v>
      </c>
      <c r="H162" s="36">
        <v>67762.289999999994</v>
      </c>
      <c r="K162" s="126">
        <v>501568.39</v>
      </c>
      <c r="L162" s="126">
        <v>590564.24</v>
      </c>
      <c r="O162" s="59">
        <v>6040</v>
      </c>
      <c r="P162" s="59">
        <v>134863.29999999999</v>
      </c>
      <c r="S162" s="59">
        <v>2806</v>
      </c>
      <c r="W162" s="126">
        <v>3100</v>
      </c>
      <c r="Y162" s="126">
        <v>-1770368.33</v>
      </c>
      <c r="Z162" s="126">
        <v>4517827.99</v>
      </c>
      <c r="AB162" s="33">
        <v>2085318.54</v>
      </c>
      <c r="AC162" s="33">
        <v>114230</v>
      </c>
      <c r="AD162" s="33">
        <v>2256.21</v>
      </c>
      <c r="AF162" s="33">
        <v>1467930.39</v>
      </c>
      <c r="AG162" s="33"/>
      <c r="AH162" s="33">
        <v>487958.32</v>
      </c>
      <c r="AI162" s="292">
        <v>2379554.39</v>
      </c>
      <c r="AJ162" s="292"/>
      <c r="AK162" s="292">
        <v>38240</v>
      </c>
      <c r="AL162" s="292">
        <v>45840</v>
      </c>
      <c r="AM162" s="292">
        <v>2451529.7400000002</v>
      </c>
      <c r="AN162" s="292">
        <v>302843.68</v>
      </c>
    </row>
    <row r="163" spans="1:43" x14ac:dyDescent="0.2">
      <c r="A163" s="32" t="s">
        <v>630</v>
      </c>
      <c r="B163" s="32" t="s">
        <v>336</v>
      </c>
      <c r="C163" s="94">
        <v>7138</v>
      </c>
      <c r="D163" s="32" t="s">
        <v>234</v>
      </c>
      <c r="E163" s="32" t="s">
        <v>234</v>
      </c>
      <c r="F163" s="36">
        <v>241006.65</v>
      </c>
      <c r="G163" s="36">
        <v>0</v>
      </c>
      <c r="H163" s="36">
        <v>120199.73</v>
      </c>
      <c r="K163" s="126">
        <v>702518.24</v>
      </c>
      <c r="L163" s="126">
        <v>185179.16</v>
      </c>
      <c r="O163" s="59">
        <v>0</v>
      </c>
      <c r="P163" s="59">
        <v>90321.18</v>
      </c>
      <c r="S163" s="59">
        <v>750</v>
      </c>
      <c r="Y163" s="126">
        <v>-1501948.83</v>
      </c>
      <c r="Z163" s="126">
        <v>3061336.79</v>
      </c>
      <c r="AB163" s="33">
        <v>1561484.57</v>
      </c>
      <c r="AC163" s="33">
        <v>202662</v>
      </c>
      <c r="AD163" s="33">
        <v>1580.84</v>
      </c>
      <c r="AF163" s="33">
        <v>1297527</v>
      </c>
      <c r="AG163" s="33"/>
      <c r="AH163" s="33">
        <v>302662.59000000003</v>
      </c>
      <c r="AI163" s="292">
        <v>1987907</v>
      </c>
      <c r="AJ163" s="292"/>
      <c r="AK163" s="292">
        <v>37600</v>
      </c>
      <c r="AM163" s="292">
        <v>1435166.56</v>
      </c>
      <c r="AN163" s="292">
        <v>306798.8</v>
      </c>
    </row>
    <row r="164" spans="1:43" x14ac:dyDescent="0.2">
      <c r="A164" s="32" t="s">
        <v>630</v>
      </c>
      <c r="B164" s="32" t="s">
        <v>336</v>
      </c>
      <c r="C164" s="94">
        <v>4746</v>
      </c>
      <c r="D164" s="32" t="s">
        <v>235</v>
      </c>
      <c r="E164" s="32" t="s">
        <v>235</v>
      </c>
      <c r="F164" s="36">
        <v>145482.41</v>
      </c>
      <c r="G164" s="36">
        <v>109608.3</v>
      </c>
      <c r="H164" s="36">
        <v>334723.96000000002</v>
      </c>
      <c r="K164" s="126">
        <v>1863729.66</v>
      </c>
      <c r="L164" s="126">
        <v>339717.7</v>
      </c>
      <c r="P164" s="59">
        <v>155789.39000000001</v>
      </c>
      <c r="S164" s="59">
        <v>0</v>
      </c>
      <c r="Y164" s="126">
        <v>487050.89</v>
      </c>
      <c r="Z164" s="126">
        <v>2227904.62</v>
      </c>
      <c r="AB164" s="33">
        <v>1148197.49</v>
      </c>
      <c r="AC164" s="33">
        <v>118510</v>
      </c>
      <c r="AD164" s="33">
        <v>516.48</v>
      </c>
      <c r="AF164" s="33">
        <v>823083</v>
      </c>
      <c r="AG164" s="33"/>
      <c r="AH164" s="33">
        <v>135222.94</v>
      </c>
      <c r="AI164" s="292">
        <v>1367747</v>
      </c>
      <c r="AJ164" s="292"/>
      <c r="AK164" s="292">
        <v>9548</v>
      </c>
      <c r="AL164" s="292">
        <v>40970</v>
      </c>
      <c r="AM164" s="292">
        <v>842302.93</v>
      </c>
      <c r="AN164" s="292">
        <v>42444.85</v>
      </c>
    </row>
    <row r="165" spans="1:43" x14ac:dyDescent="0.2">
      <c r="A165" s="32" t="s">
        <v>630</v>
      </c>
      <c r="B165" s="32" t="s">
        <v>336</v>
      </c>
      <c r="C165" s="94">
        <v>2320</v>
      </c>
      <c r="D165" s="32" t="s">
        <v>236</v>
      </c>
      <c r="E165" s="32" t="s">
        <v>236</v>
      </c>
      <c r="F165" s="36">
        <v>195481.71</v>
      </c>
      <c r="G165" s="36">
        <v>75075.100000000006</v>
      </c>
      <c r="H165" s="36">
        <v>217811.11</v>
      </c>
      <c r="K165" s="126">
        <v>1409242.96</v>
      </c>
      <c r="L165" s="126">
        <v>327480</v>
      </c>
      <c r="O165" s="59">
        <v>3500</v>
      </c>
      <c r="P165" s="59">
        <v>76169.259999999995</v>
      </c>
      <c r="S165" s="59">
        <v>0</v>
      </c>
      <c r="Y165" s="126">
        <v>605064.89</v>
      </c>
      <c r="Z165" s="126">
        <v>1652500.79</v>
      </c>
      <c r="AB165" s="33">
        <v>1478086.15</v>
      </c>
      <c r="AC165" s="33">
        <v>211215</v>
      </c>
      <c r="AD165" s="33">
        <v>1536.43</v>
      </c>
      <c r="AF165" s="33">
        <v>630712.16</v>
      </c>
      <c r="AG165" s="33"/>
      <c r="AH165" s="33">
        <v>279585.40000000002</v>
      </c>
      <c r="AI165" s="292">
        <v>1411061.16</v>
      </c>
      <c r="AJ165" s="292"/>
      <c r="AK165" s="292">
        <v>84393</v>
      </c>
      <c r="AM165" s="292">
        <v>1001792.55</v>
      </c>
      <c r="AN165" s="292">
        <v>216032.49</v>
      </c>
    </row>
    <row r="166" spans="1:43" x14ac:dyDescent="0.2">
      <c r="A166" s="32" t="s">
        <v>630</v>
      </c>
      <c r="B166" s="32" t="s">
        <v>336</v>
      </c>
      <c r="C166" s="94">
        <v>3323</v>
      </c>
      <c r="D166" s="32" t="s">
        <v>237</v>
      </c>
      <c r="E166" s="32" t="s">
        <v>237</v>
      </c>
      <c r="F166" s="36">
        <v>560534.17000000004</v>
      </c>
      <c r="G166" s="36">
        <v>0</v>
      </c>
      <c r="H166" s="36">
        <v>56614.52</v>
      </c>
      <c r="K166" s="126">
        <v>1758929.77</v>
      </c>
      <c r="L166" s="126">
        <v>385165.89</v>
      </c>
      <c r="P166" s="59">
        <v>51268.57</v>
      </c>
      <c r="S166" s="59">
        <v>0</v>
      </c>
      <c r="Y166" s="126">
        <v>876591</v>
      </c>
      <c r="Z166" s="126">
        <v>2038406.69</v>
      </c>
      <c r="AB166" s="33">
        <v>1072055.73</v>
      </c>
      <c r="AC166" s="33">
        <v>145300</v>
      </c>
      <c r="AD166" s="33">
        <v>2961.08</v>
      </c>
      <c r="AF166" s="33">
        <v>980133</v>
      </c>
      <c r="AG166" s="33"/>
      <c r="AH166" s="33">
        <v>217007.94</v>
      </c>
      <c r="AI166" s="292">
        <v>1447997</v>
      </c>
      <c r="AJ166" s="292"/>
      <c r="AK166" s="292">
        <v>59242</v>
      </c>
      <c r="AL166" s="292">
        <v>10736</v>
      </c>
      <c r="AM166" s="292">
        <v>790746.99</v>
      </c>
      <c r="AN166" s="292">
        <v>313757.67</v>
      </c>
    </row>
    <row r="167" spans="1:43" x14ac:dyDescent="0.2">
      <c r="A167" s="32" t="s">
        <v>630</v>
      </c>
      <c r="B167" s="32" t="s">
        <v>336</v>
      </c>
      <c r="C167" s="94">
        <v>2456</v>
      </c>
      <c r="D167" s="32" t="s">
        <v>238</v>
      </c>
      <c r="E167" s="32" t="s">
        <v>238</v>
      </c>
      <c r="F167" s="36">
        <v>176004.19</v>
      </c>
      <c r="G167" s="36">
        <v>28041.25</v>
      </c>
      <c r="H167" s="36">
        <v>69356.02</v>
      </c>
      <c r="K167" s="126">
        <v>1359172.63</v>
      </c>
      <c r="L167" s="126">
        <v>304022.03000000003</v>
      </c>
      <c r="O167" s="59">
        <v>0</v>
      </c>
      <c r="P167" s="59">
        <v>44230</v>
      </c>
      <c r="S167" s="59">
        <v>1650</v>
      </c>
      <c r="Y167" s="126">
        <v>-116357.67</v>
      </c>
      <c r="Z167" s="126">
        <v>2546107.46</v>
      </c>
      <c r="AB167" s="33">
        <v>1338202.76</v>
      </c>
      <c r="AC167" s="33">
        <v>101520</v>
      </c>
      <c r="AD167" s="33">
        <v>2063.75</v>
      </c>
      <c r="AF167" s="33">
        <v>1454032.2</v>
      </c>
      <c r="AG167" s="33"/>
      <c r="AH167" s="33">
        <v>178906.37</v>
      </c>
      <c r="AI167" s="292">
        <v>2015017.95</v>
      </c>
      <c r="AJ167" s="292"/>
      <c r="AK167" s="292">
        <v>39226</v>
      </c>
      <c r="AM167" s="292">
        <v>1308428.31</v>
      </c>
      <c r="AN167" s="292">
        <v>239118.49</v>
      </c>
      <c r="AQ167" s="292">
        <v>11968</v>
      </c>
    </row>
    <row r="168" spans="1:43" x14ac:dyDescent="0.2">
      <c r="A168" s="32" t="s">
        <v>630</v>
      </c>
      <c r="B168" s="32" t="s">
        <v>336</v>
      </c>
      <c r="C168" s="94">
        <v>4122</v>
      </c>
      <c r="D168" s="32" t="s">
        <v>239</v>
      </c>
      <c r="E168" s="32" t="s">
        <v>239</v>
      </c>
      <c r="F168" s="36">
        <v>39198.910000000003</v>
      </c>
      <c r="G168" s="36">
        <v>7942.69</v>
      </c>
      <c r="H168" s="36">
        <v>59556.03</v>
      </c>
      <c r="K168" s="126">
        <v>566194.49</v>
      </c>
      <c r="L168" s="126">
        <v>454147.8</v>
      </c>
      <c r="O168" s="59">
        <v>4500</v>
      </c>
      <c r="P168" s="59">
        <v>22200</v>
      </c>
      <c r="S168" s="59">
        <v>1718</v>
      </c>
      <c r="Y168" s="126">
        <v>1560978.74</v>
      </c>
      <c r="AB168" s="33">
        <v>1184495.47</v>
      </c>
      <c r="AD168" s="33">
        <v>1109.5999999999999</v>
      </c>
      <c r="AF168" s="33">
        <v>728784</v>
      </c>
      <c r="AG168" s="33"/>
      <c r="AH168" s="33">
        <v>353166.4</v>
      </c>
      <c r="AI168" s="292">
        <v>1300725</v>
      </c>
      <c r="AJ168" s="292"/>
      <c r="AK168" s="292">
        <v>33949</v>
      </c>
      <c r="AM168" s="292">
        <v>1083343.25</v>
      </c>
      <c r="AN168" s="292">
        <v>311895.03999999998</v>
      </c>
    </row>
    <row r="169" spans="1:43" x14ac:dyDescent="0.2">
      <c r="A169" s="32" t="s">
        <v>630</v>
      </c>
      <c r="B169" s="32" t="s">
        <v>336</v>
      </c>
      <c r="C169" s="94">
        <v>2541</v>
      </c>
      <c r="D169" s="32" t="s">
        <v>300</v>
      </c>
      <c r="E169" s="32" t="s">
        <v>300</v>
      </c>
      <c r="F169" s="36">
        <v>418707.64</v>
      </c>
      <c r="G169" s="36">
        <v>6819.5</v>
      </c>
      <c r="H169" s="36">
        <v>111140.59</v>
      </c>
      <c r="K169" s="126">
        <v>1331137.1299999999</v>
      </c>
      <c r="L169" s="126">
        <v>586248.4</v>
      </c>
      <c r="O169" s="59">
        <v>3000</v>
      </c>
      <c r="P169" s="59">
        <v>45555.7</v>
      </c>
      <c r="S169" s="59">
        <v>1661</v>
      </c>
      <c r="Y169" s="126">
        <v>-158076.72</v>
      </c>
      <c r="Z169" s="126">
        <v>2754433.99</v>
      </c>
      <c r="AB169" s="33">
        <v>1340231.94</v>
      </c>
      <c r="AC169" s="33">
        <v>126450</v>
      </c>
      <c r="AD169" s="33">
        <v>2518.56</v>
      </c>
      <c r="AF169" s="33">
        <v>1537620</v>
      </c>
      <c r="AG169" s="33"/>
      <c r="AH169" s="33">
        <v>129554.87</v>
      </c>
      <c r="AI169" s="292">
        <v>2097002</v>
      </c>
      <c r="AJ169" s="292"/>
      <c r="AK169" s="292">
        <v>15922</v>
      </c>
      <c r="AM169" s="292">
        <v>859170.13</v>
      </c>
      <c r="AN169" s="292">
        <v>352845.95</v>
      </c>
      <c r="AQ169" s="292">
        <v>3956</v>
      </c>
    </row>
    <row r="170" spans="1:43" x14ac:dyDescent="0.2">
      <c r="A170" s="32" t="s">
        <v>630</v>
      </c>
      <c r="B170" s="32" t="s">
        <v>336</v>
      </c>
      <c r="C170" s="94">
        <v>2313</v>
      </c>
      <c r="D170" s="32" t="s">
        <v>304</v>
      </c>
      <c r="E170" s="32" t="s">
        <v>304</v>
      </c>
      <c r="F170" s="36">
        <v>525386.44999999995</v>
      </c>
      <c r="G170" s="36">
        <v>8949.43</v>
      </c>
      <c r="H170" s="36">
        <v>70427.429999999993</v>
      </c>
      <c r="K170" s="126">
        <v>526230</v>
      </c>
      <c r="L170" s="126">
        <v>245524.03</v>
      </c>
      <c r="O170" s="59">
        <v>34532</v>
      </c>
      <c r="P170" s="59">
        <v>29465.42</v>
      </c>
      <c r="R170" s="59">
        <v>16900</v>
      </c>
      <c r="S170" s="59">
        <v>0</v>
      </c>
      <c r="Y170" s="126">
        <v>-2897984.03</v>
      </c>
      <c r="Z170" s="126">
        <v>4164121.7</v>
      </c>
      <c r="AB170" s="33">
        <v>1665480.44</v>
      </c>
      <c r="AC170" s="33">
        <v>348772</v>
      </c>
      <c r="AD170" s="33">
        <v>1629.75</v>
      </c>
      <c r="AF170" s="33">
        <v>1655419</v>
      </c>
      <c r="AG170" s="33"/>
      <c r="AH170" s="33">
        <v>208958.64</v>
      </c>
      <c r="AI170" s="292">
        <v>2263927</v>
      </c>
      <c r="AJ170" s="292"/>
      <c r="AK170" s="292">
        <v>97549</v>
      </c>
      <c r="AM170" s="292">
        <v>1403583.19</v>
      </c>
      <c r="AN170" s="292">
        <v>85718.39</v>
      </c>
    </row>
    <row r="171" spans="1:43" x14ac:dyDescent="0.2">
      <c r="A171" s="32" t="s">
        <v>630</v>
      </c>
      <c r="B171" s="32" t="s">
        <v>336</v>
      </c>
      <c r="C171" s="94">
        <v>5477</v>
      </c>
      <c r="D171" s="32" t="s">
        <v>308</v>
      </c>
      <c r="E171" s="32" t="s">
        <v>308</v>
      </c>
      <c r="F171" s="36">
        <v>359119.54</v>
      </c>
      <c r="G171" s="36">
        <v>5123.92</v>
      </c>
      <c r="H171" s="36">
        <v>115658.08</v>
      </c>
      <c r="K171" s="126">
        <v>1187921.57</v>
      </c>
      <c r="L171" s="126">
        <v>379824.31</v>
      </c>
      <c r="O171" s="59">
        <v>0</v>
      </c>
      <c r="P171" s="59">
        <v>59692.1</v>
      </c>
      <c r="S171" s="59">
        <v>37.36</v>
      </c>
      <c r="Y171" s="126">
        <v>-883938.95</v>
      </c>
      <c r="Z171" s="126">
        <v>3254719.47</v>
      </c>
      <c r="AB171" s="33">
        <v>965927.75</v>
      </c>
      <c r="AC171" s="33">
        <v>142500</v>
      </c>
      <c r="AD171" s="33">
        <v>2131.48</v>
      </c>
      <c r="AF171" s="33">
        <v>1137522.5900000001</v>
      </c>
      <c r="AG171" s="33"/>
      <c r="AH171" s="33">
        <v>188032.83</v>
      </c>
      <c r="AI171" s="292">
        <v>1499379.59</v>
      </c>
      <c r="AJ171" s="292"/>
      <c r="AK171" s="292">
        <v>44057</v>
      </c>
      <c r="AM171" s="292">
        <v>981535.72</v>
      </c>
      <c r="AN171" s="292">
        <v>290004.90000000002</v>
      </c>
      <c r="AQ171" s="292">
        <v>4000</v>
      </c>
    </row>
    <row r="172" spans="1:43" x14ac:dyDescent="0.2">
      <c r="A172" s="32" t="s">
        <v>630</v>
      </c>
      <c r="B172" s="32" t="s">
        <v>336</v>
      </c>
      <c r="C172" s="94">
        <v>2102</v>
      </c>
      <c r="D172" s="32" t="s">
        <v>240</v>
      </c>
      <c r="E172" s="32" t="s">
        <v>240</v>
      </c>
      <c r="F172" s="36">
        <v>605446.59</v>
      </c>
      <c r="G172" s="36">
        <v>168179.6</v>
      </c>
      <c r="H172" s="36">
        <v>94813.62</v>
      </c>
      <c r="K172" s="126">
        <v>747821.36</v>
      </c>
      <c r="L172" s="126">
        <v>453041.59</v>
      </c>
      <c r="O172" s="59">
        <v>5000</v>
      </c>
      <c r="P172" s="59">
        <v>34105.089999999997</v>
      </c>
      <c r="S172" s="59">
        <v>28.04</v>
      </c>
      <c r="Y172" s="126">
        <v>-2656019.7999999998</v>
      </c>
      <c r="Z172" s="126">
        <v>4774273.9400000004</v>
      </c>
      <c r="AB172" s="33">
        <v>1728867.78</v>
      </c>
      <c r="AC172" s="33">
        <v>186000</v>
      </c>
      <c r="AD172" s="33">
        <v>2631.86</v>
      </c>
      <c r="AF172" s="33">
        <v>1222240</v>
      </c>
      <c r="AG172" s="33"/>
      <c r="AH172" s="33"/>
      <c r="AI172" s="292">
        <v>1772328</v>
      </c>
      <c r="AJ172" s="292"/>
      <c r="AL172" s="292">
        <v>94495</v>
      </c>
      <c r="AM172" s="292">
        <v>1002941.08</v>
      </c>
      <c r="AN172" s="292">
        <v>342188.07</v>
      </c>
      <c r="AQ172" s="292">
        <v>15872</v>
      </c>
    </row>
    <row r="173" spans="1:43" x14ac:dyDescent="0.2">
      <c r="A173" s="32" t="s">
        <v>632</v>
      </c>
      <c r="B173" s="32" t="s">
        <v>337</v>
      </c>
      <c r="C173" s="94">
        <v>5128</v>
      </c>
      <c r="D173" s="32" t="s">
        <v>241</v>
      </c>
      <c r="E173" s="32" t="s">
        <v>241</v>
      </c>
      <c r="F173" s="36">
        <v>357771.32</v>
      </c>
      <c r="G173" s="36">
        <v>6283.75</v>
      </c>
      <c r="H173" s="36">
        <v>23083.95</v>
      </c>
      <c r="K173" s="126">
        <v>1087749.44</v>
      </c>
      <c r="L173" s="126">
        <v>481070.21</v>
      </c>
      <c r="P173" s="59">
        <v>53250</v>
      </c>
      <c r="S173" s="59">
        <v>0</v>
      </c>
      <c r="X173" s="126">
        <v>0</v>
      </c>
      <c r="Y173" s="126">
        <v>-1114188.8700000001</v>
      </c>
      <c r="Z173" s="126">
        <v>3320080.98</v>
      </c>
      <c r="AB173" s="33">
        <v>805415.6</v>
      </c>
      <c r="AC173" s="33">
        <v>78550</v>
      </c>
      <c r="AD173" s="33">
        <v>1756.2</v>
      </c>
      <c r="AF173" s="33">
        <v>1523840</v>
      </c>
      <c r="AG173" s="33"/>
      <c r="AH173" s="33"/>
      <c r="AI173" s="292">
        <v>1792872</v>
      </c>
      <c r="AJ173" s="292"/>
      <c r="AL173" s="292">
        <v>32268</v>
      </c>
      <c r="AM173" s="292">
        <v>646326.48</v>
      </c>
      <c r="AN173" s="292">
        <v>239778.76</v>
      </c>
      <c r="AQ173" s="292">
        <v>1500</v>
      </c>
    </row>
    <row r="174" spans="1:43" x14ac:dyDescent="0.2">
      <c r="A174" s="32" t="s">
        <v>632</v>
      </c>
      <c r="B174" s="32" t="s">
        <v>337</v>
      </c>
      <c r="C174" s="94">
        <v>2394</v>
      </c>
      <c r="D174" s="32" t="s">
        <v>242</v>
      </c>
      <c r="E174" s="32" t="s">
        <v>242</v>
      </c>
      <c r="F174" s="36">
        <v>262890.78999999998</v>
      </c>
      <c r="G174" s="36">
        <v>116378.89</v>
      </c>
      <c r="H174" s="36">
        <v>73045.45</v>
      </c>
      <c r="K174" s="126">
        <v>1030988.49</v>
      </c>
      <c r="L174" s="126">
        <v>428125.41</v>
      </c>
      <c r="O174" s="59">
        <v>3000</v>
      </c>
      <c r="P174" s="59">
        <v>38343.26</v>
      </c>
      <c r="S174" s="59">
        <v>28.04</v>
      </c>
      <c r="Y174" s="126">
        <v>-358245.19</v>
      </c>
      <c r="Z174" s="126">
        <v>2333757.04</v>
      </c>
      <c r="AB174" s="33">
        <v>1095780.44</v>
      </c>
      <c r="AC174" s="33">
        <v>333950</v>
      </c>
      <c r="AD174" s="33">
        <v>1052.79</v>
      </c>
      <c r="AF174" s="33">
        <v>1179540</v>
      </c>
      <c r="AG174" s="33"/>
      <c r="AH174" s="33"/>
      <c r="AI174" s="292">
        <v>1569703</v>
      </c>
      <c r="AJ174" s="292"/>
      <c r="AL174" s="292">
        <v>53446</v>
      </c>
      <c r="AM174" s="292">
        <v>845059.47</v>
      </c>
      <c r="AN174" s="292">
        <v>247568.88</v>
      </c>
    </row>
    <row r="175" spans="1:43" x14ac:dyDescent="0.2">
      <c r="A175" s="32" t="s">
        <v>632</v>
      </c>
      <c r="B175" s="32" t="s">
        <v>337</v>
      </c>
      <c r="C175" s="94">
        <v>2388</v>
      </c>
      <c r="D175" s="32" t="s">
        <v>243</v>
      </c>
      <c r="E175" s="32" t="s">
        <v>243</v>
      </c>
      <c r="F175" s="36">
        <v>911041.63</v>
      </c>
      <c r="G175" s="36">
        <v>119281.75</v>
      </c>
      <c r="H175" s="36">
        <v>69180.98</v>
      </c>
      <c r="K175" s="126">
        <v>139628.26</v>
      </c>
      <c r="L175" s="126">
        <v>440650.67</v>
      </c>
      <c r="O175" s="59">
        <v>1500</v>
      </c>
      <c r="P175" s="59">
        <v>32553.43</v>
      </c>
      <c r="Y175" s="126">
        <v>-849174.5</v>
      </c>
      <c r="Z175" s="126">
        <v>2500833.27</v>
      </c>
      <c r="AB175" s="33">
        <v>2271789.77</v>
      </c>
      <c r="AC175" s="33">
        <v>403875</v>
      </c>
      <c r="AD175" s="33">
        <v>3883.1</v>
      </c>
      <c r="AF175" s="33">
        <v>1156350</v>
      </c>
      <c r="AG175" s="33"/>
      <c r="AH175" s="33"/>
      <c r="AI175" s="292">
        <v>2303790</v>
      </c>
      <c r="AJ175" s="292"/>
      <c r="AL175" s="292">
        <v>139600</v>
      </c>
      <c r="AM175" s="292">
        <v>1243068.28</v>
      </c>
      <c r="AN175" s="292">
        <v>150888.5</v>
      </c>
      <c r="AQ175" s="292">
        <v>4480</v>
      </c>
    </row>
    <row r="176" spans="1:43" x14ac:dyDescent="0.2">
      <c r="A176" s="32" t="s">
        <v>632</v>
      </c>
      <c r="B176" s="32" t="s">
        <v>337</v>
      </c>
      <c r="C176" s="94">
        <v>6419</v>
      </c>
      <c r="D176" s="32" t="s">
        <v>244</v>
      </c>
      <c r="E176" s="32" t="s">
        <v>244</v>
      </c>
      <c r="F176" s="36">
        <v>1598542.35</v>
      </c>
      <c r="G176" s="36">
        <v>194800.74</v>
      </c>
      <c r="H176" s="36">
        <v>62948.34</v>
      </c>
      <c r="K176" s="126">
        <v>718397.28</v>
      </c>
      <c r="L176" s="126">
        <v>973115.72</v>
      </c>
      <c r="O176" s="59">
        <v>1800</v>
      </c>
      <c r="P176" s="59">
        <v>48471.28</v>
      </c>
      <c r="S176" s="59">
        <v>0</v>
      </c>
      <c r="Y176" s="126">
        <v>2093133.95</v>
      </c>
      <c r="Z176" s="126">
        <v>1757956.06</v>
      </c>
      <c r="AB176" s="33">
        <v>1947523.52</v>
      </c>
      <c r="AC176" s="33">
        <v>100800</v>
      </c>
      <c r="AD176" s="33">
        <v>7076.14</v>
      </c>
      <c r="AF176" s="33">
        <v>1635750</v>
      </c>
      <c r="AG176" s="33"/>
      <c r="AH176" s="33"/>
      <c r="AI176" s="292">
        <v>2200495</v>
      </c>
      <c r="AJ176" s="292"/>
      <c r="AL176" s="292">
        <v>93425</v>
      </c>
      <c r="AM176" s="292">
        <v>1297965.1100000001</v>
      </c>
      <c r="AN176" s="292">
        <v>416198.41</v>
      </c>
      <c r="AQ176" s="292">
        <v>36623</v>
      </c>
    </row>
    <row r="177" spans="1:44" x14ac:dyDescent="0.2">
      <c r="A177" s="32" t="s">
        <v>632</v>
      </c>
      <c r="B177" s="32" t="s">
        <v>337</v>
      </c>
      <c r="C177" s="94">
        <v>5934</v>
      </c>
      <c r="D177" s="32" t="s">
        <v>245</v>
      </c>
      <c r="E177" s="32" t="s">
        <v>245</v>
      </c>
      <c r="F177" s="36">
        <v>469312.94</v>
      </c>
      <c r="G177" s="36">
        <v>178548.25</v>
      </c>
      <c r="H177" s="36">
        <v>36907.089999999997</v>
      </c>
      <c r="K177" s="126">
        <v>1164460.46</v>
      </c>
      <c r="L177" s="126">
        <v>189247.66</v>
      </c>
      <c r="O177" s="59">
        <v>3000</v>
      </c>
      <c r="P177" s="59">
        <v>21715.47</v>
      </c>
      <c r="Y177" s="126">
        <v>-439914.63</v>
      </c>
      <c r="Z177" s="126">
        <v>2321876.0699999998</v>
      </c>
      <c r="AB177" s="33">
        <v>1212183.1100000001</v>
      </c>
      <c r="AC177" s="33">
        <v>286000</v>
      </c>
      <c r="AD177" s="33">
        <v>1658.48</v>
      </c>
      <c r="AF177" s="33">
        <v>833950</v>
      </c>
      <c r="AG177" s="33"/>
      <c r="AH177" s="33"/>
      <c r="AI177" s="292">
        <v>1215631</v>
      </c>
      <c r="AJ177" s="292"/>
      <c r="AL177" s="292">
        <v>16760</v>
      </c>
      <c r="AM177" s="292">
        <v>689980.83</v>
      </c>
      <c r="AN177" s="292">
        <v>258692.27</v>
      </c>
      <c r="AQ177" s="292">
        <v>20928</v>
      </c>
    </row>
    <row r="178" spans="1:44" x14ac:dyDescent="0.2">
      <c r="A178" s="32" t="s">
        <v>632</v>
      </c>
      <c r="B178" s="32" t="s">
        <v>337</v>
      </c>
      <c r="C178" s="94">
        <v>3468</v>
      </c>
      <c r="D178" s="32" t="s">
        <v>246</v>
      </c>
      <c r="E178" s="32" t="s">
        <v>246</v>
      </c>
      <c r="F178" s="36">
        <v>739068.32</v>
      </c>
      <c r="G178" s="36">
        <v>154962</v>
      </c>
      <c r="H178" s="36">
        <v>54878.02</v>
      </c>
      <c r="K178" s="126">
        <v>621597.77</v>
      </c>
      <c r="L178" s="126">
        <v>209016.76</v>
      </c>
      <c r="O178" s="59">
        <v>4000</v>
      </c>
      <c r="P178" s="59">
        <v>40073.78</v>
      </c>
      <c r="Y178" s="126">
        <v>-917502.78</v>
      </c>
      <c r="Z178" s="126">
        <v>2694098.62</v>
      </c>
      <c r="AB178" s="33">
        <v>1104353.54</v>
      </c>
      <c r="AC178" s="33">
        <v>272220</v>
      </c>
      <c r="AD178" s="33">
        <v>2741.3</v>
      </c>
      <c r="AF178" s="33">
        <v>903480</v>
      </c>
      <c r="AG178" s="33"/>
      <c r="AH178" s="33"/>
      <c r="AI178" s="292">
        <v>1293548.42</v>
      </c>
      <c r="AJ178" s="292"/>
      <c r="AL178" s="292">
        <v>31980</v>
      </c>
      <c r="AM178" s="292">
        <v>780264.05</v>
      </c>
      <c r="AN178" s="292">
        <v>217199.12</v>
      </c>
      <c r="AQ178" s="292">
        <v>950</v>
      </c>
    </row>
    <row r="179" spans="1:44" x14ac:dyDescent="0.2">
      <c r="A179" s="32" t="s">
        <v>632</v>
      </c>
      <c r="B179" s="32" t="s">
        <v>337</v>
      </c>
      <c r="C179" s="94">
        <v>4594</v>
      </c>
      <c r="D179" s="32" t="s">
        <v>297</v>
      </c>
      <c r="E179" s="32" t="s">
        <v>297</v>
      </c>
      <c r="F179" s="36">
        <v>258323.14</v>
      </c>
      <c r="G179" s="36">
        <v>72936</v>
      </c>
      <c r="H179" s="36">
        <v>53777.15</v>
      </c>
      <c r="K179" s="126">
        <v>796204.78</v>
      </c>
      <c r="L179" s="126">
        <v>220516.91</v>
      </c>
      <c r="O179" s="59">
        <v>0</v>
      </c>
      <c r="P179" s="59">
        <v>16740</v>
      </c>
      <c r="Y179" s="126">
        <v>-966624.52</v>
      </c>
      <c r="Z179" s="126">
        <v>2583494.75</v>
      </c>
      <c r="AB179" s="33">
        <v>864437.2</v>
      </c>
      <c r="AC179" s="33">
        <v>110000</v>
      </c>
      <c r="AD179" s="33">
        <v>1425.47</v>
      </c>
      <c r="AF179" s="33">
        <v>351390</v>
      </c>
      <c r="AG179" s="33"/>
      <c r="AH179" s="33"/>
      <c r="AI179" s="292">
        <v>820606</v>
      </c>
      <c r="AJ179" s="292"/>
      <c r="AL179" s="292">
        <v>38666</v>
      </c>
      <c r="AM179" s="292">
        <v>542902.56999999995</v>
      </c>
      <c r="AN179" s="292">
        <v>155040.35</v>
      </c>
      <c r="AQ179" s="292">
        <v>1890</v>
      </c>
    </row>
    <row r="180" spans="1:44" x14ac:dyDescent="0.2">
      <c r="A180" s="32" t="s">
        <v>632</v>
      </c>
      <c r="B180" s="32" t="s">
        <v>337</v>
      </c>
      <c r="C180" s="94">
        <v>2228</v>
      </c>
      <c r="D180" s="32" t="s">
        <v>309</v>
      </c>
      <c r="E180" s="32" t="s">
        <v>309</v>
      </c>
      <c r="F180" s="36">
        <v>197518.62</v>
      </c>
      <c r="G180" s="36">
        <v>2920</v>
      </c>
      <c r="H180" s="36">
        <v>44440.1</v>
      </c>
      <c r="K180" s="126">
        <v>1403210.53</v>
      </c>
      <c r="L180" s="126">
        <v>161751.54</v>
      </c>
      <c r="P180" s="59">
        <v>19423.57</v>
      </c>
      <c r="Y180" s="126">
        <v>-943523.86</v>
      </c>
      <c r="Z180" s="126">
        <v>2913433.4</v>
      </c>
      <c r="AB180" s="33">
        <v>728107.08</v>
      </c>
      <c r="AC180" s="33">
        <v>132202</v>
      </c>
      <c r="AD180" s="33">
        <v>868.62</v>
      </c>
      <c r="AF180" s="33">
        <v>701560</v>
      </c>
      <c r="AG180" s="33"/>
      <c r="AH180" s="33"/>
      <c r="AI180" s="292">
        <v>915798</v>
      </c>
      <c r="AJ180" s="292"/>
      <c r="AL180" s="292">
        <v>23760</v>
      </c>
      <c r="AM180" s="292">
        <v>542162.11</v>
      </c>
      <c r="AN180" s="292">
        <v>258397.91</v>
      </c>
      <c r="AQ180" s="292">
        <v>2112</v>
      </c>
    </row>
    <row r="181" spans="1:44" x14ac:dyDescent="0.2">
      <c r="A181" s="32" t="s">
        <v>632</v>
      </c>
      <c r="B181" s="32" t="s">
        <v>337</v>
      </c>
      <c r="C181" s="94">
        <v>1378</v>
      </c>
      <c r="D181" s="32" t="s">
        <v>247</v>
      </c>
      <c r="E181" s="32" t="s">
        <v>247</v>
      </c>
      <c r="F181" s="36">
        <v>892982.43</v>
      </c>
      <c r="G181" s="36">
        <v>16720</v>
      </c>
      <c r="H181" s="36">
        <v>133225.32999999999</v>
      </c>
      <c r="I181" s="36">
        <v>0</v>
      </c>
      <c r="J181" s="126">
        <v>0</v>
      </c>
      <c r="K181" s="126">
        <v>1215125.3500000001</v>
      </c>
      <c r="L181" s="126">
        <v>581140.65</v>
      </c>
      <c r="M181" s="126">
        <v>0</v>
      </c>
      <c r="N181" s="126">
        <v>0</v>
      </c>
      <c r="O181" s="59">
        <v>0</v>
      </c>
      <c r="P181" s="59">
        <v>37814.28</v>
      </c>
      <c r="R181" s="59">
        <v>0</v>
      </c>
      <c r="S181" s="59">
        <v>355.42</v>
      </c>
      <c r="T181" s="59">
        <v>0</v>
      </c>
      <c r="W181" s="126">
        <v>0</v>
      </c>
      <c r="X181" s="126">
        <v>0</v>
      </c>
      <c r="Y181" s="126">
        <v>890425.84</v>
      </c>
      <c r="Z181" s="126">
        <v>2535471.5499999998</v>
      </c>
      <c r="AB181" s="33">
        <v>3116622.23</v>
      </c>
      <c r="AC181" s="33">
        <v>39010</v>
      </c>
      <c r="AD181" s="33">
        <v>4795.96</v>
      </c>
      <c r="AF181" s="33">
        <v>1746048</v>
      </c>
      <c r="AG181" s="33"/>
      <c r="AH181" s="33">
        <v>200612</v>
      </c>
      <c r="AI181" s="292">
        <v>3049479</v>
      </c>
      <c r="AJ181" s="292"/>
      <c r="AK181" s="292">
        <v>128134</v>
      </c>
      <c r="AM181" s="292">
        <v>2239363.87</v>
      </c>
      <c r="AN181" s="292">
        <v>314984.65000000002</v>
      </c>
      <c r="AO181" s="292">
        <v>0</v>
      </c>
      <c r="AQ181" s="292">
        <v>0</v>
      </c>
    </row>
    <row r="182" spans="1:44" x14ac:dyDescent="0.2">
      <c r="A182" s="32" t="s">
        <v>633</v>
      </c>
      <c r="B182" s="32" t="s">
        <v>338</v>
      </c>
      <c r="C182" s="94">
        <v>8608</v>
      </c>
      <c r="D182" s="32" t="s">
        <v>248</v>
      </c>
      <c r="E182" s="32" t="s">
        <v>248</v>
      </c>
      <c r="F182" s="36">
        <v>132154.82</v>
      </c>
      <c r="G182" s="36">
        <v>71500</v>
      </c>
      <c r="H182" s="36">
        <v>399378.86</v>
      </c>
      <c r="K182" s="126">
        <v>427428.32</v>
      </c>
      <c r="L182" s="126">
        <v>333325.25</v>
      </c>
      <c r="O182" s="59">
        <v>0</v>
      </c>
      <c r="P182" s="59">
        <v>30752.02</v>
      </c>
      <c r="R182" s="59">
        <v>0</v>
      </c>
      <c r="S182" s="59">
        <v>225.5</v>
      </c>
      <c r="Y182" s="126">
        <v>-2135389.42</v>
      </c>
      <c r="Z182" s="126">
        <v>3491897.05</v>
      </c>
      <c r="AB182" s="33">
        <v>1684884.46</v>
      </c>
      <c r="AC182" s="33">
        <v>38450</v>
      </c>
      <c r="AD182" s="33">
        <v>1098.3399999999999</v>
      </c>
      <c r="AF182" s="33">
        <v>1399587</v>
      </c>
      <c r="AG182" s="33"/>
      <c r="AH182" s="33">
        <v>162874</v>
      </c>
      <c r="AI182" s="292">
        <v>2207252</v>
      </c>
      <c r="AJ182" s="292"/>
      <c r="AK182" s="292">
        <v>46233</v>
      </c>
      <c r="AM182" s="292">
        <v>892573.94</v>
      </c>
      <c r="AN182" s="292">
        <v>164532.76</v>
      </c>
    </row>
    <row r="183" spans="1:44" s="284" customFormat="1" x14ac:dyDescent="0.2">
      <c r="A183" s="284" t="s">
        <v>633</v>
      </c>
      <c r="B183" s="284" t="s">
        <v>338</v>
      </c>
      <c r="C183" s="285">
        <v>3729</v>
      </c>
      <c r="D183" s="284" t="s">
        <v>249</v>
      </c>
      <c r="E183" s="284" t="s">
        <v>249</v>
      </c>
      <c r="F183" s="287">
        <v>0</v>
      </c>
      <c r="G183" s="287">
        <v>0</v>
      </c>
      <c r="H183" s="287">
        <v>0</v>
      </c>
      <c r="I183" s="287">
        <v>0</v>
      </c>
      <c r="J183" s="286">
        <v>0</v>
      </c>
      <c r="K183" s="286">
        <v>0</v>
      </c>
      <c r="L183" s="286">
        <v>0</v>
      </c>
      <c r="M183" s="286">
        <v>0</v>
      </c>
      <c r="N183" s="288">
        <v>0</v>
      </c>
      <c r="O183" s="289">
        <v>0</v>
      </c>
      <c r="P183" s="289">
        <v>0</v>
      </c>
      <c r="Q183" s="289">
        <v>0</v>
      </c>
      <c r="R183" s="289">
        <v>0</v>
      </c>
      <c r="S183" s="289">
        <v>0</v>
      </c>
      <c r="T183" s="289">
        <v>0</v>
      </c>
      <c r="U183" s="288">
        <v>0</v>
      </c>
      <c r="V183" s="288">
        <v>0</v>
      </c>
      <c r="W183" s="288">
        <v>0</v>
      </c>
      <c r="X183" s="288">
        <v>0</v>
      </c>
      <c r="Y183" s="288">
        <v>0</v>
      </c>
      <c r="Z183" s="288">
        <v>0</v>
      </c>
      <c r="AA183" s="290">
        <v>0</v>
      </c>
      <c r="AB183" s="290">
        <v>0</v>
      </c>
      <c r="AC183" s="290">
        <v>0</v>
      </c>
      <c r="AD183" s="290">
        <v>0</v>
      </c>
      <c r="AE183" s="290">
        <v>0</v>
      </c>
      <c r="AF183" s="290">
        <v>0</v>
      </c>
      <c r="AG183" s="290">
        <v>0</v>
      </c>
      <c r="AH183" s="290">
        <v>0</v>
      </c>
      <c r="AI183" s="294">
        <v>0</v>
      </c>
      <c r="AJ183" s="294">
        <v>0</v>
      </c>
      <c r="AK183" s="294">
        <v>0</v>
      </c>
      <c r="AL183" s="294">
        <v>0</v>
      </c>
      <c r="AM183" s="294">
        <v>0</v>
      </c>
      <c r="AN183" s="294">
        <v>0</v>
      </c>
      <c r="AO183" s="294">
        <v>0</v>
      </c>
      <c r="AP183" s="294">
        <v>0</v>
      </c>
      <c r="AQ183" s="294">
        <v>0</v>
      </c>
      <c r="AR183" s="294">
        <v>0</v>
      </c>
    </row>
    <row r="184" spans="1:44" x14ac:dyDescent="0.2">
      <c r="A184" s="126" t="s">
        <v>633</v>
      </c>
      <c r="B184" s="126" t="s">
        <v>338</v>
      </c>
      <c r="C184" s="262">
        <v>4790</v>
      </c>
      <c r="D184" s="32" t="s">
        <v>250</v>
      </c>
      <c r="E184" s="32" t="s">
        <v>250</v>
      </c>
      <c r="F184" s="36">
        <v>14789.23</v>
      </c>
      <c r="G184" s="36">
        <v>26491.98</v>
      </c>
      <c r="H184" s="36">
        <v>25941.37</v>
      </c>
      <c r="K184" s="126">
        <v>395350.88</v>
      </c>
      <c r="L184" s="126">
        <v>353021.25</v>
      </c>
      <c r="O184" s="59">
        <v>0</v>
      </c>
      <c r="P184" s="59">
        <v>80901.17</v>
      </c>
      <c r="R184" s="59">
        <v>65000</v>
      </c>
      <c r="S184" s="59">
        <v>73185.31</v>
      </c>
      <c r="W184" s="126">
        <v>215000</v>
      </c>
      <c r="Y184" s="126">
        <v>-2293768.31</v>
      </c>
      <c r="Z184" s="126">
        <v>3101018.9</v>
      </c>
      <c r="AB184" s="33">
        <v>1744005.61</v>
      </c>
      <c r="AD184" s="33">
        <v>817.87</v>
      </c>
      <c r="AF184" s="33">
        <v>690142.5</v>
      </c>
      <c r="AG184" s="33"/>
      <c r="AH184" s="33">
        <v>192115</v>
      </c>
      <c r="AI184" s="292">
        <v>1688190.5</v>
      </c>
      <c r="AJ184" s="292"/>
      <c r="AK184" s="292">
        <v>20445</v>
      </c>
      <c r="AM184" s="292">
        <v>1106797.8600000001</v>
      </c>
      <c r="AN184" s="292">
        <v>237389.98</v>
      </c>
    </row>
    <row r="185" spans="1:44" x14ac:dyDescent="0.2">
      <c r="A185" s="32" t="s">
        <v>633</v>
      </c>
      <c r="B185" s="32" t="s">
        <v>338</v>
      </c>
      <c r="C185" s="94">
        <v>4417</v>
      </c>
      <c r="D185" s="32" t="s">
        <v>251</v>
      </c>
      <c r="E185" s="32" t="s">
        <v>251</v>
      </c>
      <c r="F185" s="36">
        <v>196015.95</v>
      </c>
      <c r="G185" s="36">
        <v>49146.77</v>
      </c>
      <c r="H185" s="36">
        <v>75218.33</v>
      </c>
      <c r="K185" s="126">
        <v>344893</v>
      </c>
      <c r="L185" s="126">
        <v>361201.47</v>
      </c>
      <c r="O185" s="59">
        <v>0</v>
      </c>
      <c r="P185" s="59">
        <v>30596.87</v>
      </c>
      <c r="S185" s="59">
        <v>0</v>
      </c>
      <c r="Y185" s="126">
        <v>1418034.49</v>
      </c>
      <c r="Z185" s="126">
        <v>254405.43</v>
      </c>
      <c r="AB185" s="33">
        <v>1756843.35</v>
      </c>
      <c r="AD185" s="33">
        <v>724.89</v>
      </c>
      <c r="AF185" s="33">
        <v>2085616</v>
      </c>
      <c r="AG185" s="33"/>
      <c r="AH185" s="33">
        <v>175589.5</v>
      </c>
      <c r="AI185" s="292">
        <v>2860675.5</v>
      </c>
      <c r="AJ185" s="292"/>
      <c r="AK185" s="292">
        <v>26589</v>
      </c>
      <c r="AM185" s="292">
        <v>1443444.51</v>
      </c>
      <c r="AN185" s="292">
        <v>364626</v>
      </c>
    </row>
    <row r="186" spans="1:44" x14ac:dyDescent="0.2">
      <c r="A186" s="32" t="s">
        <v>633</v>
      </c>
      <c r="B186" s="32" t="s">
        <v>338</v>
      </c>
      <c r="C186" s="94">
        <v>5171</v>
      </c>
      <c r="D186" s="32" t="s">
        <v>252</v>
      </c>
      <c r="E186" s="32" t="s">
        <v>252</v>
      </c>
      <c r="F186" s="36">
        <v>97587.28</v>
      </c>
      <c r="G186" s="36">
        <v>24000</v>
      </c>
      <c r="H186" s="36">
        <v>75462.25</v>
      </c>
      <c r="K186" s="126">
        <v>1023250.11</v>
      </c>
      <c r="L186" s="126">
        <v>343227.85</v>
      </c>
      <c r="O186" s="59">
        <v>150000</v>
      </c>
      <c r="P186" s="59">
        <v>42970.58</v>
      </c>
      <c r="R186" s="59">
        <v>24000</v>
      </c>
      <c r="S186" s="59">
        <v>3858.26</v>
      </c>
      <c r="Y186" s="126">
        <v>-2640305.7599999998</v>
      </c>
      <c r="Z186" s="126">
        <v>4470863.96</v>
      </c>
      <c r="AB186" s="33">
        <v>2041426.18</v>
      </c>
      <c r="AC186" s="33">
        <v>126475</v>
      </c>
      <c r="AD186" s="33">
        <v>620.47</v>
      </c>
      <c r="AF186" s="33">
        <v>1431639.5</v>
      </c>
      <c r="AG186" s="33"/>
      <c r="AH186" s="33">
        <v>204128</v>
      </c>
      <c r="AI186" s="292">
        <v>2399886.5</v>
      </c>
      <c r="AJ186" s="292"/>
      <c r="AK186" s="292">
        <v>22859</v>
      </c>
      <c r="AM186" s="292">
        <v>1607854.76</v>
      </c>
      <c r="AN186" s="292">
        <v>261227.88</v>
      </c>
      <c r="AQ186" s="292">
        <v>320.56</v>
      </c>
    </row>
    <row r="187" spans="1:44" x14ac:dyDescent="0.2">
      <c r="A187" s="32" t="s">
        <v>633</v>
      </c>
      <c r="B187" s="32" t="s">
        <v>338</v>
      </c>
      <c r="C187" s="94">
        <v>5853</v>
      </c>
      <c r="D187" s="32" t="s">
        <v>253</v>
      </c>
      <c r="E187" s="32" t="s">
        <v>253</v>
      </c>
      <c r="F187" s="36">
        <v>376478.06</v>
      </c>
      <c r="G187" s="36">
        <v>27689.25</v>
      </c>
      <c r="H187" s="36">
        <v>174723.76</v>
      </c>
      <c r="K187" s="126">
        <v>240036.02</v>
      </c>
      <c r="L187" s="126">
        <v>562308.04</v>
      </c>
      <c r="O187" s="59">
        <v>2590</v>
      </c>
      <c r="P187" s="59">
        <v>31119.68</v>
      </c>
      <c r="R187" s="59">
        <v>25000</v>
      </c>
      <c r="S187" s="59">
        <v>2535.34</v>
      </c>
      <c r="Y187" s="126">
        <v>258242.2</v>
      </c>
      <c r="Z187" s="126">
        <v>1315785.06</v>
      </c>
      <c r="AB187" s="33">
        <v>1641047.57</v>
      </c>
      <c r="AD187" s="33">
        <v>1931.76</v>
      </c>
      <c r="AF187" s="33">
        <v>2470167.1</v>
      </c>
      <c r="AG187" s="33"/>
      <c r="AH187" s="33">
        <v>444323</v>
      </c>
      <c r="AI187" s="292">
        <v>3324324.1</v>
      </c>
      <c r="AJ187" s="292"/>
      <c r="AK187" s="292">
        <v>43566</v>
      </c>
      <c r="AM187" s="292">
        <v>1250262.3600000001</v>
      </c>
      <c r="AN187" s="292">
        <v>193354.12</v>
      </c>
    </row>
    <row r="188" spans="1:44" x14ac:dyDescent="0.2">
      <c r="A188" s="32" t="s">
        <v>633</v>
      </c>
      <c r="B188" s="32" t="s">
        <v>338</v>
      </c>
      <c r="C188" s="94">
        <v>5293</v>
      </c>
      <c r="D188" s="32" t="s">
        <v>254</v>
      </c>
      <c r="E188" s="32" t="s">
        <v>254</v>
      </c>
      <c r="F188" s="36">
        <v>134961.57</v>
      </c>
      <c r="G188" s="36">
        <v>5313.5</v>
      </c>
      <c r="H188" s="36">
        <v>239578.99</v>
      </c>
      <c r="K188" s="126">
        <v>293273.28000000003</v>
      </c>
      <c r="L188" s="126">
        <v>1224524.54</v>
      </c>
      <c r="O188" s="59">
        <v>0</v>
      </c>
      <c r="P188" s="59">
        <v>24942</v>
      </c>
      <c r="R188" s="59">
        <v>600</v>
      </c>
      <c r="S188" s="59">
        <v>98005.74</v>
      </c>
      <c r="Y188" s="126">
        <v>872496.54</v>
      </c>
      <c r="Z188" s="126">
        <v>1137972.49</v>
      </c>
      <c r="AB188" s="33">
        <v>3822919.01</v>
      </c>
      <c r="AC188" s="33">
        <v>266360</v>
      </c>
      <c r="AD188" s="33">
        <v>2306.75</v>
      </c>
      <c r="AF188" s="33">
        <v>1801514</v>
      </c>
      <c r="AG188" s="33"/>
      <c r="AH188" s="33">
        <v>485838.52</v>
      </c>
      <c r="AI188" s="292">
        <v>2857744</v>
      </c>
      <c r="AJ188" s="292"/>
      <c r="AK188" s="292">
        <v>82718</v>
      </c>
      <c r="AM188" s="292">
        <v>3515890.25</v>
      </c>
      <c r="AN188" s="292">
        <v>158950.92000000001</v>
      </c>
    </row>
    <row r="189" spans="1:44" x14ac:dyDescent="0.2">
      <c r="A189" s="32" t="s">
        <v>633</v>
      </c>
      <c r="B189" s="32" t="s">
        <v>338</v>
      </c>
      <c r="C189" s="94">
        <v>6642</v>
      </c>
      <c r="D189" s="32" t="s">
        <v>255</v>
      </c>
      <c r="E189" s="32" t="s">
        <v>255</v>
      </c>
      <c r="F189" s="36">
        <v>389380.01</v>
      </c>
      <c r="G189" s="36">
        <v>22614.45</v>
      </c>
      <c r="H189" s="36">
        <v>141118.98000000001</v>
      </c>
      <c r="K189" s="126">
        <v>1019690.03</v>
      </c>
      <c r="L189" s="126">
        <v>389733.41</v>
      </c>
      <c r="O189" s="59">
        <v>0</v>
      </c>
      <c r="P189" s="59">
        <v>30350</v>
      </c>
      <c r="R189" s="59">
        <v>0</v>
      </c>
      <c r="S189" s="59">
        <v>0</v>
      </c>
      <c r="Y189" s="126">
        <v>886894.91</v>
      </c>
      <c r="Z189" s="126">
        <v>1899168.01</v>
      </c>
      <c r="AB189" s="33">
        <v>3744305.1</v>
      </c>
      <c r="AC189" s="33">
        <v>245445</v>
      </c>
      <c r="AD189" s="33">
        <v>2756.4</v>
      </c>
      <c r="AF189" s="33">
        <v>1281094.5</v>
      </c>
      <c r="AG189" s="33"/>
      <c r="AH189" s="33">
        <v>266570</v>
      </c>
      <c r="AI189" s="292">
        <v>2585993.5</v>
      </c>
      <c r="AJ189" s="292"/>
      <c r="AK189" s="292">
        <v>38678</v>
      </c>
      <c r="AM189" s="292">
        <v>3361076.21</v>
      </c>
      <c r="AN189" s="292">
        <v>408299.33</v>
      </c>
    </row>
    <row r="190" spans="1:44" x14ac:dyDescent="0.2">
      <c r="A190" s="32" t="s">
        <v>633</v>
      </c>
      <c r="B190" s="32" t="s">
        <v>338</v>
      </c>
      <c r="C190" s="94">
        <v>8336</v>
      </c>
      <c r="D190" s="32" t="s">
        <v>256</v>
      </c>
      <c r="E190" s="32" t="s">
        <v>256</v>
      </c>
      <c r="F190" s="36">
        <v>139320.37</v>
      </c>
      <c r="G190" s="36">
        <v>17996.689999999999</v>
      </c>
      <c r="H190" s="36">
        <v>213318.11</v>
      </c>
      <c r="K190" s="126">
        <v>977443.44</v>
      </c>
      <c r="L190" s="126">
        <v>413785.2</v>
      </c>
      <c r="O190" s="59">
        <v>0</v>
      </c>
      <c r="P190" s="59">
        <v>29399.9</v>
      </c>
      <c r="R190" s="59">
        <v>0</v>
      </c>
      <c r="S190" s="59">
        <v>2248</v>
      </c>
      <c r="Y190" s="126">
        <v>-2031328.18</v>
      </c>
      <c r="Z190" s="126">
        <v>4128965.53</v>
      </c>
      <c r="AB190" s="33">
        <v>1683052.38</v>
      </c>
      <c r="AC190" s="33">
        <v>120000</v>
      </c>
      <c r="AD190" s="33">
        <v>1372.01</v>
      </c>
      <c r="AF190" s="33">
        <v>901000.09</v>
      </c>
      <c r="AG190" s="33"/>
      <c r="AH190" s="33">
        <v>219633</v>
      </c>
      <c r="AI190" s="292">
        <v>1675689.09</v>
      </c>
      <c r="AJ190" s="292"/>
      <c r="AK190" s="292">
        <v>81226</v>
      </c>
      <c r="AM190" s="292">
        <v>1269230.28</v>
      </c>
      <c r="AN190" s="292">
        <v>266333.55</v>
      </c>
    </row>
    <row r="191" spans="1:44" x14ac:dyDescent="0.2">
      <c r="A191" s="32" t="s">
        <v>633</v>
      </c>
      <c r="B191" s="32" t="s">
        <v>338</v>
      </c>
      <c r="C191" s="94">
        <v>4698</v>
      </c>
      <c r="D191" s="32" t="s">
        <v>257</v>
      </c>
      <c r="E191" s="32" t="s">
        <v>257</v>
      </c>
      <c r="F191" s="36">
        <v>84295.01</v>
      </c>
      <c r="G191" s="36">
        <v>10722</v>
      </c>
      <c r="H191" s="36">
        <v>217280.59</v>
      </c>
      <c r="K191" s="126">
        <v>368349.85</v>
      </c>
      <c r="L191" s="126">
        <v>244505.92</v>
      </c>
      <c r="O191" s="59">
        <v>26254</v>
      </c>
      <c r="P191" s="59">
        <v>25587.05</v>
      </c>
      <c r="R191" s="59">
        <v>0</v>
      </c>
      <c r="S191" s="59">
        <v>2434</v>
      </c>
      <c r="Y191" s="126">
        <v>-580966.91</v>
      </c>
      <c r="Z191" s="126">
        <v>1898710.57</v>
      </c>
      <c r="AB191" s="33">
        <v>1994177.2</v>
      </c>
      <c r="AC191" s="33">
        <v>72720</v>
      </c>
      <c r="AD191" s="33">
        <v>1042.1500000000001</v>
      </c>
      <c r="AF191" s="33">
        <v>2024818</v>
      </c>
      <c r="AG191" s="33"/>
      <c r="AH191" s="33">
        <v>190004</v>
      </c>
      <c r="AI191" s="292">
        <v>2826136</v>
      </c>
      <c r="AJ191" s="292"/>
      <c r="AK191" s="292">
        <v>41375</v>
      </c>
      <c r="AM191" s="292">
        <v>1496629.37</v>
      </c>
      <c r="AN191" s="292">
        <v>365486.32</v>
      </c>
    </row>
    <row r="192" spans="1:44" x14ac:dyDescent="0.2">
      <c r="A192" s="32" t="s">
        <v>633</v>
      </c>
      <c r="B192" s="32" t="s">
        <v>338</v>
      </c>
      <c r="C192" s="94">
        <v>5658</v>
      </c>
      <c r="D192" s="32" t="s">
        <v>258</v>
      </c>
      <c r="E192" s="32" t="s">
        <v>258</v>
      </c>
      <c r="F192" s="36">
        <v>58358.38</v>
      </c>
      <c r="G192" s="36">
        <v>11523.64</v>
      </c>
      <c r="H192" s="36">
        <v>26292.61</v>
      </c>
      <c r="K192" s="126">
        <v>341857.98</v>
      </c>
      <c r="L192" s="126">
        <v>712469.68</v>
      </c>
      <c r="O192" s="59">
        <v>3500</v>
      </c>
      <c r="P192" s="59">
        <v>25755.81</v>
      </c>
      <c r="R192" s="59">
        <v>0</v>
      </c>
      <c r="S192" s="59">
        <v>67852.399999999994</v>
      </c>
      <c r="Y192" s="126">
        <v>-738082.45</v>
      </c>
      <c r="Z192" s="126">
        <v>2242933.0699999998</v>
      </c>
      <c r="AB192" s="33">
        <v>1440045.34</v>
      </c>
      <c r="AD192" s="33">
        <v>681.95</v>
      </c>
      <c r="AF192" s="33">
        <v>1972609.5</v>
      </c>
      <c r="AG192" s="33"/>
      <c r="AH192" s="33">
        <v>168659</v>
      </c>
      <c r="AI192" s="292">
        <v>2775619.5</v>
      </c>
      <c r="AJ192" s="292"/>
      <c r="AK192" s="292">
        <v>103196</v>
      </c>
      <c r="AM192" s="292">
        <v>920074.61</v>
      </c>
      <c r="AN192" s="292">
        <v>234562.22</v>
      </c>
    </row>
    <row r="193" spans="1:43" x14ac:dyDescent="0.2">
      <c r="A193" s="32" t="s">
        <v>633</v>
      </c>
      <c r="B193" s="32" t="s">
        <v>338</v>
      </c>
      <c r="C193" s="94">
        <v>4763</v>
      </c>
      <c r="D193" s="32" t="s">
        <v>301</v>
      </c>
      <c r="E193" s="32" t="s">
        <v>301</v>
      </c>
      <c r="F193" s="36">
        <v>262933.69</v>
      </c>
      <c r="G193" s="36">
        <v>9000</v>
      </c>
      <c r="H193" s="36">
        <v>94989.29</v>
      </c>
      <c r="K193" s="126">
        <v>846229.66</v>
      </c>
      <c r="L193" s="126">
        <v>573962.97</v>
      </c>
      <c r="O193" s="59">
        <v>0</v>
      </c>
      <c r="P193" s="59">
        <v>35696.080000000002</v>
      </c>
      <c r="S193" s="59">
        <v>261.8</v>
      </c>
      <c r="Y193" s="126">
        <v>-1577895.46</v>
      </c>
      <c r="Z193" s="126">
        <v>3605471.06</v>
      </c>
      <c r="AB193" s="33">
        <v>1590972.24</v>
      </c>
      <c r="AD193" s="33">
        <v>1990.36</v>
      </c>
      <c r="AF193" s="33">
        <v>1124110</v>
      </c>
      <c r="AG193" s="33"/>
      <c r="AH193" s="33">
        <v>169480</v>
      </c>
      <c r="AI193" s="292">
        <v>1945708</v>
      </c>
      <c r="AJ193" s="292"/>
      <c r="AK193" s="292">
        <v>38589</v>
      </c>
      <c r="AM193" s="292">
        <v>836174.97</v>
      </c>
      <c r="AN193" s="292">
        <v>342498.5</v>
      </c>
    </row>
    <row r="194" spans="1:43" x14ac:dyDescent="0.2">
      <c r="A194" s="32" t="s">
        <v>633</v>
      </c>
      <c r="B194" s="32" t="s">
        <v>338</v>
      </c>
      <c r="C194" s="94">
        <v>3299</v>
      </c>
      <c r="D194" s="39" t="s">
        <v>310</v>
      </c>
      <c r="E194" s="32" t="s">
        <v>310</v>
      </c>
      <c r="F194" s="36">
        <v>141037.17000000001</v>
      </c>
      <c r="G194" s="36">
        <v>243350.41</v>
      </c>
      <c r="H194" s="36">
        <v>226459.94</v>
      </c>
      <c r="K194" s="126">
        <v>2480458.11</v>
      </c>
      <c r="L194" s="126">
        <v>368212.85</v>
      </c>
      <c r="O194" s="59">
        <v>0</v>
      </c>
      <c r="P194" s="59">
        <v>12246.34</v>
      </c>
      <c r="S194" s="59">
        <v>48637.8</v>
      </c>
      <c r="Y194" s="126">
        <v>593197.43999999994</v>
      </c>
      <c r="Z194" s="126">
        <v>3600900</v>
      </c>
      <c r="AB194" s="33">
        <v>1486707.49</v>
      </c>
      <c r="AD194" s="33">
        <v>1472.45</v>
      </c>
      <c r="AF194" s="33">
        <v>1298074.5</v>
      </c>
      <c r="AG194" s="33"/>
      <c r="AH194" s="33">
        <v>153336</v>
      </c>
      <c r="AI194" s="292">
        <v>2122472.5</v>
      </c>
      <c r="AJ194" s="292"/>
      <c r="AK194" s="292">
        <v>47850</v>
      </c>
      <c r="AM194" s="292">
        <v>1071281.78</v>
      </c>
      <c r="AN194" s="292">
        <v>493449.26</v>
      </c>
    </row>
    <row r="195" spans="1:43" x14ac:dyDescent="0.2">
      <c r="A195" s="39" t="s">
        <v>633</v>
      </c>
      <c r="B195" s="39" t="s">
        <v>338</v>
      </c>
      <c r="C195" s="282">
        <v>6443</v>
      </c>
      <c r="D195" s="32" t="s">
        <v>259</v>
      </c>
      <c r="E195" s="32" t="s">
        <v>259</v>
      </c>
      <c r="F195" s="36">
        <v>103670.16</v>
      </c>
      <c r="G195" s="36">
        <v>15722</v>
      </c>
      <c r="H195" s="36">
        <v>125630.84</v>
      </c>
      <c r="K195" s="126">
        <v>1036268.67</v>
      </c>
      <c r="L195" s="126">
        <v>57650.18</v>
      </c>
      <c r="P195" s="59">
        <v>27775.21</v>
      </c>
      <c r="R195" s="59">
        <v>0</v>
      </c>
      <c r="S195" s="59">
        <v>0</v>
      </c>
      <c r="Y195" s="126">
        <v>-1241993.56</v>
      </c>
      <c r="Z195" s="126">
        <v>2938659.03</v>
      </c>
      <c r="AB195" s="33">
        <v>1239794.92</v>
      </c>
      <c r="AC195" s="33">
        <v>419990</v>
      </c>
      <c r="AD195" s="33">
        <v>1382.71</v>
      </c>
      <c r="AF195" s="33">
        <v>1453922.12</v>
      </c>
      <c r="AG195" s="33"/>
      <c r="AH195" s="33">
        <v>157950</v>
      </c>
      <c r="AI195" s="292">
        <v>2044024.12</v>
      </c>
      <c r="AJ195" s="292"/>
      <c r="AK195" s="292">
        <v>25140</v>
      </c>
      <c r="AM195" s="292">
        <v>1223437.8799999999</v>
      </c>
      <c r="AN195" s="292">
        <v>363536.58</v>
      </c>
      <c r="AQ195" s="292">
        <v>2400</v>
      </c>
    </row>
    <row r="196" spans="1:43" x14ac:dyDescent="0.2">
      <c r="A196" s="32" t="s">
        <v>634</v>
      </c>
      <c r="B196" s="32" t="s">
        <v>339</v>
      </c>
      <c r="C196" s="94">
        <v>2592</v>
      </c>
      <c r="D196" s="32" t="s">
        <v>260</v>
      </c>
      <c r="E196" s="32" t="s">
        <v>260</v>
      </c>
      <c r="F196" s="36">
        <v>65585.62</v>
      </c>
      <c r="G196" s="36">
        <v>0</v>
      </c>
      <c r="H196" s="36">
        <v>144268.31</v>
      </c>
      <c r="K196" s="126">
        <v>1818479.84</v>
      </c>
      <c r="L196" s="126">
        <v>561688.18999999994</v>
      </c>
      <c r="O196" s="59">
        <v>0</v>
      </c>
      <c r="P196" s="59">
        <v>20146.400000000001</v>
      </c>
      <c r="S196" s="59">
        <v>1111.3</v>
      </c>
      <c r="Y196" s="126">
        <v>2203771.14</v>
      </c>
      <c r="Z196" s="126">
        <v>309271.51</v>
      </c>
      <c r="AB196" s="33">
        <v>1269645.95</v>
      </c>
      <c r="AD196" s="33">
        <v>644.30999999999995</v>
      </c>
      <c r="AF196" s="33">
        <v>1658743.2</v>
      </c>
      <c r="AG196" s="33"/>
      <c r="AH196" s="33">
        <v>181150</v>
      </c>
      <c r="AI196" s="292">
        <v>2202629.2000000002</v>
      </c>
      <c r="AJ196" s="292"/>
      <c r="AL196" s="292">
        <v>35810</v>
      </c>
      <c r="AM196" s="292">
        <v>769137.91</v>
      </c>
      <c r="AN196" s="292">
        <v>46884.74</v>
      </c>
    </row>
    <row r="197" spans="1:43" x14ac:dyDescent="0.2">
      <c r="A197" s="32" t="s">
        <v>634</v>
      </c>
      <c r="B197" s="32" t="s">
        <v>339</v>
      </c>
      <c r="C197" s="94">
        <v>3070</v>
      </c>
      <c r="D197" s="32" t="s">
        <v>261</v>
      </c>
      <c r="E197" s="32" t="s">
        <v>261</v>
      </c>
      <c r="F197" s="36">
        <v>432406.07</v>
      </c>
      <c r="G197" s="36">
        <v>2400</v>
      </c>
      <c r="H197" s="36">
        <v>101144.04</v>
      </c>
      <c r="K197" s="126">
        <v>3037530.58</v>
      </c>
      <c r="L197" s="126">
        <v>493927.9</v>
      </c>
      <c r="O197" s="59">
        <v>0</v>
      </c>
      <c r="P197" s="59">
        <v>67557</v>
      </c>
      <c r="S197" s="59">
        <v>18.690000000000001</v>
      </c>
      <c r="Y197" s="126">
        <v>1329986.49</v>
      </c>
      <c r="Z197" s="126">
        <v>2920045.89</v>
      </c>
      <c r="AB197" s="33">
        <v>1626708.88</v>
      </c>
      <c r="AC197" s="33">
        <v>440200</v>
      </c>
      <c r="AD197" s="33">
        <v>1983.42</v>
      </c>
      <c r="AF197" s="33">
        <v>1994122.75</v>
      </c>
      <c r="AG197" s="33"/>
      <c r="AH197" s="33">
        <v>359140</v>
      </c>
      <c r="AI197" s="292">
        <v>2910265.75</v>
      </c>
      <c r="AJ197" s="292"/>
      <c r="AL197" s="292">
        <v>63657</v>
      </c>
      <c r="AM197" s="292">
        <v>1223587.2</v>
      </c>
      <c r="AN197" s="292">
        <v>472444.58</v>
      </c>
      <c r="AQ197" s="292">
        <v>2400</v>
      </c>
    </row>
    <row r="198" spans="1:43" x14ac:dyDescent="0.2">
      <c r="A198" s="32" t="s">
        <v>634</v>
      </c>
      <c r="B198" s="32" t="s">
        <v>339</v>
      </c>
      <c r="C198" s="94">
        <v>5551</v>
      </c>
      <c r="D198" s="32" t="s">
        <v>262</v>
      </c>
      <c r="E198" s="32" t="s">
        <v>262</v>
      </c>
      <c r="F198" s="36">
        <v>269202.02</v>
      </c>
      <c r="G198" s="36">
        <v>0</v>
      </c>
      <c r="H198" s="36">
        <v>83318.42</v>
      </c>
      <c r="K198" s="126">
        <v>609104.59</v>
      </c>
      <c r="L198" s="126">
        <v>370996.28</v>
      </c>
      <c r="O198" s="59">
        <v>0</v>
      </c>
      <c r="P198" s="59">
        <v>20820</v>
      </c>
      <c r="R198" s="59">
        <v>0</v>
      </c>
      <c r="S198" s="59">
        <v>6.9</v>
      </c>
      <c r="Y198" s="126">
        <v>-1137352.55</v>
      </c>
      <c r="Z198" s="126">
        <v>2662416.9900000002</v>
      </c>
      <c r="AB198" s="33">
        <v>1194362.73</v>
      </c>
      <c r="AD198" s="33">
        <v>1838.59</v>
      </c>
      <c r="AF198" s="33">
        <v>838901</v>
      </c>
      <c r="AG198" s="33"/>
      <c r="AH198" s="33">
        <v>296300</v>
      </c>
      <c r="AI198" s="292">
        <v>1294485</v>
      </c>
      <c r="AJ198" s="292"/>
      <c r="AK198" s="292">
        <v>16990</v>
      </c>
      <c r="AL198" s="292">
        <v>49754.34</v>
      </c>
      <c r="AM198" s="292">
        <v>1022361.92</v>
      </c>
      <c r="AN198" s="292">
        <v>158681.09</v>
      </c>
      <c r="AQ198" s="292">
        <v>2400</v>
      </c>
    </row>
    <row r="199" spans="1:43" x14ac:dyDescent="0.2">
      <c r="A199" s="32" t="s">
        <v>634</v>
      </c>
      <c r="B199" s="32" t="s">
        <v>339</v>
      </c>
      <c r="C199" s="94">
        <v>1856</v>
      </c>
      <c r="D199" s="32" t="s">
        <v>263</v>
      </c>
      <c r="E199" s="32" t="s">
        <v>263</v>
      </c>
      <c r="F199" s="36">
        <v>568834.47</v>
      </c>
      <c r="G199" s="36">
        <v>0</v>
      </c>
      <c r="H199" s="36">
        <v>60670.54</v>
      </c>
      <c r="K199" s="126">
        <v>486954.95</v>
      </c>
      <c r="L199" s="126">
        <v>191503.79</v>
      </c>
      <c r="O199" s="59">
        <v>0</v>
      </c>
      <c r="P199" s="59">
        <v>133804.29999999999</v>
      </c>
      <c r="R199" s="59">
        <v>13318</v>
      </c>
      <c r="S199" s="59">
        <v>4.9000000000000004</v>
      </c>
      <c r="Y199" s="126">
        <v>-1051796.29</v>
      </c>
      <c r="Z199" s="126">
        <v>2577037.9500000002</v>
      </c>
      <c r="AB199" s="33">
        <v>1284263.96</v>
      </c>
      <c r="AD199" s="33">
        <v>4883.4799999999996</v>
      </c>
      <c r="AF199" s="33">
        <v>1008025.2</v>
      </c>
      <c r="AG199" s="33"/>
      <c r="AH199" s="33">
        <v>34200</v>
      </c>
      <c r="AI199" s="292">
        <v>1621204.2</v>
      </c>
      <c r="AJ199" s="292"/>
      <c r="AK199" s="292">
        <v>31287</v>
      </c>
      <c r="AL199" s="292">
        <v>12749</v>
      </c>
      <c r="AM199" s="292">
        <v>844944.54</v>
      </c>
      <c r="AN199" s="292">
        <v>181993.01</v>
      </c>
      <c r="AQ199" s="292">
        <v>3600</v>
      </c>
    </row>
    <row r="200" spans="1:43" x14ac:dyDescent="0.2">
      <c r="A200" s="32" t="s">
        <v>634</v>
      </c>
      <c r="B200" s="32" t="s">
        <v>339</v>
      </c>
      <c r="C200" s="94">
        <v>3255</v>
      </c>
      <c r="D200" s="32" t="s">
        <v>264</v>
      </c>
      <c r="E200" s="32" t="s">
        <v>264</v>
      </c>
      <c r="F200" s="36">
        <v>744670.21</v>
      </c>
      <c r="G200" s="36">
        <v>17000</v>
      </c>
      <c r="H200" s="36">
        <v>50402.32</v>
      </c>
      <c r="K200" s="126">
        <v>1021941.89</v>
      </c>
      <c r="L200" s="126">
        <v>848022.57</v>
      </c>
      <c r="P200" s="59">
        <v>45150</v>
      </c>
      <c r="S200" s="59">
        <v>37965</v>
      </c>
      <c r="Y200" s="126">
        <v>-82463.75</v>
      </c>
      <c r="Z200" s="126">
        <v>2987149.95</v>
      </c>
      <c r="AB200" s="33">
        <v>1616873.33</v>
      </c>
      <c r="AC200" s="33">
        <v>180043.1</v>
      </c>
      <c r="AD200" s="33">
        <v>3934.89</v>
      </c>
      <c r="AF200" s="33">
        <v>1677957</v>
      </c>
      <c r="AG200" s="33"/>
      <c r="AH200" s="33"/>
      <c r="AI200" s="292">
        <v>2241301</v>
      </c>
      <c r="AJ200" s="292"/>
      <c r="AK200" s="292">
        <v>39326</v>
      </c>
      <c r="AL200" s="292">
        <v>784</v>
      </c>
      <c r="AM200" s="292">
        <v>1136358.83</v>
      </c>
      <c r="AN200" s="292">
        <v>366802.7</v>
      </c>
    </row>
    <row r="201" spans="1:43" x14ac:dyDescent="0.2">
      <c r="A201" s="32" t="s">
        <v>642</v>
      </c>
      <c r="B201" s="32" t="s">
        <v>340</v>
      </c>
      <c r="C201" s="94">
        <v>3370</v>
      </c>
      <c r="D201" s="32" t="s">
        <v>265</v>
      </c>
      <c r="E201" s="32" t="s">
        <v>265</v>
      </c>
      <c r="F201" s="36">
        <v>685514.69</v>
      </c>
      <c r="G201" s="36">
        <v>11770.75</v>
      </c>
      <c r="H201" s="36">
        <v>122397.37</v>
      </c>
      <c r="K201" s="126">
        <v>3321899.33</v>
      </c>
      <c r="L201" s="126">
        <v>259790.53</v>
      </c>
      <c r="O201" s="59">
        <v>0</v>
      </c>
      <c r="P201" s="59">
        <v>0</v>
      </c>
      <c r="Y201" s="126">
        <v>1375112.46</v>
      </c>
      <c r="Z201" s="126">
        <v>2987149.95</v>
      </c>
      <c r="AB201" s="33">
        <v>1130799.96</v>
      </c>
      <c r="AD201" s="33">
        <v>2808.05</v>
      </c>
      <c r="AF201" s="33">
        <v>1525800</v>
      </c>
      <c r="AG201" s="33"/>
      <c r="AH201" s="33"/>
      <c r="AI201" s="292">
        <v>1746060</v>
      </c>
      <c r="AJ201" s="292"/>
      <c r="AK201" s="292">
        <v>20363</v>
      </c>
      <c r="AM201" s="292">
        <v>846546.06</v>
      </c>
      <c r="AN201" s="292">
        <v>7328.69</v>
      </c>
    </row>
    <row r="202" spans="1:43" x14ac:dyDescent="0.2">
      <c r="A202" s="32" t="s">
        <v>642</v>
      </c>
      <c r="B202" s="32" t="s">
        <v>340</v>
      </c>
      <c r="C202" s="94">
        <v>2669</v>
      </c>
      <c r="D202" s="32" t="s">
        <v>266</v>
      </c>
      <c r="E202" s="32" t="s">
        <v>266</v>
      </c>
      <c r="F202" s="36">
        <v>593495.47</v>
      </c>
      <c r="G202" s="36">
        <v>13700</v>
      </c>
      <c r="H202" s="36">
        <v>43928.639999999999</v>
      </c>
      <c r="K202" s="126">
        <v>880142.34</v>
      </c>
      <c r="L202" s="126">
        <v>329845.34000000003</v>
      </c>
      <c r="O202" s="59">
        <v>0</v>
      </c>
      <c r="P202" s="59">
        <v>28027</v>
      </c>
      <c r="S202" s="59">
        <v>0</v>
      </c>
      <c r="Y202" s="126">
        <v>170735.83</v>
      </c>
      <c r="Z202" s="126">
        <v>2090614.96</v>
      </c>
      <c r="AB202" s="33">
        <v>999529.77</v>
      </c>
      <c r="AC202" s="33">
        <v>55000</v>
      </c>
      <c r="AD202" s="33">
        <v>2654.77</v>
      </c>
      <c r="AF202" s="33">
        <v>2102368</v>
      </c>
      <c r="AG202" s="33"/>
      <c r="AH202" s="33">
        <v>134493</v>
      </c>
      <c r="AI202" s="292">
        <v>2578932</v>
      </c>
      <c r="AJ202" s="292"/>
      <c r="AK202" s="292">
        <v>68393</v>
      </c>
      <c r="AL202" s="292">
        <v>3000</v>
      </c>
      <c r="AM202" s="292">
        <v>828555.34</v>
      </c>
      <c r="AN202" s="292">
        <v>242257.7</v>
      </c>
      <c r="AO202" s="292">
        <v>1173.5</v>
      </c>
    </row>
    <row r="203" spans="1:43" x14ac:dyDescent="0.2">
      <c r="A203" s="32" t="s">
        <v>642</v>
      </c>
      <c r="B203" s="32" t="s">
        <v>340</v>
      </c>
      <c r="C203" s="94">
        <v>3178</v>
      </c>
      <c r="D203" s="32" t="s">
        <v>267</v>
      </c>
      <c r="E203" s="32" t="s">
        <v>267</v>
      </c>
      <c r="F203" s="36">
        <v>614380.43999999994</v>
      </c>
      <c r="G203" s="36">
        <v>38125.85</v>
      </c>
      <c r="H203" s="36">
        <v>73446.62</v>
      </c>
      <c r="K203" s="126">
        <v>656373.49</v>
      </c>
      <c r="L203" s="126">
        <v>594927.9</v>
      </c>
      <c r="P203" s="59">
        <v>39332.559999999998</v>
      </c>
      <c r="S203" s="59">
        <v>-846.36</v>
      </c>
      <c r="Y203" s="126">
        <v>1603192.84</v>
      </c>
      <c r="Z203" s="126">
        <v>433496.95</v>
      </c>
      <c r="AB203" s="33">
        <v>2095761.54</v>
      </c>
      <c r="AC203" s="33">
        <v>0</v>
      </c>
      <c r="AD203" s="33">
        <v>3275.8</v>
      </c>
      <c r="AF203" s="33">
        <v>1545360</v>
      </c>
      <c r="AG203" s="33"/>
      <c r="AH203" s="33"/>
      <c r="AI203" s="292">
        <v>2010664</v>
      </c>
      <c r="AJ203" s="292"/>
      <c r="AK203" s="292">
        <v>56833</v>
      </c>
      <c r="AL203" s="292">
        <v>15069</v>
      </c>
      <c r="AM203" s="292">
        <v>1551537.39</v>
      </c>
      <c r="AN203" s="292">
        <v>108215.64</v>
      </c>
    </row>
    <row r="204" spans="1:43" x14ac:dyDescent="0.2">
      <c r="A204" s="32" t="s">
        <v>642</v>
      </c>
      <c r="B204" s="32" t="s">
        <v>340</v>
      </c>
      <c r="C204" s="94">
        <v>4910</v>
      </c>
      <c r="D204" s="32" t="s">
        <v>268</v>
      </c>
      <c r="E204" s="32" t="s">
        <v>268</v>
      </c>
      <c r="F204" s="36">
        <v>439501.43</v>
      </c>
      <c r="G204" s="36">
        <v>25347.45</v>
      </c>
      <c r="H204" s="36">
        <v>101864</v>
      </c>
      <c r="I204" s="36">
        <v>2369</v>
      </c>
      <c r="K204" s="126">
        <v>1021518.73</v>
      </c>
      <c r="L204" s="126">
        <v>432356.39</v>
      </c>
      <c r="O204" s="59">
        <v>3500</v>
      </c>
      <c r="P204" s="59">
        <v>-198128.34</v>
      </c>
      <c r="R204" s="59">
        <v>7640</v>
      </c>
      <c r="S204" s="59">
        <v>-6711</v>
      </c>
      <c r="Y204" s="126">
        <v>-1705109.49</v>
      </c>
      <c r="Z204" s="126">
        <v>4047651.72</v>
      </c>
      <c r="AB204" s="33">
        <v>778975.06</v>
      </c>
      <c r="AC204" s="33">
        <v>212710</v>
      </c>
      <c r="AD204" s="33">
        <v>2276.5700000000002</v>
      </c>
      <c r="AG204" s="33"/>
      <c r="AH204" s="33"/>
      <c r="AI204" s="292">
        <v>332748</v>
      </c>
      <c r="AJ204" s="292"/>
      <c r="AK204" s="292">
        <v>11944</v>
      </c>
      <c r="AL204" s="292">
        <v>15513.67</v>
      </c>
      <c r="AM204" s="292">
        <v>704568.81</v>
      </c>
      <c r="AN204" s="292">
        <v>55073.04</v>
      </c>
    </row>
    <row r="205" spans="1:43" x14ac:dyDescent="0.2">
      <c r="A205" s="32" t="s">
        <v>645</v>
      </c>
      <c r="B205" s="32" t="s">
        <v>341</v>
      </c>
      <c r="C205" s="94">
        <v>3364</v>
      </c>
      <c r="D205" s="32" t="s">
        <v>269</v>
      </c>
      <c r="E205" s="32" t="s">
        <v>269</v>
      </c>
      <c r="F205" s="36">
        <v>383521.09</v>
      </c>
      <c r="G205" s="36">
        <v>4245.9399999999996</v>
      </c>
      <c r="H205" s="36">
        <v>50146.3</v>
      </c>
      <c r="I205" s="36">
        <v>0</v>
      </c>
      <c r="K205" s="126">
        <v>976436.67</v>
      </c>
      <c r="L205" s="126">
        <v>285060.96000000002</v>
      </c>
      <c r="P205" s="59">
        <v>33100.730000000003</v>
      </c>
      <c r="S205" s="59">
        <v>0</v>
      </c>
      <c r="Y205" s="126">
        <v>901527.25</v>
      </c>
      <c r="Z205" s="126">
        <v>769808.6</v>
      </c>
      <c r="AB205" s="33">
        <v>1163131.8999999999</v>
      </c>
      <c r="AC205" s="33">
        <v>30350</v>
      </c>
      <c r="AD205" s="33">
        <v>1535.65</v>
      </c>
      <c r="AF205" s="33">
        <v>1044701</v>
      </c>
      <c r="AG205" s="33"/>
      <c r="AH205" s="33">
        <v>73343</v>
      </c>
      <c r="AI205" s="292">
        <v>1300150</v>
      </c>
      <c r="AJ205" s="292"/>
      <c r="AK205" s="292">
        <v>48335</v>
      </c>
      <c r="AM205" s="292">
        <v>779614.04</v>
      </c>
      <c r="AN205" s="292">
        <v>188098.13</v>
      </c>
      <c r="AQ205" s="292">
        <v>1890</v>
      </c>
    </row>
    <row r="206" spans="1:43" x14ac:dyDescent="0.2">
      <c r="A206" s="32" t="s">
        <v>645</v>
      </c>
      <c r="B206" s="32" t="s">
        <v>341</v>
      </c>
      <c r="C206" s="94">
        <v>2488</v>
      </c>
      <c r="D206" s="32" t="s">
        <v>270</v>
      </c>
      <c r="E206" s="32" t="s">
        <v>270</v>
      </c>
      <c r="F206" s="36">
        <v>307467.43</v>
      </c>
      <c r="G206" s="36">
        <v>260800.56</v>
      </c>
      <c r="H206" s="36">
        <v>82618.87</v>
      </c>
      <c r="I206" s="36">
        <v>-11900</v>
      </c>
      <c r="K206" s="126">
        <v>1157779.43</v>
      </c>
      <c r="L206" s="126">
        <v>239872.23</v>
      </c>
      <c r="O206" s="59">
        <v>16780</v>
      </c>
      <c r="P206" s="59">
        <v>70434.429999999993</v>
      </c>
      <c r="R206" s="59">
        <v>57679</v>
      </c>
      <c r="S206" s="59">
        <v>2696</v>
      </c>
      <c r="Y206" s="126">
        <v>1844710.63</v>
      </c>
      <c r="AB206" s="33">
        <v>1218114.92</v>
      </c>
      <c r="AC206" s="33">
        <v>189100</v>
      </c>
      <c r="AD206" s="33">
        <v>1138.04</v>
      </c>
      <c r="AF206" s="33">
        <v>1227408</v>
      </c>
      <c r="AG206" s="33"/>
      <c r="AH206" s="33">
        <v>8500</v>
      </c>
      <c r="AI206" s="292">
        <v>1386477</v>
      </c>
      <c r="AJ206" s="292"/>
      <c r="AK206" s="292">
        <v>26960</v>
      </c>
      <c r="AM206" s="292">
        <v>1024143.22</v>
      </c>
      <c r="AN206" s="292">
        <v>162342.28</v>
      </c>
    </row>
    <row r="207" spans="1:43" x14ac:dyDescent="0.2">
      <c r="A207" s="32" t="s">
        <v>645</v>
      </c>
      <c r="B207" s="32" t="s">
        <v>341</v>
      </c>
      <c r="C207" s="94">
        <v>3183</v>
      </c>
      <c r="D207" s="32" t="s">
        <v>271</v>
      </c>
      <c r="E207" s="32" t="s">
        <v>271</v>
      </c>
      <c r="F207" s="36">
        <v>181391.58</v>
      </c>
      <c r="G207" s="36">
        <v>28086.19</v>
      </c>
      <c r="H207" s="36">
        <v>31472.16</v>
      </c>
      <c r="I207" s="36">
        <v>0</v>
      </c>
      <c r="K207" s="126">
        <v>949871.92</v>
      </c>
      <c r="L207" s="126">
        <v>600234.46</v>
      </c>
      <c r="O207" s="59">
        <v>0</v>
      </c>
      <c r="P207" s="59">
        <v>27000</v>
      </c>
      <c r="S207" s="59">
        <v>0</v>
      </c>
      <c r="Y207" s="126">
        <v>-402342.97</v>
      </c>
      <c r="Z207" s="126">
        <v>2464354.4300000002</v>
      </c>
      <c r="AB207" s="33">
        <v>886952.98</v>
      </c>
      <c r="AC207" s="33">
        <v>76230</v>
      </c>
      <c r="AD207" s="33">
        <v>626.54999999999995</v>
      </c>
      <c r="AF207" s="33">
        <v>863457</v>
      </c>
      <c r="AG207" s="33"/>
      <c r="AH207" s="33">
        <v>108000</v>
      </c>
      <c r="AI207" s="292">
        <v>1403325</v>
      </c>
      <c r="AJ207" s="292"/>
      <c r="AK207" s="292">
        <v>640</v>
      </c>
      <c r="AL207" s="292">
        <v>41864</v>
      </c>
      <c r="AM207" s="292">
        <v>447069.06</v>
      </c>
      <c r="AN207" s="292">
        <v>340323.62</v>
      </c>
    </row>
    <row r="208" spans="1:43" x14ac:dyDescent="0.2">
      <c r="A208" s="32" t="s">
        <v>645</v>
      </c>
      <c r="B208" s="32" t="s">
        <v>341</v>
      </c>
      <c r="C208" s="94">
        <v>1336</v>
      </c>
      <c r="D208" s="32" t="s">
        <v>272</v>
      </c>
      <c r="E208" s="32" t="s">
        <v>272</v>
      </c>
      <c r="F208" s="36">
        <v>317541.78999999998</v>
      </c>
      <c r="G208" s="36">
        <v>0</v>
      </c>
      <c r="H208" s="36">
        <v>116413.27</v>
      </c>
      <c r="K208" s="126">
        <v>1531659.99</v>
      </c>
      <c r="L208" s="126">
        <v>546788.29</v>
      </c>
      <c r="O208" s="59">
        <v>8150</v>
      </c>
      <c r="P208" s="59">
        <v>20431</v>
      </c>
      <c r="S208" s="59">
        <v>-1865</v>
      </c>
      <c r="Y208" s="126">
        <v>1352477.09</v>
      </c>
      <c r="Z208" s="126">
        <v>1488605.78</v>
      </c>
      <c r="AB208" s="33">
        <v>906053.57</v>
      </c>
      <c r="AD208" s="33">
        <v>1440.01</v>
      </c>
      <c r="AF208" s="33">
        <v>1439052</v>
      </c>
      <c r="AG208" s="33"/>
      <c r="AH208" s="33">
        <v>10000</v>
      </c>
      <c r="AI208" s="292">
        <v>1759352</v>
      </c>
      <c r="AJ208" s="292"/>
      <c r="AK208" s="292">
        <v>39558</v>
      </c>
      <c r="AM208" s="292">
        <v>536668.34</v>
      </c>
      <c r="AN208" s="292">
        <v>376362.77</v>
      </c>
    </row>
    <row r="209" spans="1:43" x14ac:dyDescent="0.2">
      <c r="A209" s="32" t="s">
        <v>645</v>
      </c>
      <c r="B209" s="32" t="s">
        <v>341</v>
      </c>
      <c r="C209" s="94">
        <v>1938</v>
      </c>
      <c r="D209" s="32" t="s">
        <v>273</v>
      </c>
      <c r="E209" s="46" t="s">
        <v>273</v>
      </c>
      <c r="F209" s="36">
        <v>168317.58</v>
      </c>
      <c r="G209" s="36">
        <v>3464.53</v>
      </c>
      <c r="H209" s="36">
        <v>-3247.9</v>
      </c>
      <c r="K209" s="126">
        <v>378042.97</v>
      </c>
      <c r="L209" s="126">
        <v>217736.44</v>
      </c>
      <c r="O209" s="59">
        <v>39700</v>
      </c>
      <c r="P209" s="59">
        <v>-20221</v>
      </c>
      <c r="S209" s="59">
        <v>698</v>
      </c>
      <c r="Y209" s="126">
        <v>-1394976.45</v>
      </c>
      <c r="Z209" s="126">
        <v>2328715.77</v>
      </c>
      <c r="AB209" s="33">
        <v>629272.26</v>
      </c>
      <c r="AC209" s="33">
        <v>20000</v>
      </c>
      <c r="AD209" s="33">
        <v>570.52</v>
      </c>
      <c r="AF209" s="33">
        <v>1134882</v>
      </c>
      <c r="AG209" s="33"/>
      <c r="AH209" s="33"/>
      <c r="AI209" s="292">
        <v>1227597</v>
      </c>
      <c r="AJ209" s="292"/>
      <c r="AK209" s="292">
        <v>53558</v>
      </c>
      <c r="AM209" s="292">
        <v>485219.15</v>
      </c>
      <c r="AN209" s="292">
        <v>207953.33</v>
      </c>
    </row>
    <row r="210" spans="1:43" x14ac:dyDescent="0.2">
      <c r="A210" s="32" t="s">
        <v>645</v>
      </c>
      <c r="B210" s="32" t="s">
        <v>341</v>
      </c>
      <c r="C210" s="94">
        <v>1099</v>
      </c>
      <c r="D210" s="32" t="s">
        <v>274</v>
      </c>
      <c r="E210" s="32" t="s">
        <v>274</v>
      </c>
      <c r="F210" s="36">
        <v>723328.12</v>
      </c>
      <c r="G210" s="36">
        <v>9452.76</v>
      </c>
      <c r="H210" s="36">
        <v>197310.38</v>
      </c>
      <c r="I210" s="36">
        <v>0</v>
      </c>
      <c r="K210" s="126">
        <v>2319711.7999999998</v>
      </c>
      <c r="L210" s="126">
        <v>571774.13</v>
      </c>
      <c r="P210" s="59">
        <v>340060</v>
      </c>
      <c r="S210" s="59">
        <v>0</v>
      </c>
      <c r="Y210" s="126">
        <v>-671123.1</v>
      </c>
      <c r="Z210" s="126">
        <v>4119895.74</v>
      </c>
      <c r="AB210" s="33">
        <v>1860913.65</v>
      </c>
      <c r="AC210" s="33">
        <v>2796.64</v>
      </c>
      <c r="AE210" s="33">
        <v>1494000</v>
      </c>
      <c r="AF210" s="33">
        <v>78240</v>
      </c>
      <c r="AG210" s="33"/>
      <c r="AH210" s="33">
        <v>-1479000</v>
      </c>
      <c r="AI210" s="292">
        <v>865645</v>
      </c>
      <c r="AJ210" s="292"/>
      <c r="AL210" s="292">
        <v>17931</v>
      </c>
      <c r="AM210" s="292">
        <v>803755.82</v>
      </c>
      <c r="AN210" s="292">
        <v>196548.92</v>
      </c>
      <c r="AQ210" s="292">
        <v>40325</v>
      </c>
    </row>
    <row r="211" spans="1:43" x14ac:dyDescent="0.2">
      <c r="A211" s="32" t="s">
        <v>645</v>
      </c>
      <c r="B211" s="32" t="s">
        <v>341</v>
      </c>
      <c r="C211" s="94">
        <v>3571</v>
      </c>
      <c r="D211" s="32" t="s">
        <v>298</v>
      </c>
      <c r="E211" s="32" t="s">
        <v>298</v>
      </c>
      <c r="F211" s="36">
        <v>526087.56999999995</v>
      </c>
      <c r="G211" s="36">
        <v>101.5</v>
      </c>
      <c r="H211" s="36">
        <v>37453.43</v>
      </c>
      <c r="K211" s="126">
        <v>894011.46</v>
      </c>
      <c r="L211" s="126">
        <v>178500.17</v>
      </c>
      <c r="O211" s="59">
        <v>9100</v>
      </c>
      <c r="P211" s="59">
        <v>29047.71</v>
      </c>
      <c r="S211" s="59">
        <v>17578</v>
      </c>
      <c r="Y211" s="126">
        <v>-1115523.68</v>
      </c>
      <c r="Z211" s="126">
        <v>2992215.82</v>
      </c>
      <c r="AB211" s="33">
        <v>972720.61</v>
      </c>
      <c r="AC211" s="33">
        <v>234510</v>
      </c>
      <c r="AD211" s="33">
        <v>2125.25</v>
      </c>
      <c r="AF211" s="33">
        <v>1183489</v>
      </c>
      <c r="AG211" s="33"/>
      <c r="AH211" s="33"/>
      <c r="AI211" s="292">
        <v>1585177</v>
      </c>
      <c r="AJ211" s="292"/>
      <c r="AK211" s="292">
        <v>23771</v>
      </c>
      <c r="AM211" s="292">
        <v>811203.74</v>
      </c>
      <c r="AN211" s="292">
        <v>268956.84000000003</v>
      </c>
    </row>
    <row r="212" spans="1:43" x14ac:dyDescent="0.2">
      <c r="A212" s="32" t="s">
        <v>645</v>
      </c>
      <c r="B212" s="32" t="s">
        <v>341</v>
      </c>
      <c r="C212" s="94">
        <v>2682</v>
      </c>
      <c r="D212" s="232" t="s">
        <v>311</v>
      </c>
      <c r="E212" s="32" t="s">
        <v>311</v>
      </c>
      <c r="F212" s="36">
        <v>190834.44</v>
      </c>
      <c r="G212" s="36">
        <v>0</v>
      </c>
      <c r="H212" s="36">
        <v>66973.91</v>
      </c>
      <c r="K212" s="126">
        <v>1423127.18</v>
      </c>
      <c r="L212" s="126">
        <v>224307.3</v>
      </c>
      <c r="O212" s="59">
        <v>0</v>
      </c>
      <c r="P212" s="59">
        <v>-12600</v>
      </c>
      <c r="S212" s="59">
        <v>-328</v>
      </c>
      <c r="Y212" s="126">
        <v>1035212.57</v>
      </c>
      <c r="Z212" s="126">
        <v>889745.48</v>
      </c>
      <c r="AB212" s="33">
        <v>766344.01</v>
      </c>
      <c r="AD212" s="33">
        <v>630.19000000000005</v>
      </c>
      <c r="AF212" s="33">
        <v>762920</v>
      </c>
      <c r="AG212" s="33"/>
      <c r="AH212" s="33">
        <v>18731.37</v>
      </c>
      <c r="AI212" s="292">
        <v>930752</v>
      </c>
      <c r="AJ212" s="292"/>
      <c r="AL212" s="292">
        <v>13032</v>
      </c>
      <c r="AM212" s="292">
        <v>441353.95</v>
      </c>
      <c r="AN212" s="292">
        <v>163002.84</v>
      </c>
      <c r="AQ212" s="292">
        <v>7272</v>
      </c>
    </row>
    <row r="213" spans="1:43" x14ac:dyDescent="0.2">
      <c r="A213" s="232" t="s">
        <v>645</v>
      </c>
      <c r="B213" s="232" t="s">
        <v>341</v>
      </c>
      <c r="C213" s="283">
        <v>961</v>
      </c>
      <c r="D213" s="32" t="s">
        <v>275</v>
      </c>
      <c r="E213" s="32" t="s">
        <v>275</v>
      </c>
      <c r="F213" s="36">
        <v>601439.75</v>
      </c>
      <c r="G213" s="36">
        <v>9926</v>
      </c>
      <c r="H213" s="36">
        <v>70847.320000000007</v>
      </c>
      <c r="K213" s="126">
        <v>2145043.7999999998</v>
      </c>
      <c r="L213" s="126">
        <v>672670.47</v>
      </c>
      <c r="P213" s="59">
        <v>17119.87</v>
      </c>
      <c r="R213" s="59">
        <v>69520</v>
      </c>
      <c r="Y213" s="126">
        <v>2838480.17</v>
      </c>
      <c r="Z213" s="126">
        <v>574807.30000000005</v>
      </c>
      <c r="AG213" s="33"/>
      <c r="AH213" s="33"/>
      <c r="AI213" s="292"/>
      <c r="AJ213" s="292"/>
    </row>
    <row r="214" spans="1:43" x14ac:dyDescent="0.2">
      <c r="A214" s="32" t="s">
        <v>325</v>
      </c>
      <c r="B214" s="32" t="s">
        <v>326</v>
      </c>
      <c r="C214" s="94">
        <v>3472</v>
      </c>
      <c r="D214" s="32" t="s">
        <v>276</v>
      </c>
      <c r="E214" s="32" t="s">
        <v>276</v>
      </c>
      <c r="F214" s="36">
        <v>77217.03</v>
      </c>
      <c r="G214" s="36">
        <v>345319</v>
      </c>
      <c r="H214" s="36">
        <v>212728.09</v>
      </c>
      <c r="K214" s="126">
        <v>1339938.9099999999</v>
      </c>
      <c r="L214" s="126">
        <v>-35200.400000000001</v>
      </c>
      <c r="O214" s="59">
        <v>59678</v>
      </c>
      <c r="P214" s="59">
        <v>121447.43</v>
      </c>
      <c r="R214" s="59">
        <v>101280</v>
      </c>
      <c r="S214" s="59">
        <v>0</v>
      </c>
      <c r="Y214" s="126">
        <v>-220855.82</v>
      </c>
      <c r="Z214" s="126">
        <v>2085517.75</v>
      </c>
      <c r="AB214" s="33">
        <v>1377400.21</v>
      </c>
      <c r="AD214" s="33">
        <v>946.51</v>
      </c>
      <c r="AG214" s="33"/>
      <c r="AH214" s="33"/>
      <c r="AI214" s="292">
        <v>637156</v>
      </c>
      <c r="AJ214" s="292"/>
      <c r="AK214" s="292">
        <v>82608</v>
      </c>
      <c r="AM214" s="292">
        <v>646558.65</v>
      </c>
      <c r="AN214" s="292">
        <v>219088.8</v>
      </c>
    </row>
    <row r="215" spans="1:43" x14ac:dyDescent="0.2">
      <c r="A215" s="32" t="s">
        <v>325</v>
      </c>
      <c r="B215" s="32" t="s">
        <v>326</v>
      </c>
      <c r="C215" s="94">
        <v>3053</v>
      </c>
      <c r="D215" s="32" t="s">
        <v>277</v>
      </c>
      <c r="E215" s="32" t="s">
        <v>277</v>
      </c>
      <c r="F215" s="36">
        <v>741362.3</v>
      </c>
      <c r="G215" s="36">
        <v>20700</v>
      </c>
      <c r="H215" s="36">
        <v>143044.31</v>
      </c>
      <c r="K215" s="126">
        <v>986606.54</v>
      </c>
      <c r="L215" s="126">
        <v>668114.43999999994</v>
      </c>
      <c r="O215" s="59">
        <v>1000</v>
      </c>
      <c r="P215" s="59">
        <v>53692.88</v>
      </c>
      <c r="S215" s="59">
        <v>0</v>
      </c>
      <c r="W215" s="126">
        <v>0</v>
      </c>
      <c r="Y215" s="126">
        <v>-290165.94</v>
      </c>
      <c r="Z215" s="126">
        <v>2982894.62</v>
      </c>
      <c r="AB215" s="33">
        <v>1716115.09</v>
      </c>
      <c r="AD215" s="33">
        <v>3776.55</v>
      </c>
      <c r="AF215" s="33">
        <v>1968031.3</v>
      </c>
      <c r="AG215" s="33"/>
      <c r="AH215" s="33">
        <v>249800</v>
      </c>
      <c r="AI215" s="292">
        <v>2810523.3</v>
      </c>
      <c r="AJ215" s="292"/>
      <c r="AK215" s="292">
        <v>37272</v>
      </c>
      <c r="AM215" s="292">
        <v>1003731.57</v>
      </c>
      <c r="AN215" s="292">
        <v>271440.03999999998</v>
      </c>
      <c r="AQ215" s="292">
        <v>2350</v>
      </c>
    </row>
    <row r="216" spans="1:43" x14ac:dyDescent="0.2">
      <c r="A216" s="32" t="s">
        <v>325</v>
      </c>
      <c r="B216" s="32" t="s">
        <v>326</v>
      </c>
      <c r="C216" s="94">
        <v>5440</v>
      </c>
      <c r="D216" s="32" t="s">
        <v>302</v>
      </c>
      <c r="E216" s="232" t="s">
        <v>302</v>
      </c>
      <c r="F216" s="243">
        <v>414741.06</v>
      </c>
      <c r="G216" s="243">
        <v>0</v>
      </c>
      <c r="H216" s="243">
        <v>56142.74</v>
      </c>
      <c r="I216" s="243"/>
      <c r="J216" s="244"/>
      <c r="K216" s="244">
        <v>2241067.73</v>
      </c>
      <c r="L216" s="244">
        <v>339692.69</v>
      </c>
      <c r="O216" s="59">
        <v>0</v>
      </c>
      <c r="P216" s="59">
        <v>141101.81</v>
      </c>
      <c r="R216" s="59">
        <v>130822.38</v>
      </c>
      <c r="S216" s="59">
        <v>1378</v>
      </c>
      <c r="Y216" s="126">
        <v>1017417.76</v>
      </c>
      <c r="Z216" s="126">
        <v>2454994.11</v>
      </c>
      <c r="AB216" s="33">
        <v>979370</v>
      </c>
      <c r="AD216" s="33">
        <v>2491.7600000000002</v>
      </c>
      <c r="AF216" s="33">
        <v>767080</v>
      </c>
      <c r="AG216" s="33"/>
      <c r="AH216" s="33"/>
      <c r="AI216" s="292">
        <v>1228218</v>
      </c>
      <c r="AJ216" s="292"/>
      <c r="AK216" s="292">
        <v>25318</v>
      </c>
      <c r="AL216" s="292">
        <v>1152</v>
      </c>
      <c r="AM216" s="292">
        <v>797700.32</v>
      </c>
      <c r="AN216" s="292">
        <v>390623.28</v>
      </c>
    </row>
    <row r="217" spans="1:43" x14ac:dyDescent="0.2">
      <c r="A217" s="32" t="s">
        <v>325</v>
      </c>
      <c r="B217" s="32" t="s">
        <v>326</v>
      </c>
      <c r="C217" s="94">
        <v>3137</v>
      </c>
      <c r="D217" s="32" t="s">
        <v>278</v>
      </c>
      <c r="E217" s="32" t="s">
        <v>278</v>
      </c>
      <c r="F217" s="36">
        <v>1168752.79</v>
      </c>
      <c r="G217" s="36">
        <v>124099</v>
      </c>
      <c r="H217" s="36">
        <v>114140.11</v>
      </c>
      <c r="K217" s="126">
        <v>1666197</v>
      </c>
      <c r="L217" s="126">
        <v>412947.05</v>
      </c>
      <c r="O217" s="59">
        <v>8200</v>
      </c>
      <c r="P217" s="59">
        <v>64670.22</v>
      </c>
      <c r="R217" s="59">
        <v>17760</v>
      </c>
      <c r="S217" s="59">
        <v>104215.59</v>
      </c>
      <c r="Y217" s="126">
        <v>1362789.45</v>
      </c>
      <c r="Z217" s="126">
        <v>2233992.59</v>
      </c>
      <c r="AB217" s="33">
        <v>1760049.73</v>
      </c>
      <c r="AC217" s="33">
        <v>72550</v>
      </c>
      <c r="AD217" s="33">
        <v>5322.88</v>
      </c>
      <c r="AF217" s="33">
        <v>1367430</v>
      </c>
      <c r="AG217" s="33"/>
      <c r="AH217" s="33">
        <v>90490</v>
      </c>
      <c r="AI217" s="292">
        <v>1846916</v>
      </c>
      <c r="AJ217" s="292"/>
      <c r="AK217" s="292">
        <v>34329</v>
      </c>
      <c r="AM217" s="292">
        <v>1473008.69</v>
      </c>
      <c r="AN217" s="292">
        <v>247080.82</v>
      </c>
    </row>
    <row r="218" spans="1:43" x14ac:dyDescent="0.2">
      <c r="A218" s="32" t="s">
        <v>654</v>
      </c>
      <c r="B218" s="32" t="s">
        <v>342</v>
      </c>
      <c r="C218" s="94">
        <v>3937</v>
      </c>
      <c r="D218" s="32" t="s">
        <v>279</v>
      </c>
      <c r="E218" s="32" t="s">
        <v>279</v>
      </c>
      <c r="F218" s="36">
        <v>525103.77</v>
      </c>
      <c r="G218" s="36">
        <v>40476</v>
      </c>
      <c r="H218" s="36">
        <v>155506.54999999999</v>
      </c>
      <c r="K218" s="126">
        <v>811791.71</v>
      </c>
      <c r="L218" s="126">
        <v>358708.29</v>
      </c>
      <c r="P218" s="59">
        <v>65395</v>
      </c>
      <c r="S218" s="59">
        <v>22337</v>
      </c>
      <c r="Y218" s="126">
        <v>1981397.68</v>
      </c>
      <c r="AB218" s="33">
        <v>215696.82</v>
      </c>
      <c r="AC218" s="33">
        <v>97200</v>
      </c>
      <c r="AD218" s="33">
        <v>2159.19</v>
      </c>
      <c r="AF218" s="33">
        <v>991440</v>
      </c>
      <c r="AG218" s="33"/>
      <c r="AH218" s="33">
        <v>1146089.9099999999</v>
      </c>
      <c r="AI218" s="292">
        <v>1514587</v>
      </c>
      <c r="AJ218" s="292"/>
      <c r="AK218" s="292">
        <v>10979</v>
      </c>
      <c r="AM218" s="292">
        <v>930937.76</v>
      </c>
      <c r="AN218" s="292">
        <v>169925.52</v>
      </c>
      <c r="AQ218" s="292">
        <v>3700</v>
      </c>
    </row>
    <row r="219" spans="1:43" x14ac:dyDescent="0.2">
      <c r="A219" s="32" t="s">
        <v>654</v>
      </c>
      <c r="B219" s="32" t="s">
        <v>342</v>
      </c>
      <c r="C219" s="94">
        <v>3379</v>
      </c>
      <c r="D219" s="32" t="s">
        <v>280</v>
      </c>
      <c r="E219" s="32" t="s">
        <v>280</v>
      </c>
      <c r="F219" s="36">
        <v>604422.86</v>
      </c>
      <c r="G219" s="36">
        <v>63875</v>
      </c>
      <c r="H219" s="36">
        <v>43772.43</v>
      </c>
      <c r="K219" s="126">
        <v>2153748.2999999998</v>
      </c>
      <c r="L219" s="126">
        <v>127279.39</v>
      </c>
      <c r="O219" s="59">
        <v>3800</v>
      </c>
      <c r="P219" s="59">
        <v>101549</v>
      </c>
      <c r="S219" s="59">
        <v>3168</v>
      </c>
      <c r="Y219" s="126">
        <v>-8546</v>
      </c>
      <c r="Z219" s="126">
        <v>4545147.6900000004</v>
      </c>
      <c r="AB219" s="33">
        <v>1110594.1299999999</v>
      </c>
      <c r="AC219" s="33">
        <v>60000</v>
      </c>
      <c r="AD219" s="33">
        <v>3134.8</v>
      </c>
      <c r="AF219" s="33">
        <v>825160</v>
      </c>
      <c r="AG219" s="33"/>
      <c r="AH219" s="33">
        <v>43643.47</v>
      </c>
      <c r="AI219" s="292">
        <v>1285286</v>
      </c>
      <c r="AJ219" s="292"/>
      <c r="AK219" s="292">
        <v>11366</v>
      </c>
      <c r="AL219" s="292">
        <v>17559</v>
      </c>
      <c r="AM219" s="292">
        <v>781768.43</v>
      </c>
      <c r="AN219" s="292">
        <v>1598573.68</v>
      </c>
    </row>
    <row r="220" spans="1:43" x14ac:dyDescent="0.2">
      <c r="A220" s="32" t="s">
        <v>654</v>
      </c>
      <c r="B220" s="32" t="s">
        <v>342</v>
      </c>
      <c r="C220" s="94">
        <v>2677</v>
      </c>
      <c r="D220" s="32" t="s">
        <v>281</v>
      </c>
      <c r="E220" s="32" t="s">
        <v>281</v>
      </c>
      <c r="F220" s="36">
        <v>1464581.5</v>
      </c>
      <c r="G220" s="36">
        <v>69245.66</v>
      </c>
      <c r="H220" s="36">
        <v>105888.66</v>
      </c>
      <c r="K220" s="126">
        <v>2040269.46</v>
      </c>
      <c r="L220" s="126">
        <v>1020619.76</v>
      </c>
      <c r="O220" s="59">
        <v>37900</v>
      </c>
      <c r="P220" s="59">
        <v>80213.14</v>
      </c>
      <c r="S220" s="59">
        <v>2555.84</v>
      </c>
      <c r="Y220" s="126">
        <v>-269904.43</v>
      </c>
      <c r="Z220" s="126">
        <v>5050758.04</v>
      </c>
      <c r="AB220" s="33">
        <v>2697569.54</v>
      </c>
      <c r="AC220" s="33">
        <v>207440</v>
      </c>
      <c r="AD220" s="33">
        <v>6298.33</v>
      </c>
      <c r="AE220" s="33">
        <v>305</v>
      </c>
      <c r="AF220" s="33">
        <v>1680980</v>
      </c>
      <c r="AG220" s="33"/>
      <c r="AH220" s="33">
        <v>390</v>
      </c>
      <c r="AI220" s="292">
        <v>2578558</v>
      </c>
      <c r="AJ220" s="292"/>
      <c r="AL220" s="292">
        <v>42860</v>
      </c>
      <c r="AM220" s="292">
        <v>1726126.33</v>
      </c>
      <c r="AN220" s="292">
        <v>427498.09</v>
      </c>
      <c r="AO220" s="292">
        <v>13283</v>
      </c>
      <c r="AQ220" s="292">
        <v>5575</v>
      </c>
    </row>
    <row r="221" spans="1:43" x14ac:dyDescent="0.2">
      <c r="A221" s="32" t="s">
        <v>654</v>
      </c>
      <c r="B221" s="32" t="s">
        <v>342</v>
      </c>
      <c r="C221" s="94">
        <v>5725</v>
      </c>
      <c r="D221" s="32" t="s">
        <v>303</v>
      </c>
      <c r="E221" s="32" t="s">
        <v>303</v>
      </c>
      <c r="F221" s="36">
        <v>496203.16</v>
      </c>
      <c r="G221" s="36">
        <v>59541</v>
      </c>
      <c r="H221" s="36">
        <v>98251.77</v>
      </c>
      <c r="K221" s="126">
        <v>276331.83</v>
      </c>
      <c r="L221" s="126">
        <v>528534.5</v>
      </c>
      <c r="O221" s="59">
        <v>4000</v>
      </c>
      <c r="P221" s="59">
        <v>36381</v>
      </c>
      <c r="S221" s="59">
        <v>269.31</v>
      </c>
      <c r="X221" s="126">
        <v>5360.35</v>
      </c>
      <c r="Y221" s="126">
        <v>-727339.5</v>
      </c>
      <c r="Z221" s="126">
        <v>2173373.37</v>
      </c>
      <c r="AB221" s="33">
        <v>1024522.29</v>
      </c>
      <c r="AC221" s="33">
        <v>10600</v>
      </c>
      <c r="AD221" s="33">
        <v>2156.52</v>
      </c>
      <c r="AF221" s="33">
        <v>941460</v>
      </c>
      <c r="AG221" s="33"/>
      <c r="AH221" s="33">
        <v>205565</v>
      </c>
      <c r="AI221" s="292">
        <v>1353712</v>
      </c>
      <c r="AJ221" s="292"/>
      <c r="AK221" s="292">
        <v>20238</v>
      </c>
      <c r="AM221" s="292">
        <v>659428.64</v>
      </c>
      <c r="AN221" s="292">
        <v>183627.44</v>
      </c>
      <c r="AQ221" s="292">
        <v>480</v>
      </c>
    </row>
    <row r="222" spans="1:43" x14ac:dyDescent="0.2">
      <c r="A222" s="32" t="s">
        <v>657</v>
      </c>
      <c r="B222" s="32" t="s">
        <v>342</v>
      </c>
      <c r="C222" s="94">
        <v>1534</v>
      </c>
      <c r="D222" s="32" t="s">
        <v>147</v>
      </c>
      <c r="E222" s="32" t="s">
        <v>147</v>
      </c>
      <c r="F222" s="36">
        <v>155163.22</v>
      </c>
      <c r="G222" s="36">
        <v>3542.5</v>
      </c>
      <c r="H222" s="36">
        <v>21790.95</v>
      </c>
      <c r="K222" s="126">
        <v>351397.86</v>
      </c>
      <c r="L222" s="126">
        <v>279732.53000000003</v>
      </c>
      <c r="O222" s="59">
        <v>1405</v>
      </c>
      <c r="P222" s="59">
        <v>19040</v>
      </c>
      <c r="R222" s="59">
        <v>0</v>
      </c>
      <c r="S222" s="59">
        <v>0</v>
      </c>
      <c r="Y222" s="126">
        <v>-2800077.84</v>
      </c>
      <c r="Z222" s="126">
        <v>3760347.17</v>
      </c>
      <c r="AB222" s="33">
        <v>1992976.35</v>
      </c>
      <c r="AC222" s="33">
        <v>369690</v>
      </c>
      <c r="AD222" s="33">
        <v>44.42</v>
      </c>
      <c r="AF222" s="33">
        <v>1777968</v>
      </c>
      <c r="AG222" s="33"/>
      <c r="AH222" s="33">
        <v>194155</v>
      </c>
      <c r="AI222" s="292">
        <v>2375927</v>
      </c>
      <c r="AJ222" s="292"/>
      <c r="AK222" s="292">
        <v>40180</v>
      </c>
      <c r="AM222" s="292">
        <v>1817925.9</v>
      </c>
      <c r="AN222" s="292">
        <v>269888.14</v>
      </c>
    </row>
    <row r="223" spans="1:43" x14ac:dyDescent="0.2">
      <c r="A223" s="32" t="s">
        <v>657</v>
      </c>
      <c r="B223" s="32" t="s">
        <v>331</v>
      </c>
      <c r="C223" s="94">
        <v>5579</v>
      </c>
      <c r="D223" s="32" t="s">
        <v>150</v>
      </c>
      <c r="E223" s="32" t="s">
        <v>150</v>
      </c>
      <c r="F223" s="36">
        <v>113369.43</v>
      </c>
      <c r="G223" s="36">
        <v>16840</v>
      </c>
      <c r="H223" s="36">
        <v>96901.34</v>
      </c>
      <c r="K223" s="126">
        <v>227175.02</v>
      </c>
      <c r="L223" s="126">
        <v>134290.04</v>
      </c>
      <c r="O223" s="59">
        <v>26120</v>
      </c>
      <c r="P223" s="59">
        <v>72720.350000000006</v>
      </c>
      <c r="R223" s="59">
        <v>0</v>
      </c>
      <c r="S223" s="59">
        <v>3834.17</v>
      </c>
      <c r="Y223" s="126">
        <v>-1742184.46</v>
      </c>
      <c r="Z223" s="126">
        <v>2267172.48</v>
      </c>
      <c r="AB223" s="33">
        <v>1313756.5</v>
      </c>
      <c r="AC223" s="33">
        <v>116130.99</v>
      </c>
      <c r="AD223" s="33">
        <v>890.71</v>
      </c>
      <c r="AF223" s="33">
        <v>1414890.3</v>
      </c>
      <c r="AG223" s="33"/>
      <c r="AH223" s="33">
        <v>115900</v>
      </c>
      <c r="AI223" s="292">
        <v>1921229.4</v>
      </c>
      <c r="AJ223" s="292"/>
      <c r="AK223" s="292">
        <v>26865</v>
      </c>
      <c r="AM223" s="292">
        <v>901601.14</v>
      </c>
      <c r="AN223" s="292">
        <v>150959.67000000001</v>
      </c>
    </row>
    <row r="224" spans="1:43" x14ac:dyDescent="0.2">
      <c r="A224" s="32" t="s">
        <v>657</v>
      </c>
      <c r="B224" s="32" t="s">
        <v>331</v>
      </c>
      <c r="C224" s="94">
        <v>2312</v>
      </c>
      <c r="D224" s="32" t="s">
        <v>151</v>
      </c>
      <c r="E224" s="32" t="s">
        <v>151</v>
      </c>
      <c r="F224" s="36">
        <v>140905.49</v>
      </c>
      <c r="G224" s="36">
        <v>6000</v>
      </c>
      <c r="H224" s="36">
        <v>59581.43</v>
      </c>
      <c r="K224" s="126">
        <v>384502.08</v>
      </c>
      <c r="L224" s="126">
        <v>362378.29</v>
      </c>
      <c r="P224" s="59">
        <v>25739.46</v>
      </c>
      <c r="R224" s="59">
        <v>0</v>
      </c>
      <c r="S224" s="59">
        <v>41.43</v>
      </c>
      <c r="X224" s="126">
        <v>0</v>
      </c>
      <c r="Y224" s="126">
        <v>-943332.36</v>
      </c>
      <c r="Z224" s="126">
        <v>1773271.96</v>
      </c>
      <c r="AB224" s="33">
        <v>1375379.56</v>
      </c>
      <c r="AC224" s="33">
        <v>101790</v>
      </c>
      <c r="AD224" s="33">
        <v>941.54</v>
      </c>
      <c r="AF224" s="33">
        <v>1372934.7</v>
      </c>
      <c r="AG224" s="33"/>
      <c r="AH224" s="33">
        <v>119400</v>
      </c>
      <c r="AI224" s="292">
        <v>1666993.9</v>
      </c>
      <c r="AJ224" s="292"/>
      <c r="AK224" s="292">
        <v>51800</v>
      </c>
      <c r="AM224" s="292">
        <v>984925.58</v>
      </c>
      <c r="AN224" s="292">
        <v>169079.52</v>
      </c>
    </row>
    <row r="225" spans="1:43" x14ac:dyDescent="0.2">
      <c r="A225" s="32" t="s">
        <v>657</v>
      </c>
      <c r="B225" s="32" t="s">
        <v>331</v>
      </c>
      <c r="C225" s="94">
        <v>2557</v>
      </c>
      <c r="D225" s="32" t="s">
        <v>155</v>
      </c>
      <c r="E225" s="32" t="s">
        <v>155</v>
      </c>
      <c r="F225" s="36">
        <v>832952.29</v>
      </c>
      <c r="G225" s="36">
        <v>32312.33</v>
      </c>
      <c r="H225" s="36">
        <v>133378.79</v>
      </c>
      <c r="K225" s="126">
        <v>985214.28</v>
      </c>
      <c r="L225" s="126">
        <v>448825.59</v>
      </c>
      <c r="O225" s="59">
        <v>0</v>
      </c>
      <c r="P225" s="59">
        <v>38816.42</v>
      </c>
      <c r="R225" s="59">
        <v>0</v>
      </c>
      <c r="S225" s="59">
        <v>3373.94</v>
      </c>
      <c r="W225" s="126">
        <v>0</v>
      </c>
      <c r="Y225" s="126">
        <v>-2128659.81</v>
      </c>
      <c r="Z225" s="126">
        <v>4524693.96</v>
      </c>
      <c r="AB225" s="33">
        <v>3438974.56</v>
      </c>
      <c r="AC225" s="33">
        <v>411890</v>
      </c>
      <c r="AD225" s="33">
        <v>3807.77</v>
      </c>
      <c r="AF225" s="33">
        <v>1732211.16</v>
      </c>
      <c r="AG225" s="33"/>
      <c r="AH225" s="33">
        <v>251500</v>
      </c>
      <c r="AI225" s="292">
        <v>2896805.3</v>
      </c>
      <c r="AJ225" s="292"/>
      <c r="AK225" s="292">
        <v>114778</v>
      </c>
      <c r="AM225" s="292">
        <v>2273223.52</v>
      </c>
      <c r="AN225" s="292">
        <v>559117.9</v>
      </c>
    </row>
    <row r="226" spans="1:43" x14ac:dyDescent="0.2">
      <c r="B226" s="32" t="s">
        <v>331</v>
      </c>
      <c r="C226" s="94">
        <v>7098</v>
      </c>
      <c r="D226" s="32" t="s">
        <v>299</v>
      </c>
      <c r="E226" s="32" t="s">
        <v>299</v>
      </c>
      <c r="F226" s="36">
        <v>4585.47</v>
      </c>
      <c r="H226" s="36">
        <v>6000</v>
      </c>
      <c r="L226" s="126">
        <v>14085.34</v>
      </c>
      <c r="O226" s="59">
        <v>6000</v>
      </c>
      <c r="P226" s="59">
        <v>8000</v>
      </c>
      <c r="S226" s="59">
        <v>0</v>
      </c>
      <c r="Y226" s="126">
        <v>-8797.39</v>
      </c>
      <c r="Z226" s="126">
        <v>38702.339999999997</v>
      </c>
      <c r="AB226" s="33">
        <v>83000</v>
      </c>
      <c r="AD226" s="33">
        <v>278.58999999999997</v>
      </c>
      <c r="AF226" s="33">
        <v>1532802.5</v>
      </c>
      <c r="AG226" s="33"/>
      <c r="AH226" s="33">
        <v>1046627.88</v>
      </c>
      <c r="AI226" s="292">
        <v>2044617.5</v>
      </c>
      <c r="AJ226" s="292"/>
      <c r="AK226" s="292">
        <v>7257</v>
      </c>
      <c r="AM226" s="292">
        <v>392601.93</v>
      </c>
      <c r="AN226" s="292">
        <v>11266.68</v>
      </c>
      <c r="AQ226" s="292">
        <v>226200</v>
      </c>
    </row>
    <row r="227" spans="1:43" x14ac:dyDescent="0.2">
      <c r="A227" s="126"/>
      <c r="B227" s="126"/>
      <c r="C227" s="126"/>
      <c r="D227" s="32" t="s">
        <v>314</v>
      </c>
      <c r="E227" s="32" t="s">
        <v>314</v>
      </c>
      <c r="F227" s="36">
        <v>49359.73</v>
      </c>
      <c r="G227" s="36">
        <v>36520.71</v>
      </c>
      <c r="I227" s="36">
        <v>44120</v>
      </c>
      <c r="K227" s="126">
        <v>1</v>
      </c>
      <c r="L227" s="126">
        <v>2</v>
      </c>
      <c r="P227" s="59">
        <v>68912.08</v>
      </c>
      <c r="S227" s="59">
        <v>1004.43</v>
      </c>
      <c r="Y227" s="126">
        <v>137083.92000000001</v>
      </c>
      <c r="Z227" s="126">
        <v>180573.14</v>
      </c>
      <c r="AD227" s="33">
        <v>604.01</v>
      </c>
      <c r="AF227" s="33">
        <v>12606813.58</v>
      </c>
      <c r="AG227" s="33"/>
      <c r="AH227" s="33">
        <v>276213.34999999998</v>
      </c>
      <c r="AI227" s="292">
        <v>12696009.58</v>
      </c>
      <c r="AJ227" s="292"/>
      <c r="AK227" s="292">
        <v>24408</v>
      </c>
      <c r="AM227" s="292">
        <v>420783.49</v>
      </c>
    </row>
    <row r="228" spans="1:43" x14ac:dyDescent="0.2">
      <c r="D228" s="126"/>
      <c r="AG228" s="33"/>
      <c r="AH228" s="33"/>
      <c r="AI228" s="292"/>
      <c r="AJ228" s="292"/>
    </row>
    <row r="229" spans="1:43" x14ac:dyDescent="0.2">
      <c r="A229" s="126"/>
      <c r="B229" s="126"/>
      <c r="C229" s="126"/>
      <c r="D229" s="126"/>
      <c r="AG229" s="33"/>
      <c r="AH229" s="33"/>
      <c r="AI229" s="292"/>
      <c r="AJ229" s="292"/>
    </row>
    <row r="230" spans="1:43" s="46" customFormat="1" x14ac:dyDescent="0.2">
      <c r="A230" s="46" t="s">
        <v>161</v>
      </c>
      <c r="B230" s="46">
        <v>9229.58</v>
      </c>
      <c r="C230" s="46">
        <v>48305</v>
      </c>
      <c r="D230" s="46">
        <v>75975.259999999995</v>
      </c>
      <c r="G230" s="46">
        <v>3043830.71</v>
      </c>
      <c r="H230" s="46">
        <v>121917.54</v>
      </c>
      <c r="K230" s="46">
        <v>6000</v>
      </c>
      <c r="L230" s="46">
        <v>47574.99</v>
      </c>
      <c r="O230" s="46">
        <v>-72</v>
      </c>
      <c r="U230" s="46">
        <v>1233335.47</v>
      </c>
      <c r="V230" s="46">
        <v>2241713.0099999998</v>
      </c>
      <c r="X230" s="46">
        <v>1468236.57</v>
      </c>
      <c r="Y230" s="46">
        <v>110500</v>
      </c>
      <c r="Z230" s="46">
        <v>921.99</v>
      </c>
      <c r="AB230" s="46">
        <v>1113846</v>
      </c>
      <c r="AD230" s="46">
        <v>74737</v>
      </c>
      <c r="AE230" s="46">
        <v>1758550</v>
      </c>
      <c r="AG230" s="46">
        <v>29420</v>
      </c>
      <c r="AH230" s="46">
        <v>6040</v>
      </c>
      <c r="AI230" s="46">
        <v>862445.52</v>
      </c>
      <c r="AJ230" s="46">
        <v>341079.42</v>
      </c>
    </row>
    <row r="231" spans="1:43" x14ac:dyDescent="0.2">
      <c r="A231" s="126"/>
      <c r="B231" s="126"/>
      <c r="C231" s="126"/>
      <c r="D231" s="126"/>
    </row>
    <row r="232" spans="1:43" x14ac:dyDescent="0.2">
      <c r="A232" s="126"/>
      <c r="B232" s="126"/>
      <c r="C232" s="126"/>
      <c r="D232" s="126"/>
    </row>
    <row r="233" spans="1:43" x14ac:dyDescent="0.2">
      <c r="A233" s="126"/>
      <c r="B233" s="126"/>
      <c r="C233" s="126"/>
      <c r="D233" s="126"/>
    </row>
    <row r="234" spans="1:43" x14ac:dyDescent="0.2">
      <c r="A234" s="126"/>
      <c r="B234" s="126"/>
      <c r="C234" s="126"/>
      <c r="D234" s="126"/>
    </row>
    <row r="235" spans="1:43" x14ac:dyDescent="0.2">
      <c r="A235" s="126"/>
      <c r="B235" s="126"/>
      <c r="C235" s="126"/>
      <c r="D235" s="126"/>
    </row>
    <row r="236" spans="1:43" x14ac:dyDescent="0.2">
      <c r="A236" s="126"/>
      <c r="B236" s="126"/>
      <c r="C236" s="126"/>
      <c r="D236" s="126"/>
    </row>
    <row r="237" spans="1:43" x14ac:dyDescent="0.2">
      <c r="A237" s="126"/>
      <c r="B237" s="126"/>
      <c r="C237" s="126"/>
      <c r="D237" s="126"/>
    </row>
    <row r="238" spans="1:43" x14ac:dyDescent="0.2">
      <c r="A238" s="126"/>
      <c r="B238" s="126"/>
      <c r="C238" s="126"/>
      <c r="D238" s="126"/>
    </row>
    <row r="239" spans="1:43" x14ac:dyDescent="0.2">
      <c r="A239" s="126"/>
      <c r="B239" s="126"/>
      <c r="C239" s="126"/>
      <c r="D239" s="126"/>
    </row>
    <row r="240" spans="1:43" x14ac:dyDescent="0.2">
      <c r="A240" s="126"/>
      <c r="B240" s="126"/>
      <c r="C240" s="126"/>
      <c r="D240" s="126"/>
    </row>
    <row r="241" spans="1:36" x14ac:dyDescent="0.2">
      <c r="A241" s="126"/>
      <c r="B241" s="126"/>
      <c r="C241" s="126"/>
      <c r="D241" s="126"/>
      <c r="AG241" s="33"/>
      <c r="AH241" s="33"/>
      <c r="AI241" s="292"/>
      <c r="AJ241" s="292"/>
    </row>
    <row r="242" spans="1:36" x14ac:dyDescent="0.2">
      <c r="A242" s="126"/>
      <c r="B242" s="126"/>
      <c r="C242" s="126"/>
      <c r="D242" s="126"/>
      <c r="AG242" s="33"/>
      <c r="AH242" s="33"/>
      <c r="AI242" s="292"/>
      <c r="AJ242" s="292"/>
    </row>
    <row r="243" spans="1:36" x14ac:dyDescent="0.2">
      <c r="A243" s="126"/>
      <c r="B243" s="126"/>
      <c r="C243" s="126"/>
      <c r="D243" s="126"/>
    </row>
    <row r="244" spans="1:36" x14ac:dyDescent="0.2">
      <c r="A244" s="126"/>
      <c r="B244" s="126"/>
      <c r="C244" s="126"/>
      <c r="D244" s="126"/>
    </row>
    <row r="245" spans="1:36" x14ac:dyDescent="0.2">
      <c r="A245" s="126"/>
      <c r="B245" s="126"/>
      <c r="C245" s="126"/>
      <c r="D245" s="126"/>
    </row>
    <row r="246" spans="1:36" x14ac:dyDescent="0.2">
      <c r="A246" s="126"/>
      <c r="B246" s="126"/>
      <c r="C246" s="126"/>
      <c r="D246" s="126"/>
    </row>
    <row r="247" spans="1:36" x14ac:dyDescent="0.2">
      <c r="A247" s="126"/>
      <c r="B247" s="126"/>
      <c r="C247" s="126"/>
      <c r="D247" s="126"/>
    </row>
    <row r="248" spans="1:36" x14ac:dyDescent="0.2">
      <c r="A248" s="126"/>
      <c r="B248" s="126"/>
      <c r="C248" s="126"/>
      <c r="D248" s="126"/>
    </row>
    <row r="249" spans="1:36" x14ac:dyDescent="0.2">
      <c r="A249" s="126"/>
      <c r="B249" s="126"/>
      <c r="C249" s="126"/>
      <c r="D249" s="126"/>
    </row>
    <row r="250" spans="1:36" x14ac:dyDescent="0.2">
      <c r="A250" s="126"/>
      <c r="B250" s="126"/>
      <c r="C250" s="126"/>
      <c r="D250" s="126"/>
    </row>
    <row r="251" spans="1:36" x14ac:dyDescent="0.2">
      <c r="A251" s="126"/>
      <c r="B251" s="126"/>
      <c r="C251" s="126"/>
      <c r="D251" s="126"/>
    </row>
    <row r="252" spans="1:36" x14ac:dyDescent="0.2">
      <c r="A252" s="126"/>
      <c r="B252" s="126"/>
      <c r="C252" s="126"/>
      <c r="D252" s="126"/>
    </row>
    <row r="253" spans="1:36" x14ac:dyDescent="0.2">
      <c r="D253" s="126"/>
    </row>
    <row r="254" spans="1:36" x14ac:dyDescent="0.2">
      <c r="D254" s="126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AY255"/>
  <sheetViews>
    <sheetView workbookViewId="0">
      <pane xSplit="4" ySplit="3" topLeftCell="AU67" activePane="bottomRight" state="frozen"/>
      <selection activeCell="B12" sqref="B12"/>
      <selection pane="topRight" activeCell="B12" sqref="B12"/>
      <selection pane="bottomLeft" activeCell="B12" sqref="B12"/>
      <selection pane="bottomRight" activeCell="AW81" sqref="AW81"/>
    </sheetView>
  </sheetViews>
  <sheetFormatPr defaultRowHeight="14.25" x14ac:dyDescent="0.2"/>
  <cols>
    <col min="1" max="1" width="7.125" style="32" bestFit="1" customWidth="1"/>
    <col min="2" max="2" width="16.125" style="32" customWidth="1"/>
    <col min="3" max="3" width="10.375" style="32" bestFit="1" customWidth="1"/>
    <col min="4" max="4" width="42.875" style="32" customWidth="1"/>
    <col min="5" max="5" width="44.75" style="32" customWidth="1"/>
    <col min="6" max="9" width="19.625" style="36" customWidth="1"/>
    <col min="10" max="12" width="15.875" style="126" bestFit="1" customWidth="1"/>
    <col min="13" max="13" width="21.75" style="126" bestFit="1" customWidth="1"/>
    <col min="14" max="14" width="16.125" style="126" customWidth="1"/>
    <col min="15" max="15" width="18" style="59" bestFit="1" customWidth="1"/>
    <col min="16" max="16" width="20.125" style="59" bestFit="1" customWidth="1"/>
    <col min="17" max="17" width="19.625" style="59" customWidth="1"/>
    <col min="18" max="18" width="16.5" style="59" customWidth="1"/>
    <col min="19" max="20" width="21.5" style="59" bestFit="1" customWidth="1"/>
    <col min="21" max="21" width="22.25" style="126" customWidth="1"/>
    <col min="22" max="22" width="16.125" style="126" customWidth="1"/>
    <col min="23" max="23" width="15.375" style="126" bestFit="1" customWidth="1"/>
    <col min="24" max="24" width="25" style="126" customWidth="1"/>
    <col min="25" max="25" width="18" style="126" customWidth="1"/>
    <col min="26" max="26" width="16.125" style="126" customWidth="1"/>
    <col min="27" max="27" width="15.5" style="33" bestFit="1" customWidth="1"/>
    <col min="28" max="28" width="20" style="33" customWidth="1"/>
    <col min="29" max="29" width="17.5" style="33" customWidth="1"/>
    <col min="30" max="30" width="15.375" style="33" customWidth="1"/>
    <col min="31" max="31" width="14.875" style="33" customWidth="1"/>
    <col min="32" max="32" width="20.75" style="33" customWidth="1"/>
    <col min="33" max="33" width="23.75" style="247" customWidth="1"/>
    <col min="34" max="34" width="22" style="247" customWidth="1"/>
    <col min="35" max="35" width="19.875" style="291" customWidth="1"/>
    <col min="36" max="36" width="15.25" style="291" customWidth="1"/>
    <col min="37" max="37" width="19.625" style="292" bestFit="1" customWidth="1"/>
    <col min="38" max="38" width="19.5" style="292" customWidth="1"/>
    <col min="39" max="39" width="23.125" style="292" bestFit="1" customWidth="1"/>
    <col min="40" max="40" width="18.375" style="292" bestFit="1" customWidth="1"/>
    <col min="41" max="41" width="20.25" style="292" bestFit="1" customWidth="1"/>
    <col min="42" max="44" width="15.625" style="292" bestFit="1" customWidth="1"/>
    <col min="45" max="45" width="18" style="225" bestFit="1" customWidth="1"/>
    <col min="46" max="46" width="15.375" style="38" bestFit="1" customWidth="1"/>
    <col min="47" max="47" width="15.5" style="53" bestFit="1" customWidth="1"/>
    <col min="48" max="48" width="16.75" style="47" bestFit="1" customWidth="1"/>
    <col min="49" max="49" width="16.75" style="39" bestFit="1" customWidth="1"/>
    <col min="50" max="50" width="17.25" style="53" bestFit="1" customWidth="1"/>
    <col min="51" max="51" width="19.375" style="32" customWidth="1"/>
    <col min="52" max="16384" width="9" style="32"/>
  </cols>
  <sheetData>
    <row r="1" spans="1:50" x14ac:dyDescent="0.2">
      <c r="D1" s="32" t="s">
        <v>1408</v>
      </c>
      <c r="E1" s="32" t="s">
        <v>1408</v>
      </c>
      <c r="F1" s="36" t="s">
        <v>1819</v>
      </c>
      <c r="G1" s="36" t="s">
        <v>1821</v>
      </c>
      <c r="H1" s="36" t="s">
        <v>1823</v>
      </c>
      <c r="I1" s="36" t="s">
        <v>1825</v>
      </c>
      <c r="J1" s="126" t="s">
        <v>1827</v>
      </c>
      <c r="K1" s="126" t="s">
        <v>1829</v>
      </c>
      <c r="L1" s="126" t="s">
        <v>1831</v>
      </c>
      <c r="M1" s="126" t="s">
        <v>1833</v>
      </c>
      <c r="N1" s="126" t="s">
        <v>1894</v>
      </c>
      <c r="O1" s="59" t="s">
        <v>1835</v>
      </c>
      <c r="P1" s="59" t="s">
        <v>1837</v>
      </c>
      <c r="Q1" s="59" t="s">
        <v>1839</v>
      </c>
      <c r="R1" s="59" t="s">
        <v>1841</v>
      </c>
      <c r="S1" s="59" t="s">
        <v>1843</v>
      </c>
      <c r="T1" s="59" t="s">
        <v>1896</v>
      </c>
      <c r="U1" s="126" t="s">
        <v>1898</v>
      </c>
      <c r="V1" s="126" t="s">
        <v>1900</v>
      </c>
      <c r="W1" s="126" t="s">
        <v>1845</v>
      </c>
      <c r="X1" s="126" t="s">
        <v>1790</v>
      </c>
      <c r="Y1" s="126" t="s">
        <v>1847</v>
      </c>
      <c r="Z1" s="126" t="s">
        <v>1849</v>
      </c>
      <c r="AA1" s="33" t="s">
        <v>1888</v>
      </c>
      <c r="AB1" s="33" t="s">
        <v>1852</v>
      </c>
      <c r="AC1" s="33" t="s">
        <v>1854</v>
      </c>
      <c r="AD1" s="33" t="s">
        <v>1856</v>
      </c>
      <c r="AE1" s="33" t="s">
        <v>1858</v>
      </c>
      <c r="AF1" s="33" t="s">
        <v>1860</v>
      </c>
      <c r="AG1" s="247" t="s">
        <v>1862</v>
      </c>
      <c r="AH1" s="247" t="s">
        <v>1864</v>
      </c>
      <c r="AI1" s="291" t="s">
        <v>1866</v>
      </c>
      <c r="AJ1" s="291" t="s">
        <v>1868</v>
      </c>
      <c r="AK1" s="292" t="s">
        <v>1870</v>
      </c>
      <c r="AL1" s="292" t="s">
        <v>1872</v>
      </c>
      <c r="AM1" s="292" t="s">
        <v>1874</v>
      </c>
      <c r="AN1" s="292" t="s">
        <v>1876</v>
      </c>
      <c r="AO1" s="292" t="s">
        <v>1878</v>
      </c>
      <c r="AP1" s="292" t="s">
        <v>1880</v>
      </c>
      <c r="AQ1" s="292" t="s">
        <v>1882</v>
      </c>
      <c r="AR1" s="292" t="s">
        <v>1892</v>
      </c>
      <c r="AS1" s="224" t="s">
        <v>89</v>
      </c>
      <c r="AT1" s="41" t="s">
        <v>90</v>
      </c>
      <c r="AU1" s="34" t="s">
        <v>91</v>
      </c>
      <c r="AV1" s="42" t="s">
        <v>92</v>
      </c>
      <c r="AW1" s="43" t="s">
        <v>93</v>
      </c>
      <c r="AX1" s="216" t="s">
        <v>94</v>
      </c>
    </row>
    <row r="2" spans="1:50" x14ac:dyDescent="0.2">
      <c r="D2" s="32" t="s">
        <v>1409</v>
      </c>
      <c r="E2" s="32" t="s">
        <v>1409</v>
      </c>
      <c r="F2" s="36" t="s">
        <v>1820</v>
      </c>
      <c r="G2" s="36" t="s">
        <v>1822</v>
      </c>
      <c r="H2" s="36" t="s">
        <v>1824</v>
      </c>
      <c r="I2" s="36" t="s">
        <v>1826</v>
      </c>
      <c r="J2" s="126" t="s">
        <v>1828</v>
      </c>
      <c r="K2" s="126" t="s">
        <v>1830</v>
      </c>
      <c r="L2" s="126" t="s">
        <v>1832</v>
      </c>
      <c r="M2" s="126" t="s">
        <v>1834</v>
      </c>
      <c r="N2" s="126" t="s">
        <v>1895</v>
      </c>
      <c r="O2" s="59" t="s">
        <v>1836</v>
      </c>
      <c r="P2" s="59" t="s">
        <v>1838</v>
      </c>
      <c r="Q2" s="59" t="s">
        <v>1840</v>
      </c>
      <c r="R2" s="59" t="s">
        <v>1842</v>
      </c>
      <c r="S2" s="59" t="s">
        <v>1844</v>
      </c>
      <c r="T2" s="59" t="s">
        <v>1897</v>
      </c>
      <c r="U2" s="126" t="s">
        <v>1899</v>
      </c>
      <c r="V2" s="126" t="s">
        <v>1901</v>
      </c>
      <c r="W2" s="126" t="s">
        <v>1846</v>
      </c>
      <c r="X2" s="126" t="s">
        <v>1791</v>
      </c>
      <c r="Y2" s="126" t="s">
        <v>1848</v>
      </c>
      <c r="Z2" s="126" t="s">
        <v>1792</v>
      </c>
      <c r="AA2" s="33" t="s">
        <v>1889</v>
      </c>
      <c r="AB2" s="33" t="s">
        <v>1853</v>
      </c>
      <c r="AC2" s="33" t="s">
        <v>1855</v>
      </c>
      <c r="AD2" s="33" t="s">
        <v>1857</v>
      </c>
      <c r="AE2" s="33" t="s">
        <v>1859</v>
      </c>
      <c r="AF2" s="33" t="s">
        <v>1861</v>
      </c>
      <c r="AG2" s="247" t="s">
        <v>1863</v>
      </c>
      <c r="AH2" s="247" t="s">
        <v>1865</v>
      </c>
      <c r="AI2" s="291" t="s">
        <v>1867</v>
      </c>
      <c r="AJ2" s="291" t="s">
        <v>1869</v>
      </c>
      <c r="AK2" s="292" t="s">
        <v>1871</v>
      </c>
      <c r="AL2" s="292" t="s">
        <v>1873</v>
      </c>
      <c r="AM2" s="292" t="s">
        <v>1875</v>
      </c>
      <c r="AN2" s="292" t="s">
        <v>1877</v>
      </c>
      <c r="AO2" s="292" t="s">
        <v>1879</v>
      </c>
      <c r="AP2" s="292" t="s">
        <v>1881</v>
      </c>
      <c r="AQ2" s="292" t="s">
        <v>1883</v>
      </c>
      <c r="AR2" s="292" t="s">
        <v>1893</v>
      </c>
      <c r="AS2" s="224"/>
      <c r="AT2" s="41"/>
      <c r="AU2" s="34"/>
      <c r="AV2" s="44"/>
      <c r="AW2" s="45"/>
      <c r="AX2" s="34"/>
    </row>
    <row r="3" spans="1:50" x14ac:dyDescent="0.2">
      <c r="B3" s="32" t="s">
        <v>343</v>
      </c>
      <c r="C3" s="32" t="s">
        <v>465</v>
      </c>
      <c r="D3" s="32" t="s">
        <v>1410</v>
      </c>
      <c r="E3" s="32" t="s">
        <v>1410</v>
      </c>
      <c r="F3" s="36">
        <v>101543606.95999999</v>
      </c>
      <c r="G3" s="36">
        <v>18748654.77</v>
      </c>
      <c r="H3" s="36">
        <v>32041742.989999998</v>
      </c>
      <c r="I3" s="36">
        <v>34589</v>
      </c>
      <c r="J3" s="126">
        <v>5228.91</v>
      </c>
      <c r="K3" s="126">
        <v>205073689.19999999</v>
      </c>
      <c r="L3" s="126">
        <v>87765742.079999998</v>
      </c>
      <c r="M3" s="126">
        <v>0</v>
      </c>
      <c r="N3" s="126">
        <v>0</v>
      </c>
      <c r="O3" s="59">
        <v>2086454.98</v>
      </c>
      <c r="P3" s="59">
        <v>11480107.109999999</v>
      </c>
      <c r="Q3" s="59">
        <v>234803.94</v>
      </c>
      <c r="R3" s="59">
        <v>2753635.86</v>
      </c>
      <c r="S3" s="59">
        <v>-2684908.91</v>
      </c>
      <c r="T3" s="59">
        <v>30000</v>
      </c>
      <c r="U3" s="126">
        <v>-435689.78</v>
      </c>
      <c r="V3" s="126">
        <v>683833.07</v>
      </c>
      <c r="W3" s="126">
        <v>1555631.6</v>
      </c>
      <c r="X3" s="126">
        <v>-2924011.27</v>
      </c>
      <c r="Y3" s="126">
        <v>-40411147.600000001</v>
      </c>
      <c r="Z3" s="126">
        <v>519576854.60000002</v>
      </c>
      <c r="AA3" s="33">
        <v>5431.05</v>
      </c>
      <c r="AB3" s="33">
        <v>350803600.89999998</v>
      </c>
      <c r="AC3" s="33">
        <v>26590726.850000001</v>
      </c>
      <c r="AD3" s="33">
        <v>488294.53</v>
      </c>
      <c r="AE3" s="33">
        <v>1494305</v>
      </c>
      <c r="AF3" s="33">
        <v>353359500.57999998</v>
      </c>
      <c r="AG3" s="247">
        <v>8000</v>
      </c>
      <c r="AH3" s="247">
        <v>61179775.090000004</v>
      </c>
      <c r="AI3" s="291">
        <v>505518589.98000002</v>
      </c>
      <c r="AJ3" s="291">
        <v>125997.25</v>
      </c>
      <c r="AK3" s="292">
        <v>7648174.5999999996</v>
      </c>
      <c r="AL3" s="292">
        <v>2777661.99</v>
      </c>
      <c r="AM3" s="292">
        <v>260304126.58000001</v>
      </c>
      <c r="AN3" s="292">
        <v>59063653.210000001</v>
      </c>
      <c r="AO3" s="292">
        <v>14456.5</v>
      </c>
      <c r="AP3" s="292">
        <v>1424.3</v>
      </c>
      <c r="AQ3" s="292">
        <v>5196942.6100000003</v>
      </c>
      <c r="AR3" s="292">
        <v>10916.67</v>
      </c>
      <c r="AS3" s="225">
        <f t="shared" ref="AS3:AX3" si="0">SUM(AS4:AS229)</f>
        <v>152502103.56000012</v>
      </c>
      <c r="AT3" s="38">
        <f t="shared" si="0"/>
        <v>13953595.970000006</v>
      </c>
      <c r="AU3" s="53">
        <f t="shared" si="0"/>
        <v>138548507.59</v>
      </c>
      <c r="AV3" s="47">
        <f t="shared" si="0"/>
        <v>796697875.55999994</v>
      </c>
      <c r="AW3" s="39">
        <f t="shared" si="0"/>
        <v>843659478.63</v>
      </c>
      <c r="AX3" s="53">
        <f t="shared" si="0"/>
        <v>-46961603.069999985</v>
      </c>
    </row>
    <row r="4" spans="1:50" x14ac:dyDescent="0.2">
      <c r="D4" s="32" t="s">
        <v>95</v>
      </c>
      <c r="E4" s="32" t="s">
        <v>95</v>
      </c>
      <c r="F4" s="36">
        <v>134808.26999999999</v>
      </c>
      <c r="G4" s="36">
        <v>2376350.37</v>
      </c>
      <c r="H4" s="36">
        <v>154279</v>
      </c>
      <c r="K4" s="126">
        <v>92501</v>
      </c>
      <c r="L4" s="126">
        <v>39001</v>
      </c>
      <c r="Q4" s="59">
        <v>234803.94</v>
      </c>
      <c r="S4" s="59">
        <v>3044138.05</v>
      </c>
      <c r="U4" s="126">
        <v>-435689.78</v>
      </c>
      <c r="V4" s="126">
        <v>683833.07</v>
      </c>
      <c r="W4" s="126">
        <v>226784.55</v>
      </c>
      <c r="X4" s="126">
        <v>0</v>
      </c>
      <c r="Y4" s="126">
        <v>-956930.19</v>
      </c>
      <c r="AD4" s="33">
        <v>0</v>
      </c>
      <c r="AF4" s="33">
        <v>0</v>
      </c>
      <c r="AH4" s="247">
        <v>0</v>
      </c>
      <c r="AI4" s="291">
        <v>0</v>
      </c>
      <c r="AM4" s="292">
        <v>0</v>
      </c>
      <c r="AQ4" s="292">
        <v>0</v>
      </c>
      <c r="AS4" s="225">
        <f>SUM(F4:I4)</f>
        <v>2665437.64</v>
      </c>
      <c r="AT4" s="38">
        <f>SUM(O4:T4)</f>
        <v>3278941.9899999998</v>
      </c>
      <c r="AU4" s="53">
        <f>AS4-AT4</f>
        <v>-613504.34999999963</v>
      </c>
      <c r="AV4" s="47">
        <f>SUM(AA4:AH4)</f>
        <v>0</v>
      </c>
      <c r="AW4" s="39">
        <f>SUM(AI4:AR4)</f>
        <v>0</v>
      </c>
      <c r="AX4" s="53">
        <f>AV4-AW4</f>
        <v>0</v>
      </c>
    </row>
    <row r="5" spans="1:50" x14ac:dyDescent="0.2">
      <c r="D5" s="32" t="s">
        <v>96</v>
      </c>
      <c r="E5" s="32" t="s">
        <v>96</v>
      </c>
      <c r="F5" s="36">
        <v>348282.34</v>
      </c>
      <c r="H5" s="36">
        <v>5000</v>
      </c>
      <c r="K5" s="126">
        <v>322023.03999999998</v>
      </c>
      <c r="L5" s="126">
        <v>4</v>
      </c>
      <c r="O5" s="59">
        <v>0</v>
      </c>
      <c r="P5" s="59">
        <v>151490.09</v>
      </c>
      <c r="S5" s="59">
        <v>0</v>
      </c>
      <c r="Y5" s="126">
        <v>-1271104.67</v>
      </c>
      <c r="Z5" s="126">
        <v>1728083.33</v>
      </c>
      <c r="AD5" s="33">
        <v>597.16999999999996</v>
      </c>
      <c r="AF5" s="33">
        <v>1162290.1100000001</v>
      </c>
      <c r="AG5" s="33"/>
      <c r="AH5" s="33">
        <v>2856992.62</v>
      </c>
      <c r="AI5" s="292">
        <v>3117534.11</v>
      </c>
      <c r="AJ5" s="292">
        <v>740</v>
      </c>
      <c r="AM5" s="292">
        <v>711741.24</v>
      </c>
      <c r="AN5" s="292">
        <v>87823.92</v>
      </c>
      <c r="AQ5" s="292">
        <v>35200</v>
      </c>
      <c r="AS5" s="225">
        <f t="shared" ref="AS5:AS69" si="1">SUM(F5:I5)</f>
        <v>353282.34</v>
      </c>
      <c r="AT5" s="38">
        <f t="shared" ref="AT5:AT69" si="2">SUM(O5:T5)</f>
        <v>151490.09</v>
      </c>
      <c r="AU5" s="53">
        <f t="shared" ref="AU5:AU69" si="3">AS5-AT5</f>
        <v>201792.25000000003</v>
      </c>
      <c r="AV5" s="47">
        <f t="shared" ref="AV5:AV69" si="4">SUM(AA5:AH5)</f>
        <v>4019879.9000000004</v>
      </c>
      <c r="AW5" s="39">
        <f t="shared" ref="AW5:AW69" si="5">SUM(AI5:AR5)</f>
        <v>3953039.2699999996</v>
      </c>
      <c r="AX5" s="53">
        <f t="shared" ref="AX5:AX69" si="6">AV5-AW5</f>
        <v>66840.63000000082</v>
      </c>
    </row>
    <row r="6" spans="1:50" x14ac:dyDescent="0.2">
      <c r="D6" s="32" t="s">
        <v>97</v>
      </c>
      <c r="E6" s="32" t="s">
        <v>97</v>
      </c>
      <c r="F6" s="36">
        <v>86368.25</v>
      </c>
      <c r="H6" s="36">
        <v>38730</v>
      </c>
      <c r="L6" s="126">
        <v>3</v>
      </c>
      <c r="S6" s="59">
        <v>0</v>
      </c>
      <c r="Y6" s="126">
        <v>109239.05</v>
      </c>
      <c r="Z6" s="126">
        <v>1</v>
      </c>
      <c r="AD6" s="33">
        <v>183.2</v>
      </c>
      <c r="AF6" s="33">
        <v>725030</v>
      </c>
      <c r="AG6" s="33"/>
      <c r="AH6" s="33">
        <v>508025.39</v>
      </c>
      <c r="AI6" s="292">
        <v>756460</v>
      </c>
      <c r="AJ6" s="292"/>
      <c r="AL6" s="292">
        <v>8000</v>
      </c>
      <c r="AM6" s="292">
        <v>452917.39</v>
      </c>
      <c r="AS6" s="225">
        <f t="shared" si="1"/>
        <v>125098.25</v>
      </c>
      <c r="AT6" s="38">
        <f t="shared" si="2"/>
        <v>0</v>
      </c>
      <c r="AU6" s="53">
        <f t="shared" si="3"/>
        <v>125098.25</v>
      </c>
      <c r="AV6" s="47">
        <f t="shared" si="4"/>
        <v>1233238.5899999999</v>
      </c>
      <c r="AW6" s="39">
        <f t="shared" si="5"/>
        <v>1217377.3900000001</v>
      </c>
      <c r="AX6" s="53">
        <f t="shared" si="6"/>
        <v>15861.199999999721</v>
      </c>
    </row>
    <row r="7" spans="1:50" x14ac:dyDescent="0.2">
      <c r="D7" s="32" t="s">
        <v>98</v>
      </c>
      <c r="E7" s="32" t="s">
        <v>98</v>
      </c>
      <c r="F7" s="36">
        <v>14729.82</v>
      </c>
      <c r="H7" s="36">
        <v>0</v>
      </c>
      <c r="K7" s="126">
        <v>604924.39</v>
      </c>
      <c r="L7" s="126">
        <v>564214.05000000005</v>
      </c>
      <c r="Y7" s="126">
        <v>-790646.1</v>
      </c>
      <c r="Z7" s="126">
        <v>2280907.04</v>
      </c>
      <c r="AA7" s="33">
        <v>32.06</v>
      </c>
      <c r="AD7" s="33">
        <v>13.33</v>
      </c>
      <c r="AF7" s="33">
        <v>1909420.5</v>
      </c>
      <c r="AG7" s="33"/>
      <c r="AH7" s="33">
        <v>301651.24</v>
      </c>
      <c r="AI7" s="292">
        <v>1937221.5</v>
      </c>
      <c r="AJ7" s="292">
        <v>7291.25</v>
      </c>
      <c r="AK7" s="292">
        <v>22646</v>
      </c>
      <c r="AM7" s="292">
        <v>230295.99</v>
      </c>
      <c r="AN7" s="292">
        <v>320055.07</v>
      </c>
      <c r="AS7" s="225">
        <f t="shared" si="1"/>
        <v>14729.82</v>
      </c>
      <c r="AT7" s="38">
        <f t="shared" si="2"/>
        <v>0</v>
      </c>
      <c r="AU7" s="53">
        <f t="shared" si="3"/>
        <v>14729.82</v>
      </c>
      <c r="AV7" s="47">
        <f t="shared" si="4"/>
        <v>2211117.13</v>
      </c>
      <c r="AW7" s="39">
        <f t="shared" si="5"/>
        <v>2517509.81</v>
      </c>
      <c r="AX7" s="53">
        <f t="shared" si="6"/>
        <v>-306392.68000000017</v>
      </c>
    </row>
    <row r="8" spans="1:50" x14ac:dyDescent="0.2">
      <c r="D8" s="32" t="s">
        <v>99</v>
      </c>
      <c r="E8" s="32" t="s">
        <v>99</v>
      </c>
      <c r="F8" s="36">
        <v>8145.44</v>
      </c>
      <c r="H8" s="36">
        <v>0</v>
      </c>
      <c r="K8" s="126">
        <v>3744167.6</v>
      </c>
      <c r="L8" s="126">
        <v>11718.53</v>
      </c>
      <c r="O8" s="59">
        <v>28860</v>
      </c>
      <c r="P8" s="59">
        <v>5505.19</v>
      </c>
      <c r="S8" s="59">
        <v>0</v>
      </c>
      <c r="Y8" s="126">
        <v>-1000387.37</v>
      </c>
      <c r="Z8" s="126">
        <v>4905540</v>
      </c>
      <c r="AD8" s="33">
        <v>221.04</v>
      </c>
      <c r="AF8" s="33">
        <v>1080040</v>
      </c>
      <c r="AG8" s="33"/>
      <c r="AH8" s="33">
        <v>442806.76</v>
      </c>
      <c r="AI8" s="292">
        <v>1090390</v>
      </c>
      <c r="AJ8" s="292">
        <v>18525</v>
      </c>
      <c r="AM8" s="292">
        <v>415238.97</v>
      </c>
      <c r="AN8" s="292">
        <v>174400.08</v>
      </c>
      <c r="AS8" s="225">
        <f t="shared" si="1"/>
        <v>8145.44</v>
      </c>
      <c r="AT8" s="38">
        <f t="shared" si="2"/>
        <v>34365.19</v>
      </c>
      <c r="AU8" s="53">
        <f t="shared" si="3"/>
        <v>-26219.750000000004</v>
      </c>
      <c r="AV8" s="47">
        <f t="shared" si="4"/>
        <v>1523067.8</v>
      </c>
      <c r="AW8" s="39">
        <f t="shared" si="5"/>
        <v>1698554.05</v>
      </c>
      <c r="AX8" s="53">
        <f t="shared" si="6"/>
        <v>-175486.25</v>
      </c>
    </row>
    <row r="9" spans="1:50" x14ac:dyDescent="0.2">
      <c r="D9" s="32" t="s">
        <v>100</v>
      </c>
      <c r="E9" s="32" t="s">
        <v>100</v>
      </c>
      <c r="F9" s="36">
        <v>130694.21</v>
      </c>
      <c r="G9" s="36">
        <v>2600</v>
      </c>
      <c r="H9" s="36">
        <v>33000</v>
      </c>
      <c r="I9" s="36">
        <v>0</v>
      </c>
      <c r="J9" s="126">
        <v>0</v>
      </c>
      <c r="K9" s="126">
        <v>1</v>
      </c>
      <c r="L9" s="126">
        <v>45236.08</v>
      </c>
      <c r="M9" s="126">
        <v>0</v>
      </c>
      <c r="O9" s="59">
        <v>0</v>
      </c>
      <c r="P9" s="59">
        <v>0</v>
      </c>
      <c r="R9" s="59">
        <v>0</v>
      </c>
      <c r="S9" s="59">
        <v>2600</v>
      </c>
      <c r="W9" s="126">
        <v>0</v>
      </c>
      <c r="X9" s="126">
        <v>605625.62</v>
      </c>
      <c r="Y9" s="126">
        <v>-492383.3</v>
      </c>
      <c r="Z9" s="126">
        <v>2</v>
      </c>
      <c r="AB9" s="33">
        <v>560900</v>
      </c>
      <c r="AD9" s="33">
        <v>332.04</v>
      </c>
      <c r="AF9" s="33">
        <v>17347053.440000001</v>
      </c>
      <c r="AG9" s="33"/>
      <c r="AH9" s="33">
        <v>66740</v>
      </c>
      <c r="AI9" s="292">
        <v>17381306</v>
      </c>
      <c r="AJ9" s="292"/>
      <c r="AL9" s="292">
        <v>73048</v>
      </c>
      <c r="AM9" s="292">
        <v>404517.88</v>
      </c>
      <c r="AN9" s="292">
        <v>12466.63</v>
      </c>
      <c r="AQ9" s="292">
        <v>8000</v>
      </c>
      <c r="AS9" s="225">
        <f t="shared" si="1"/>
        <v>166294.21000000002</v>
      </c>
      <c r="AT9" s="38">
        <f t="shared" si="2"/>
        <v>2600</v>
      </c>
      <c r="AU9" s="53">
        <f t="shared" si="3"/>
        <v>163694.21000000002</v>
      </c>
      <c r="AV9" s="47">
        <f t="shared" si="4"/>
        <v>17975025.48</v>
      </c>
      <c r="AW9" s="39">
        <f t="shared" si="5"/>
        <v>17879338.509999998</v>
      </c>
      <c r="AX9" s="53">
        <f t="shared" si="6"/>
        <v>95686.970000002533</v>
      </c>
    </row>
    <row r="10" spans="1:50" x14ac:dyDescent="0.2">
      <c r="D10" s="32" t="s">
        <v>101</v>
      </c>
      <c r="E10" s="32" t="s">
        <v>101</v>
      </c>
      <c r="F10" s="36">
        <v>18394.419999999998</v>
      </c>
      <c r="H10" s="36">
        <v>0</v>
      </c>
      <c r="K10" s="126">
        <v>776194.41</v>
      </c>
      <c r="L10" s="126">
        <v>688671.51</v>
      </c>
      <c r="O10" s="59">
        <v>0</v>
      </c>
      <c r="S10" s="59">
        <v>0</v>
      </c>
      <c r="Y10" s="126">
        <v>-2167295.5</v>
      </c>
      <c r="Z10" s="126">
        <v>3116375.39</v>
      </c>
      <c r="AF10" s="33">
        <v>1457495.68</v>
      </c>
      <c r="AG10" s="33"/>
      <c r="AH10" s="33">
        <v>1342245.42</v>
      </c>
      <c r="AI10" s="292">
        <v>1472971</v>
      </c>
      <c r="AJ10" s="292">
        <v>76099</v>
      </c>
      <c r="AM10" s="292">
        <v>410873.62</v>
      </c>
      <c r="AN10" s="292">
        <v>305617.03000000003</v>
      </c>
      <c r="AS10" s="225">
        <f t="shared" si="1"/>
        <v>18394.419999999998</v>
      </c>
      <c r="AT10" s="38">
        <f t="shared" si="2"/>
        <v>0</v>
      </c>
      <c r="AU10" s="53">
        <f t="shared" si="3"/>
        <v>18394.419999999998</v>
      </c>
      <c r="AV10" s="47">
        <f t="shared" si="4"/>
        <v>2799741.0999999996</v>
      </c>
      <c r="AW10" s="39">
        <f t="shared" si="5"/>
        <v>2265560.6500000004</v>
      </c>
      <c r="AX10" s="53">
        <f t="shared" si="6"/>
        <v>534180.44999999925</v>
      </c>
    </row>
    <row r="11" spans="1:50" x14ac:dyDescent="0.2">
      <c r="D11" s="32" t="s">
        <v>102</v>
      </c>
      <c r="E11" s="32" t="s">
        <v>102</v>
      </c>
      <c r="F11" s="36">
        <v>1262914.3</v>
      </c>
      <c r="H11" s="36">
        <v>151859</v>
      </c>
      <c r="K11" s="126">
        <v>321388.59000000003</v>
      </c>
      <c r="L11" s="126">
        <v>485318.03</v>
      </c>
      <c r="S11" s="59">
        <v>-7441246</v>
      </c>
      <c r="Y11" s="126">
        <v>2351172.4700000002</v>
      </c>
      <c r="Z11" s="126">
        <v>2450442</v>
      </c>
      <c r="AD11" s="33">
        <v>365.98</v>
      </c>
      <c r="AF11" s="33">
        <v>1365441</v>
      </c>
      <c r="AG11" s="33"/>
      <c r="AH11" s="33">
        <v>5798530.29</v>
      </c>
      <c r="AI11" s="292">
        <v>1578998.5</v>
      </c>
      <c r="AJ11" s="292"/>
      <c r="AM11" s="292">
        <v>464427.2</v>
      </c>
      <c r="AN11" s="292">
        <v>259800.12</v>
      </c>
      <c r="AS11" s="225">
        <f t="shared" si="1"/>
        <v>1414773.3</v>
      </c>
      <c r="AT11" s="38">
        <f t="shared" si="2"/>
        <v>-7441246</v>
      </c>
      <c r="AU11" s="53">
        <f t="shared" si="3"/>
        <v>8856019.3000000007</v>
      </c>
      <c r="AV11" s="47">
        <f t="shared" si="4"/>
        <v>7164337.2699999996</v>
      </c>
      <c r="AW11" s="39">
        <f t="shared" si="5"/>
        <v>2303225.8199999998</v>
      </c>
      <c r="AX11" s="53">
        <f t="shared" si="6"/>
        <v>4861111.4499999993</v>
      </c>
    </row>
    <row r="12" spans="1:50" x14ac:dyDescent="0.2">
      <c r="D12" s="32" t="s">
        <v>103</v>
      </c>
      <c r="E12" s="32" t="s">
        <v>103</v>
      </c>
      <c r="F12" s="36">
        <v>2352.71</v>
      </c>
      <c r="K12" s="126">
        <v>3194807.4</v>
      </c>
      <c r="L12" s="126">
        <v>757869.19</v>
      </c>
      <c r="P12" s="59">
        <v>-204500</v>
      </c>
      <c r="S12" s="59">
        <v>204500</v>
      </c>
      <c r="Y12" s="126">
        <v>2603438.8199999998</v>
      </c>
      <c r="Z12" s="126">
        <v>1686786.55</v>
      </c>
      <c r="AC12" s="33">
        <v>8000</v>
      </c>
      <c r="AF12" s="33">
        <v>1758692</v>
      </c>
      <c r="AG12" s="33"/>
      <c r="AH12" s="33">
        <v>299151.07</v>
      </c>
      <c r="AI12" s="292">
        <v>1807766</v>
      </c>
      <c r="AJ12" s="292">
        <v>18000</v>
      </c>
      <c r="AK12" s="292">
        <v>4140</v>
      </c>
      <c r="AL12" s="292">
        <v>2540</v>
      </c>
      <c r="AM12" s="292">
        <v>231044.36</v>
      </c>
      <c r="AN12" s="292">
        <v>337548.78</v>
      </c>
      <c r="AS12" s="225">
        <f t="shared" si="1"/>
        <v>2352.71</v>
      </c>
      <c r="AT12" s="38">
        <f t="shared" si="2"/>
        <v>0</v>
      </c>
      <c r="AU12" s="53">
        <f t="shared" si="3"/>
        <v>2352.71</v>
      </c>
      <c r="AV12" s="47">
        <f t="shared" si="4"/>
        <v>2065843.07</v>
      </c>
      <c r="AW12" s="39">
        <f t="shared" si="5"/>
        <v>2401039.1399999997</v>
      </c>
      <c r="AX12" s="53">
        <f t="shared" si="6"/>
        <v>-335196.0699999996</v>
      </c>
    </row>
    <row r="13" spans="1:50" x14ac:dyDescent="0.2">
      <c r="D13" s="32" t="s">
        <v>104</v>
      </c>
      <c r="E13" s="32" t="s">
        <v>104</v>
      </c>
      <c r="F13" s="36">
        <v>1466</v>
      </c>
      <c r="H13" s="36">
        <v>0</v>
      </c>
      <c r="K13" s="126">
        <v>738667.59</v>
      </c>
      <c r="L13" s="126">
        <v>377292.78</v>
      </c>
      <c r="O13" s="59">
        <v>0</v>
      </c>
      <c r="P13" s="59">
        <v>0</v>
      </c>
      <c r="Q13" s="59">
        <v>0</v>
      </c>
      <c r="S13" s="59">
        <v>0</v>
      </c>
      <c r="Y13" s="126">
        <v>904141.45</v>
      </c>
      <c r="Z13" s="126">
        <v>412000</v>
      </c>
      <c r="AD13" s="33">
        <v>156.04</v>
      </c>
      <c r="AF13" s="33">
        <v>2270844</v>
      </c>
      <c r="AG13" s="33">
        <v>8000</v>
      </c>
      <c r="AH13" s="33">
        <v>3775880</v>
      </c>
      <c r="AI13" s="292">
        <v>2313344</v>
      </c>
      <c r="AJ13" s="292"/>
      <c r="AK13" s="292">
        <v>68400</v>
      </c>
      <c r="AL13" s="292">
        <v>86320</v>
      </c>
      <c r="AM13" s="292">
        <v>396881.12</v>
      </c>
      <c r="AN13" s="292">
        <v>197250</v>
      </c>
      <c r="AQ13" s="292">
        <v>3191400</v>
      </c>
      <c r="AS13" s="225">
        <f t="shared" si="1"/>
        <v>1466</v>
      </c>
      <c r="AT13" s="38">
        <f t="shared" si="2"/>
        <v>0</v>
      </c>
      <c r="AU13" s="53">
        <f t="shared" si="3"/>
        <v>1466</v>
      </c>
      <c r="AV13" s="47">
        <f t="shared" si="4"/>
        <v>6054880.04</v>
      </c>
      <c r="AW13" s="39">
        <f t="shared" si="5"/>
        <v>6253595.1200000001</v>
      </c>
      <c r="AX13" s="53">
        <f t="shared" si="6"/>
        <v>-198715.08000000007</v>
      </c>
    </row>
    <row r="14" spans="1:50" x14ac:dyDescent="0.2">
      <c r="D14" s="32" t="s">
        <v>1602</v>
      </c>
      <c r="E14" s="32" t="s">
        <v>1602</v>
      </c>
      <c r="F14" s="36">
        <v>300931.73</v>
      </c>
      <c r="K14" s="126">
        <v>1</v>
      </c>
      <c r="L14" s="126">
        <v>2</v>
      </c>
      <c r="S14" s="59">
        <v>1608</v>
      </c>
      <c r="Y14" s="126">
        <v>-2628773.2599999998</v>
      </c>
      <c r="Z14" s="126">
        <v>2928622.32</v>
      </c>
      <c r="AA14" s="33">
        <v>1004.43</v>
      </c>
      <c r="AB14" s="33">
        <v>25181</v>
      </c>
      <c r="AD14" s="33">
        <v>478.87</v>
      </c>
      <c r="AF14" s="33">
        <v>9491842.3000000007</v>
      </c>
      <c r="AG14" s="33"/>
      <c r="AH14" s="33">
        <v>850300</v>
      </c>
      <c r="AI14" s="292">
        <v>10210586.300000001</v>
      </c>
      <c r="AJ14" s="292"/>
      <c r="AM14" s="292">
        <v>158742.63</v>
      </c>
      <c r="AS14" s="225">
        <f t="shared" si="1"/>
        <v>300931.73</v>
      </c>
      <c r="AT14" s="38">
        <f t="shared" si="2"/>
        <v>1608</v>
      </c>
      <c r="AU14" s="53">
        <f t="shared" si="3"/>
        <v>299323.73</v>
      </c>
      <c r="AV14" s="47">
        <f t="shared" si="4"/>
        <v>10368806.600000001</v>
      </c>
      <c r="AW14" s="39">
        <f t="shared" si="5"/>
        <v>10369328.930000002</v>
      </c>
      <c r="AX14" s="53">
        <f t="shared" si="6"/>
        <v>-522.33000000007451</v>
      </c>
    </row>
    <row r="15" spans="1:50" x14ac:dyDescent="0.2">
      <c r="AG15" s="33"/>
      <c r="AH15" s="33"/>
      <c r="AI15" s="292"/>
      <c r="AJ15" s="292"/>
    </row>
    <row r="16" spans="1:50" x14ac:dyDescent="0.2">
      <c r="A16" s="32" t="s">
        <v>600</v>
      </c>
      <c r="B16" s="32" t="s">
        <v>329</v>
      </c>
      <c r="C16" s="32">
        <v>6904</v>
      </c>
      <c r="D16" s="32" t="s">
        <v>105</v>
      </c>
      <c r="E16" s="32" t="s">
        <v>105</v>
      </c>
      <c r="F16" s="36">
        <v>778753.4</v>
      </c>
      <c r="G16" s="36">
        <v>43600</v>
      </c>
      <c r="H16" s="36">
        <v>306703.03000000003</v>
      </c>
      <c r="K16" s="126">
        <v>109942</v>
      </c>
      <c r="L16" s="126">
        <v>510097.3</v>
      </c>
      <c r="O16" s="59">
        <v>0</v>
      </c>
      <c r="P16" s="59">
        <v>70700</v>
      </c>
      <c r="R16" s="59">
        <v>8079.9</v>
      </c>
      <c r="S16" s="59">
        <v>0</v>
      </c>
      <c r="Y16" s="126">
        <v>193948.4</v>
      </c>
      <c r="Z16" s="126">
        <v>1691218.36</v>
      </c>
      <c r="AB16" s="33">
        <v>1843185.73</v>
      </c>
      <c r="AC16" s="33">
        <v>210375</v>
      </c>
      <c r="AD16" s="33">
        <v>3809.17</v>
      </c>
      <c r="AF16" s="33">
        <v>3528213.5</v>
      </c>
      <c r="AG16" s="33"/>
      <c r="AH16" s="33">
        <v>368150</v>
      </c>
      <c r="AI16" s="292">
        <v>4238838.5</v>
      </c>
      <c r="AJ16" s="292"/>
      <c r="AK16" s="292">
        <v>22320</v>
      </c>
      <c r="AL16" s="292">
        <v>61933</v>
      </c>
      <c r="AM16" s="292">
        <v>1487099.65</v>
      </c>
      <c r="AN16" s="292">
        <v>358393.18</v>
      </c>
      <c r="AS16" s="225">
        <f t="shared" si="1"/>
        <v>1129056.4300000002</v>
      </c>
      <c r="AT16" s="38">
        <f t="shared" si="2"/>
        <v>78779.899999999994</v>
      </c>
      <c r="AU16" s="53">
        <f t="shared" si="3"/>
        <v>1050276.5300000003</v>
      </c>
      <c r="AV16" s="47">
        <f t="shared" si="4"/>
        <v>5953733.4000000004</v>
      </c>
      <c r="AW16" s="39">
        <f t="shared" si="5"/>
        <v>6168584.3300000001</v>
      </c>
      <c r="AX16" s="53">
        <f t="shared" si="6"/>
        <v>-214850.9299999997</v>
      </c>
    </row>
    <row r="17" spans="1:50" x14ac:dyDescent="0.2">
      <c r="A17" s="32" t="s">
        <v>600</v>
      </c>
      <c r="B17" s="32" t="s">
        <v>329</v>
      </c>
      <c r="C17" s="32">
        <v>7854</v>
      </c>
      <c r="D17" s="32" t="s">
        <v>106</v>
      </c>
      <c r="E17" s="32" t="s">
        <v>106</v>
      </c>
      <c r="F17" s="36">
        <v>235971.13</v>
      </c>
      <c r="G17" s="36">
        <v>99390.5</v>
      </c>
      <c r="H17" s="36">
        <v>700137.81</v>
      </c>
      <c r="K17" s="126">
        <v>365735.33</v>
      </c>
      <c r="L17" s="126">
        <v>1056923.8400000001</v>
      </c>
      <c r="P17" s="59">
        <v>94614.97</v>
      </c>
      <c r="S17" s="59">
        <v>0</v>
      </c>
      <c r="Y17" s="126">
        <v>949789.04</v>
      </c>
      <c r="Z17" s="126">
        <v>1534772.11</v>
      </c>
      <c r="AB17" s="33">
        <v>2290431.27</v>
      </c>
      <c r="AD17" s="33">
        <v>3090.58</v>
      </c>
      <c r="AF17" s="33">
        <v>1656489</v>
      </c>
      <c r="AG17" s="33"/>
      <c r="AH17" s="33">
        <v>372150</v>
      </c>
      <c r="AI17" s="292">
        <v>2843344</v>
      </c>
      <c r="AJ17" s="292"/>
      <c r="AK17" s="292">
        <v>90410</v>
      </c>
      <c r="AL17" s="292">
        <v>1260</v>
      </c>
      <c r="AM17" s="292">
        <v>1357137.76</v>
      </c>
      <c r="AN17" s="292">
        <v>151026.6</v>
      </c>
      <c r="AS17" s="225">
        <f t="shared" si="1"/>
        <v>1035499.4400000001</v>
      </c>
      <c r="AT17" s="38">
        <f t="shared" si="2"/>
        <v>94614.97</v>
      </c>
      <c r="AU17" s="53">
        <f t="shared" si="3"/>
        <v>940884.47000000009</v>
      </c>
      <c r="AV17" s="47">
        <f t="shared" si="4"/>
        <v>4322160.8499999996</v>
      </c>
      <c r="AW17" s="39">
        <f t="shared" si="5"/>
        <v>4443178.3599999994</v>
      </c>
      <c r="AX17" s="53">
        <f t="shared" si="6"/>
        <v>-121017.50999999978</v>
      </c>
    </row>
    <row r="18" spans="1:50" x14ac:dyDescent="0.2">
      <c r="A18" s="32" t="s">
        <v>600</v>
      </c>
      <c r="B18" s="32" t="s">
        <v>329</v>
      </c>
      <c r="C18" s="32">
        <v>11376</v>
      </c>
      <c r="D18" s="32" t="s">
        <v>107</v>
      </c>
      <c r="E18" s="32" t="s">
        <v>107</v>
      </c>
      <c r="F18" s="36">
        <v>3223545.66</v>
      </c>
      <c r="G18" s="36">
        <v>14300</v>
      </c>
      <c r="H18" s="36">
        <v>472591.68</v>
      </c>
      <c r="K18" s="126">
        <v>764736.08</v>
      </c>
      <c r="L18" s="126">
        <v>199791.05</v>
      </c>
      <c r="O18" s="59">
        <v>89073.08</v>
      </c>
      <c r="P18" s="59">
        <v>107203.87</v>
      </c>
      <c r="S18" s="59">
        <v>5704.88</v>
      </c>
      <c r="Y18" s="126">
        <v>3893126.14</v>
      </c>
      <c r="Z18" s="126">
        <v>1567224.53</v>
      </c>
      <c r="AB18" s="33">
        <v>2851381.66</v>
      </c>
      <c r="AD18" s="33">
        <v>17137.39</v>
      </c>
      <c r="AF18" s="33">
        <v>1634973</v>
      </c>
      <c r="AG18" s="33"/>
      <c r="AH18" s="33">
        <v>647550</v>
      </c>
      <c r="AI18" s="292">
        <v>3005662.08</v>
      </c>
      <c r="AJ18" s="292"/>
      <c r="AK18" s="292">
        <v>32266</v>
      </c>
      <c r="AL18" s="292">
        <v>55191</v>
      </c>
      <c r="AM18" s="292">
        <v>2560254.2599999998</v>
      </c>
      <c r="AN18" s="292">
        <v>436404.74</v>
      </c>
      <c r="AQ18" s="292">
        <v>48632</v>
      </c>
      <c r="AS18" s="225">
        <f t="shared" si="1"/>
        <v>3710437.3400000003</v>
      </c>
      <c r="AT18" s="38">
        <f t="shared" si="2"/>
        <v>201981.83000000002</v>
      </c>
      <c r="AU18" s="53">
        <f t="shared" si="3"/>
        <v>3508455.5100000002</v>
      </c>
      <c r="AV18" s="47">
        <f t="shared" si="4"/>
        <v>5151042.0500000007</v>
      </c>
      <c r="AW18" s="39">
        <f t="shared" si="5"/>
        <v>6138410.0800000001</v>
      </c>
      <c r="AX18" s="53">
        <f t="shared" si="6"/>
        <v>-987368.02999999933</v>
      </c>
    </row>
    <row r="19" spans="1:50" x14ac:dyDescent="0.2">
      <c r="A19" s="32" t="s">
        <v>600</v>
      </c>
      <c r="B19" s="32" t="s">
        <v>329</v>
      </c>
      <c r="C19" s="32">
        <v>5535</v>
      </c>
      <c r="D19" s="32" t="s">
        <v>108</v>
      </c>
      <c r="E19" s="32" t="s">
        <v>108</v>
      </c>
      <c r="F19" s="36">
        <v>1333704.08</v>
      </c>
      <c r="G19" s="36">
        <v>34207.949999999997</v>
      </c>
      <c r="H19" s="36">
        <v>320238.84000000003</v>
      </c>
      <c r="K19" s="126">
        <v>119351.67</v>
      </c>
      <c r="L19" s="126">
        <v>703167.14</v>
      </c>
      <c r="O19" s="59">
        <v>7600</v>
      </c>
      <c r="P19" s="59">
        <v>56300.5</v>
      </c>
      <c r="R19" s="59">
        <v>0</v>
      </c>
      <c r="S19" s="59">
        <v>0</v>
      </c>
      <c r="Y19" s="126">
        <v>3098985.87</v>
      </c>
      <c r="Z19" s="126">
        <v>1097038.29</v>
      </c>
      <c r="AB19" s="33">
        <v>1822933.65</v>
      </c>
      <c r="AC19" s="33">
        <v>31000</v>
      </c>
      <c r="AD19" s="33">
        <v>5770.59</v>
      </c>
      <c r="AF19" s="33">
        <v>1915649</v>
      </c>
      <c r="AG19" s="33"/>
      <c r="AH19" s="33">
        <v>327472</v>
      </c>
      <c r="AI19" s="292">
        <v>2782427</v>
      </c>
      <c r="AJ19" s="292"/>
      <c r="AK19" s="292">
        <v>4200</v>
      </c>
      <c r="AL19" s="292">
        <v>80506</v>
      </c>
      <c r="AM19" s="292">
        <v>933136.89</v>
      </c>
      <c r="AN19" s="292">
        <v>2051810.33</v>
      </c>
      <c r="AS19" s="225">
        <f t="shared" si="1"/>
        <v>1688150.87</v>
      </c>
      <c r="AT19" s="38">
        <f t="shared" si="2"/>
        <v>63900.5</v>
      </c>
      <c r="AU19" s="53">
        <f t="shared" si="3"/>
        <v>1624250.37</v>
      </c>
      <c r="AV19" s="47">
        <f t="shared" si="4"/>
        <v>4102825.24</v>
      </c>
      <c r="AW19" s="39">
        <f t="shared" si="5"/>
        <v>5852080.2200000007</v>
      </c>
      <c r="AX19" s="53">
        <f t="shared" si="6"/>
        <v>-1749254.9800000004</v>
      </c>
    </row>
    <row r="20" spans="1:50" x14ac:dyDescent="0.2">
      <c r="A20" s="32" t="s">
        <v>600</v>
      </c>
      <c r="B20" s="32" t="s">
        <v>329</v>
      </c>
      <c r="C20" s="32">
        <v>4498</v>
      </c>
      <c r="D20" s="32" t="s">
        <v>109</v>
      </c>
      <c r="E20" s="32" t="s">
        <v>109</v>
      </c>
      <c r="F20" s="36">
        <v>397234.9</v>
      </c>
      <c r="G20" s="36">
        <v>60209.1</v>
      </c>
      <c r="H20" s="36">
        <v>498539.63</v>
      </c>
      <c r="K20" s="126">
        <v>2237089.69</v>
      </c>
      <c r="L20" s="126">
        <v>225715.71</v>
      </c>
      <c r="O20" s="59">
        <v>82217</v>
      </c>
      <c r="P20" s="59">
        <v>62430.92</v>
      </c>
      <c r="R20" s="59">
        <v>23068.799999999999</v>
      </c>
      <c r="S20" s="59">
        <v>0</v>
      </c>
      <c r="Y20" s="126">
        <v>2655532.6800000002</v>
      </c>
      <c r="Z20" s="126">
        <v>1718005.94</v>
      </c>
      <c r="AB20" s="33">
        <v>1721014.6</v>
      </c>
      <c r="AC20" s="33">
        <v>19000</v>
      </c>
      <c r="AD20" s="33">
        <v>2585.33</v>
      </c>
      <c r="AF20" s="33">
        <v>1433838</v>
      </c>
      <c r="AG20" s="33"/>
      <c r="AH20" s="33">
        <v>151100</v>
      </c>
      <c r="AI20" s="292">
        <v>2320307</v>
      </c>
      <c r="AJ20" s="292"/>
      <c r="AK20" s="292">
        <v>45302</v>
      </c>
      <c r="AL20" s="292">
        <v>9960</v>
      </c>
      <c r="AM20" s="292">
        <v>1077795.78</v>
      </c>
      <c r="AN20" s="292">
        <v>996639.46</v>
      </c>
      <c r="AS20" s="225">
        <f t="shared" si="1"/>
        <v>955983.63</v>
      </c>
      <c r="AT20" s="38">
        <f t="shared" si="2"/>
        <v>167716.71999999997</v>
      </c>
      <c r="AU20" s="53">
        <f t="shared" si="3"/>
        <v>788266.91</v>
      </c>
      <c r="AV20" s="47">
        <f t="shared" si="4"/>
        <v>3327537.93</v>
      </c>
      <c r="AW20" s="39">
        <f t="shared" si="5"/>
        <v>4450004.24</v>
      </c>
      <c r="AX20" s="53">
        <f t="shared" si="6"/>
        <v>-1122466.31</v>
      </c>
    </row>
    <row r="21" spans="1:50" x14ac:dyDescent="0.2">
      <c r="A21" s="32" t="s">
        <v>600</v>
      </c>
      <c r="B21" s="32" t="s">
        <v>329</v>
      </c>
      <c r="C21" s="32">
        <v>8085</v>
      </c>
      <c r="D21" s="32" t="s">
        <v>110</v>
      </c>
      <c r="E21" s="32" t="s">
        <v>110</v>
      </c>
      <c r="F21" s="36">
        <v>1626572.85</v>
      </c>
      <c r="G21" s="36">
        <v>63910.6</v>
      </c>
      <c r="H21" s="36">
        <v>1078962.54</v>
      </c>
      <c r="K21" s="126">
        <v>1621672.63</v>
      </c>
      <c r="L21" s="126">
        <v>1066292.3799999999</v>
      </c>
      <c r="P21" s="59">
        <v>198911.25</v>
      </c>
      <c r="R21" s="59">
        <v>18709.2</v>
      </c>
      <c r="S21" s="59">
        <v>0</v>
      </c>
      <c r="Y21" s="126">
        <v>880903.6</v>
      </c>
      <c r="Z21" s="126">
        <v>3950541.16</v>
      </c>
      <c r="AB21" s="33">
        <v>3519725.75</v>
      </c>
      <c r="AC21" s="33">
        <v>112670</v>
      </c>
      <c r="AD21" s="33">
        <v>5804.62</v>
      </c>
      <c r="AF21" s="33">
        <v>1392147</v>
      </c>
      <c r="AG21" s="33"/>
      <c r="AH21" s="33">
        <v>413640</v>
      </c>
      <c r="AI21" s="292">
        <v>2240302</v>
      </c>
      <c r="AJ21" s="292"/>
      <c r="AK21" s="292">
        <v>57926</v>
      </c>
      <c r="AM21" s="292">
        <v>2487024.7999999998</v>
      </c>
      <c r="AN21" s="292">
        <v>250388.78</v>
      </c>
      <c r="AS21" s="225">
        <f t="shared" si="1"/>
        <v>2769445.99</v>
      </c>
      <c r="AT21" s="38">
        <f t="shared" si="2"/>
        <v>217620.45</v>
      </c>
      <c r="AU21" s="53">
        <f t="shared" si="3"/>
        <v>2551825.54</v>
      </c>
      <c r="AV21" s="47">
        <f t="shared" si="4"/>
        <v>5443987.3700000001</v>
      </c>
      <c r="AW21" s="39">
        <f t="shared" si="5"/>
        <v>5035641.58</v>
      </c>
      <c r="AX21" s="53">
        <f t="shared" si="6"/>
        <v>408345.79000000004</v>
      </c>
    </row>
    <row r="22" spans="1:50" x14ac:dyDescent="0.2">
      <c r="A22" s="32" t="s">
        <v>600</v>
      </c>
      <c r="B22" s="32" t="s">
        <v>329</v>
      </c>
      <c r="C22" s="32">
        <v>8539</v>
      </c>
      <c r="D22" s="32" t="s">
        <v>111</v>
      </c>
      <c r="E22" s="32" t="s">
        <v>111</v>
      </c>
      <c r="F22" s="36">
        <v>1539219.34</v>
      </c>
      <c r="G22" s="36">
        <v>96827.34</v>
      </c>
      <c r="H22" s="36">
        <v>278629.61</v>
      </c>
      <c r="K22" s="126">
        <v>1149598.51</v>
      </c>
      <c r="L22" s="126">
        <v>821618.72</v>
      </c>
      <c r="O22" s="59">
        <v>3000</v>
      </c>
      <c r="P22" s="59">
        <v>118377.87</v>
      </c>
      <c r="R22" s="59">
        <v>15000</v>
      </c>
      <c r="S22" s="59">
        <v>1095.71</v>
      </c>
      <c r="Y22" s="126">
        <v>1577536.92</v>
      </c>
      <c r="Z22" s="126">
        <v>2643840</v>
      </c>
      <c r="AB22" s="33">
        <v>2994629.38</v>
      </c>
      <c r="AD22" s="33">
        <v>8474.1</v>
      </c>
      <c r="AF22" s="33">
        <v>1508899</v>
      </c>
      <c r="AG22" s="33"/>
      <c r="AH22" s="33">
        <v>558829</v>
      </c>
      <c r="AI22" s="292">
        <v>2897318</v>
      </c>
      <c r="AJ22" s="292"/>
      <c r="AK22" s="292">
        <v>82870</v>
      </c>
      <c r="AM22" s="292">
        <v>2271787.5699999998</v>
      </c>
      <c r="AN22" s="292">
        <v>288447.89</v>
      </c>
      <c r="AQ22" s="292">
        <v>3365</v>
      </c>
      <c r="AS22" s="225">
        <f t="shared" si="1"/>
        <v>1914676.29</v>
      </c>
      <c r="AT22" s="38">
        <f t="shared" si="2"/>
        <v>137473.57999999999</v>
      </c>
      <c r="AU22" s="53">
        <f t="shared" si="3"/>
        <v>1777202.71</v>
      </c>
      <c r="AV22" s="47">
        <f t="shared" si="4"/>
        <v>5070831.4800000004</v>
      </c>
      <c r="AW22" s="39">
        <f t="shared" si="5"/>
        <v>5543788.46</v>
      </c>
      <c r="AX22" s="53">
        <f t="shared" si="6"/>
        <v>-472956.97999999952</v>
      </c>
    </row>
    <row r="23" spans="1:50" x14ac:dyDescent="0.2">
      <c r="A23" s="32" t="s">
        <v>600</v>
      </c>
      <c r="B23" s="32" t="s">
        <v>329</v>
      </c>
      <c r="C23" s="32">
        <v>4617</v>
      </c>
      <c r="D23" s="32" t="s">
        <v>112</v>
      </c>
      <c r="E23" s="32" t="s">
        <v>112</v>
      </c>
      <c r="F23" s="36">
        <v>878809.93</v>
      </c>
      <c r="G23" s="36">
        <v>21525.1</v>
      </c>
      <c r="H23" s="36">
        <v>215975.3</v>
      </c>
      <c r="K23" s="126">
        <v>912265.9</v>
      </c>
      <c r="L23" s="126">
        <v>39649.53</v>
      </c>
      <c r="P23" s="59">
        <v>75654.47</v>
      </c>
      <c r="S23" s="59">
        <v>0</v>
      </c>
      <c r="Y23" s="126">
        <v>-148302.35999999999</v>
      </c>
      <c r="Z23" s="126">
        <v>2287723.02</v>
      </c>
      <c r="AB23" s="33">
        <v>1658460.86</v>
      </c>
      <c r="AC23" s="33">
        <v>178161</v>
      </c>
      <c r="AD23" s="33">
        <v>3680.52</v>
      </c>
      <c r="AF23" s="33">
        <v>2534680</v>
      </c>
      <c r="AG23" s="33"/>
      <c r="AH23" s="33">
        <v>203650</v>
      </c>
      <c r="AI23" s="292">
        <v>3302816</v>
      </c>
      <c r="AJ23" s="292"/>
      <c r="AK23" s="292">
        <v>70709.710000000006</v>
      </c>
      <c r="AM23" s="292">
        <v>1132486.1499999999</v>
      </c>
      <c r="AN23" s="292">
        <v>212522.38</v>
      </c>
      <c r="AQ23" s="292">
        <v>6947.51</v>
      </c>
      <c r="AS23" s="225">
        <f t="shared" si="1"/>
        <v>1116310.33</v>
      </c>
      <c r="AT23" s="38">
        <f t="shared" si="2"/>
        <v>75654.47</v>
      </c>
      <c r="AU23" s="53">
        <f t="shared" si="3"/>
        <v>1040655.8600000001</v>
      </c>
      <c r="AV23" s="47">
        <f t="shared" si="4"/>
        <v>4578632.38</v>
      </c>
      <c r="AW23" s="39">
        <f t="shared" si="5"/>
        <v>4725481.7499999991</v>
      </c>
      <c r="AX23" s="53">
        <f t="shared" si="6"/>
        <v>-146849.36999999918</v>
      </c>
    </row>
    <row r="24" spans="1:50" x14ac:dyDescent="0.2">
      <c r="A24" s="32" t="s">
        <v>600</v>
      </c>
      <c r="B24" s="32" t="s">
        <v>329</v>
      </c>
      <c r="C24" s="32">
        <v>8025</v>
      </c>
      <c r="D24" s="32" t="s">
        <v>113</v>
      </c>
      <c r="E24" s="32" t="s">
        <v>113</v>
      </c>
      <c r="F24" s="36">
        <v>1448243.88</v>
      </c>
      <c r="G24" s="36">
        <v>124863</v>
      </c>
      <c r="H24" s="36">
        <v>393439.16</v>
      </c>
      <c r="K24" s="126">
        <v>741597.41</v>
      </c>
      <c r="L24" s="126">
        <v>518850.73</v>
      </c>
      <c r="O24" s="59">
        <v>4900</v>
      </c>
      <c r="P24" s="59">
        <v>103317.88</v>
      </c>
      <c r="R24" s="59">
        <v>15000</v>
      </c>
      <c r="S24" s="59">
        <v>1246.47</v>
      </c>
      <c r="Y24" s="126">
        <v>664292.71</v>
      </c>
      <c r="Z24" s="126">
        <v>2980228.7</v>
      </c>
      <c r="AB24" s="33">
        <v>1943977.54</v>
      </c>
      <c r="AC24" s="33">
        <v>345025</v>
      </c>
      <c r="AD24" s="33">
        <v>6656.61</v>
      </c>
      <c r="AF24" s="33">
        <v>3293053.5</v>
      </c>
      <c r="AG24" s="33"/>
      <c r="AH24" s="33">
        <v>370028</v>
      </c>
      <c r="AI24" s="292">
        <v>4477037.5</v>
      </c>
      <c r="AJ24" s="292"/>
      <c r="AK24" s="292">
        <v>59360</v>
      </c>
      <c r="AL24" s="292">
        <v>22120</v>
      </c>
      <c r="AM24" s="292">
        <v>1656349.11</v>
      </c>
      <c r="AN24" s="292">
        <v>284683.27</v>
      </c>
      <c r="AQ24" s="292">
        <v>1182.3499999999999</v>
      </c>
      <c r="AS24" s="225">
        <f t="shared" si="1"/>
        <v>1966546.0399999998</v>
      </c>
      <c r="AT24" s="38">
        <f t="shared" si="2"/>
        <v>124464.35</v>
      </c>
      <c r="AU24" s="53">
        <f t="shared" si="3"/>
        <v>1842081.6899999997</v>
      </c>
      <c r="AV24" s="47">
        <f t="shared" si="4"/>
        <v>5958740.6500000004</v>
      </c>
      <c r="AW24" s="39">
        <f t="shared" si="5"/>
        <v>6500732.2300000004</v>
      </c>
      <c r="AX24" s="53">
        <f t="shared" si="6"/>
        <v>-541991.58000000007</v>
      </c>
    </row>
    <row r="25" spans="1:50" x14ac:dyDescent="0.2">
      <c r="A25" s="32" t="s">
        <v>600</v>
      </c>
      <c r="B25" s="32" t="s">
        <v>329</v>
      </c>
      <c r="C25" s="32">
        <v>9296</v>
      </c>
      <c r="D25" s="32" t="s">
        <v>114</v>
      </c>
      <c r="E25" s="32" t="s">
        <v>114</v>
      </c>
      <c r="F25" s="36">
        <v>1681375.67</v>
      </c>
      <c r="G25" s="36">
        <v>128000</v>
      </c>
      <c r="H25" s="36">
        <v>1057851.43</v>
      </c>
      <c r="K25" s="126">
        <v>383912.09</v>
      </c>
      <c r="L25" s="126">
        <v>711563.58</v>
      </c>
      <c r="P25" s="59">
        <v>93459.3</v>
      </c>
      <c r="R25" s="59">
        <v>15000</v>
      </c>
      <c r="S25" s="59">
        <v>1370.06</v>
      </c>
      <c r="Y25" s="126">
        <v>2798162.42</v>
      </c>
      <c r="Z25" s="126">
        <v>928313.81</v>
      </c>
      <c r="AB25" s="33">
        <v>2707210.89</v>
      </c>
      <c r="AC25" s="33">
        <v>223850</v>
      </c>
      <c r="AF25" s="33">
        <v>3068761</v>
      </c>
      <c r="AG25" s="33"/>
      <c r="AH25" s="33">
        <v>342670</v>
      </c>
      <c r="AI25" s="292">
        <v>4442903</v>
      </c>
      <c r="AJ25" s="292"/>
      <c r="AK25" s="292">
        <v>70785</v>
      </c>
      <c r="AL25" s="292">
        <v>8170</v>
      </c>
      <c r="AM25" s="292">
        <v>1374949.08</v>
      </c>
      <c r="AN25" s="292">
        <v>313287.63</v>
      </c>
      <c r="AQ25" s="292">
        <v>6000</v>
      </c>
      <c r="AS25" s="225">
        <f t="shared" si="1"/>
        <v>2867227.0999999996</v>
      </c>
      <c r="AT25" s="38">
        <f t="shared" si="2"/>
        <v>109829.36</v>
      </c>
      <c r="AU25" s="53">
        <f t="shared" si="3"/>
        <v>2757397.7399999998</v>
      </c>
      <c r="AV25" s="47">
        <f t="shared" si="4"/>
        <v>6342491.8900000006</v>
      </c>
      <c r="AW25" s="39">
        <f t="shared" si="5"/>
        <v>6216094.71</v>
      </c>
      <c r="AX25" s="53">
        <f t="shared" si="6"/>
        <v>126397.18000000063</v>
      </c>
    </row>
    <row r="26" spans="1:50" x14ac:dyDescent="0.2">
      <c r="A26" s="32" t="s">
        <v>600</v>
      </c>
      <c r="B26" s="32" t="s">
        <v>329</v>
      </c>
      <c r="C26" s="32">
        <v>6137</v>
      </c>
      <c r="D26" s="32" t="s">
        <v>115</v>
      </c>
      <c r="E26" s="32" t="s">
        <v>115</v>
      </c>
      <c r="F26" s="36">
        <v>1486486.09</v>
      </c>
      <c r="G26" s="36">
        <v>89300</v>
      </c>
      <c r="H26" s="36">
        <v>502683.92</v>
      </c>
      <c r="K26" s="126">
        <v>125841</v>
      </c>
      <c r="L26" s="126">
        <v>1037116.52</v>
      </c>
      <c r="P26" s="59">
        <v>66060</v>
      </c>
      <c r="S26" s="59">
        <v>0</v>
      </c>
      <c r="Y26" s="126">
        <v>1858754.75</v>
      </c>
      <c r="Z26" s="126">
        <v>955989.15</v>
      </c>
      <c r="AB26" s="33">
        <v>2176619.2000000002</v>
      </c>
      <c r="AC26" s="33">
        <v>4800</v>
      </c>
      <c r="AD26" s="33">
        <v>3266.4</v>
      </c>
      <c r="AF26" s="33">
        <v>2994521.9</v>
      </c>
      <c r="AG26" s="33"/>
      <c r="AH26" s="33">
        <v>623474.14</v>
      </c>
      <c r="AI26" s="292">
        <v>3837909.9</v>
      </c>
      <c r="AJ26" s="292"/>
      <c r="AK26" s="292">
        <v>105066</v>
      </c>
      <c r="AM26" s="292">
        <v>1418288.01</v>
      </c>
      <c r="AN26" s="292">
        <v>80602.100000000006</v>
      </c>
      <c r="AQ26" s="292">
        <v>192</v>
      </c>
      <c r="AS26" s="225">
        <f t="shared" si="1"/>
        <v>2078470.01</v>
      </c>
      <c r="AT26" s="38">
        <f t="shared" si="2"/>
        <v>66060</v>
      </c>
      <c r="AU26" s="53">
        <f t="shared" si="3"/>
        <v>2012410.01</v>
      </c>
      <c r="AV26" s="47">
        <f t="shared" si="4"/>
        <v>5802681.6399999997</v>
      </c>
      <c r="AW26" s="39">
        <f t="shared" si="5"/>
        <v>5442058.0099999998</v>
      </c>
      <c r="AX26" s="53">
        <f t="shared" si="6"/>
        <v>360623.62999999989</v>
      </c>
    </row>
    <row r="27" spans="1:50" x14ac:dyDescent="0.2">
      <c r="A27" s="32" t="s">
        <v>600</v>
      </c>
      <c r="B27" s="32" t="s">
        <v>329</v>
      </c>
      <c r="C27" s="32">
        <v>5098</v>
      </c>
      <c r="D27" s="32" t="s">
        <v>116</v>
      </c>
      <c r="E27" s="32" t="s">
        <v>116</v>
      </c>
      <c r="F27" s="36">
        <v>336472.67</v>
      </c>
      <c r="G27" s="36">
        <v>97500</v>
      </c>
      <c r="H27" s="36">
        <v>355914.29</v>
      </c>
      <c r="K27" s="126">
        <v>1010139.71</v>
      </c>
      <c r="L27" s="126">
        <v>514667.84</v>
      </c>
      <c r="O27" s="59">
        <v>2500</v>
      </c>
      <c r="P27" s="59">
        <v>64730</v>
      </c>
      <c r="S27" s="59">
        <v>0</v>
      </c>
      <c r="Y27" s="126">
        <v>1334688.32</v>
      </c>
      <c r="Z27" s="126">
        <v>1540469.93</v>
      </c>
      <c r="AB27" s="33">
        <v>2065953.35</v>
      </c>
      <c r="AC27" s="33">
        <v>306525</v>
      </c>
      <c r="AD27" s="33">
        <v>3156.3</v>
      </c>
      <c r="AF27" s="33">
        <v>946239</v>
      </c>
      <c r="AG27" s="33"/>
      <c r="AH27" s="33">
        <v>245950</v>
      </c>
      <c r="AI27" s="292">
        <v>1976881</v>
      </c>
      <c r="AJ27" s="292"/>
      <c r="AK27" s="292">
        <v>25188</v>
      </c>
      <c r="AL27" s="292">
        <v>26260</v>
      </c>
      <c r="AM27" s="292">
        <v>1782218.61</v>
      </c>
      <c r="AN27" s="292">
        <v>384969.78</v>
      </c>
      <c r="AS27" s="225">
        <f t="shared" si="1"/>
        <v>789886.96</v>
      </c>
      <c r="AT27" s="38">
        <f t="shared" si="2"/>
        <v>67230</v>
      </c>
      <c r="AU27" s="53">
        <f t="shared" si="3"/>
        <v>722656.96</v>
      </c>
      <c r="AV27" s="47">
        <f t="shared" si="4"/>
        <v>3567823.65</v>
      </c>
      <c r="AW27" s="39">
        <f t="shared" si="5"/>
        <v>4195517.3900000006</v>
      </c>
      <c r="AX27" s="53">
        <f t="shared" si="6"/>
        <v>-627693.74000000069</v>
      </c>
    </row>
    <row r="28" spans="1:50" x14ac:dyDescent="0.2">
      <c r="A28" s="32" t="s">
        <v>600</v>
      </c>
      <c r="B28" s="32" t="s">
        <v>329</v>
      </c>
      <c r="C28" s="32">
        <v>10388</v>
      </c>
      <c r="D28" s="32" t="s">
        <v>117</v>
      </c>
      <c r="E28" s="32" t="s">
        <v>117</v>
      </c>
      <c r="F28" s="36">
        <v>2268120.59</v>
      </c>
      <c r="G28" s="36">
        <v>90049</v>
      </c>
      <c r="H28" s="36">
        <v>333723.82</v>
      </c>
      <c r="K28" s="126">
        <v>455801.33</v>
      </c>
      <c r="L28" s="126">
        <v>150717.96</v>
      </c>
      <c r="P28" s="59">
        <v>60600</v>
      </c>
      <c r="S28" s="59">
        <v>720.99</v>
      </c>
      <c r="W28" s="126">
        <v>13322</v>
      </c>
      <c r="Y28" s="126">
        <v>475921.35</v>
      </c>
      <c r="Z28" s="126">
        <v>2399548.4500000002</v>
      </c>
      <c r="AB28" s="33">
        <v>2964998.93</v>
      </c>
      <c r="AC28" s="33">
        <v>164798</v>
      </c>
      <c r="AD28" s="33">
        <v>9577.34</v>
      </c>
      <c r="AF28" s="33">
        <v>3492870</v>
      </c>
      <c r="AG28" s="33"/>
      <c r="AH28" s="33">
        <v>262185</v>
      </c>
      <c r="AI28" s="292">
        <v>4685857.12</v>
      </c>
      <c r="AJ28" s="292"/>
      <c r="AK28" s="292">
        <v>128578</v>
      </c>
      <c r="AL28" s="292">
        <v>19774</v>
      </c>
      <c r="AM28" s="292">
        <v>1631532.28</v>
      </c>
      <c r="AN28" s="292">
        <v>80387.960000000006</v>
      </c>
      <c r="AS28" s="225">
        <f t="shared" si="1"/>
        <v>2691893.4099999997</v>
      </c>
      <c r="AT28" s="38">
        <f t="shared" si="2"/>
        <v>61320.99</v>
      </c>
      <c r="AU28" s="53">
        <f t="shared" si="3"/>
        <v>2630572.4199999995</v>
      </c>
      <c r="AV28" s="47">
        <f t="shared" si="4"/>
        <v>6894429.2699999996</v>
      </c>
      <c r="AW28" s="39">
        <f t="shared" si="5"/>
        <v>6546129.3600000003</v>
      </c>
      <c r="AX28" s="53">
        <f t="shared" si="6"/>
        <v>348299.90999999922</v>
      </c>
    </row>
    <row r="29" spans="1:50" x14ac:dyDescent="0.2">
      <c r="A29" s="32" t="s">
        <v>600</v>
      </c>
      <c r="B29" s="32" t="s">
        <v>329</v>
      </c>
      <c r="C29" s="32">
        <v>8779</v>
      </c>
      <c r="D29" s="32" t="s">
        <v>118</v>
      </c>
      <c r="E29" s="32" t="s">
        <v>118</v>
      </c>
      <c r="F29" s="36">
        <v>283182.43</v>
      </c>
      <c r="G29" s="36">
        <v>14910.16</v>
      </c>
      <c r="H29" s="36">
        <v>490597.23</v>
      </c>
      <c r="K29" s="126">
        <v>1742815.62</v>
      </c>
      <c r="L29" s="126">
        <v>661612.54</v>
      </c>
      <c r="P29" s="59">
        <v>56286.18</v>
      </c>
      <c r="R29" s="59">
        <v>37466</v>
      </c>
      <c r="S29" s="59">
        <v>0</v>
      </c>
      <c r="X29" s="126">
        <v>-583672.99</v>
      </c>
      <c r="Y29" s="126">
        <v>360292.92</v>
      </c>
      <c r="Z29" s="126">
        <v>3847094.62</v>
      </c>
      <c r="AB29" s="33">
        <v>2560538.12</v>
      </c>
      <c r="AC29" s="33">
        <v>183525</v>
      </c>
      <c r="AD29" s="33">
        <v>3539.67</v>
      </c>
      <c r="AF29" s="33">
        <v>2944363.5</v>
      </c>
      <c r="AG29" s="33"/>
      <c r="AH29" s="33">
        <v>557527.03</v>
      </c>
      <c r="AI29" s="292">
        <v>4139710.5</v>
      </c>
      <c r="AJ29" s="292"/>
      <c r="AK29" s="292">
        <v>86988</v>
      </c>
      <c r="AM29" s="292">
        <v>2322555.7599999998</v>
      </c>
      <c r="AN29" s="292">
        <v>198815.81</v>
      </c>
      <c r="AQ29" s="292">
        <v>25772</v>
      </c>
      <c r="AS29" s="225">
        <f t="shared" si="1"/>
        <v>788689.82</v>
      </c>
      <c r="AT29" s="38">
        <f t="shared" si="2"/>
        <v>93752.18</v>
      </c>
      <c r="AU29" s="53">
        <f t="shared" si="3"/>
        <v>694937.6399999999</v>
      </c>
      <c r="AV29" s="47">
        <f t="shared" si="4"/>
        <v>6249493.3200000003</v>
      </c>
      <c r="AW29" s="39">
        <f t="shared" si="5"/>
        <v>6773842.0699999994</v>
      </c>
      <c r="AX29" s="53">
        <f t="shared" si="6"/>
        <v>-524348.74999999907</v>
      </c>
    </row>
    <row r="30" spans="1:50" x14ac:dyDescent="0.2">
      <c r="A30" s="32" t="s">
        <v>600</v>
      </c>
      <c r="B30" s="32" t="s">
        <v>329</v>
      </c>
      <c r="C30" s="32">
        <v>13821</v>
      </c>
      <c r="D30" s="32" t="s">
        <v>119</v>
      </c>
      <c r="E30" s="32" t="s">
        <v>119</v>
      </c>
      <c r="F30" s="36">
        <v>2164720.9500000002</v>
      </c>
      <c r="G30" s="36">
        <v>93629.35</v>
      </c>
      <c r="H30" s="36">
        <v>624540.66</v>
      </c>
      <c r="K30" s="126">
        <v>4</v>
      </c>
      <c r="L30" s="126">
        <v>660246.29</v>
      </c>
      <c r="O30" s="59">
        <v>3500</v>
      </c>
      <c r="P30" s="59">
        <v>127530.58</v>
      </c>
      <c r="S30" s="59">
        <v>0</v>
      </c>
      <c r="Y30" s="126">
        <v>871242.21</v>
      </c>
      <c r="Z30" s="126">
        <v>2781867.7</v>
      </c>
      <c r="AB30" s="33">
        <v>3287591.1</v>
      </c>
      <c r="AC30" s="33">
        <v>101200</v>
      </c>
      <c r="AD30" s="33">
        <v>9847.3700000000008</v>
      </c>
      <c r="AF30" s="33">
        <v>3895392</v>
      </c>
      <c r="AG30" s="33"/>
      <c r="AH30" s="33">
        <v>578620</v>
      </c>
      <c r="AI30" s="292">
        <v>5614024</v>
      </c>
      <c r="AJ30" s="292"/>
      <c r="AK30" s="292">
        <v>177735</v>
      </c>
      <c r="AM30" s="292">
        <v>2194571.12</v>
      </c>
      <c r="AN30" s="292">
        <v>127319.59</v>
      </c>
      <c r="AS30" s="225">
        <f t="shared" si="1"/>
        <v>2882890.9600000004</v>
      </c>
      <c r="AT30" s="38">
        <f t="shared" si="2"/>
        <v>131030.58</v>
      </c>
      <c r="AU30" s="53">
        <f t="shared" si="3"/>
        <v>2751860.3800000004</v>
      </c>
      <c r="AV30" s="47">
        <f t="shared" si="4"/>
        <v>7872650.4700000007</v>
      </c>
      <c r="AW30" s="39">
        <f t="shared" si="5"/>
        <v>8113649.71</v>
      </c>
      <c r="AX30" s="53">
        <f t="shared" si="6"/>
        <v>-240999.23999999929</v>
      </c>
    </row>
    <row r="31" spans="1:50" x14ac:dyDescent="0.2">
      <c r="A31" s="32" t="s">
        <v>600</v>
      </c>
      <c r="B31" s="32" t="s">
        <v>329</v>
      </c>
      <c r="C31" s="32">
        <v>6605</v>
      </c>
      <c r="D31" s="32" t="s">
        <v>120</v>
      </c>
      <c r="E31" s="32" t="s">
        <v>120</v>
      </c>
      <c r="F31" s="36">
        <v>898108.61</v>
      </c>
      <c r="G31" s="36">
        <v>34266.06</v>
      </c>
      <c r="H31" s="36">
        <v>476577.54</v>
      </c>
      <c r="K31" s="126">
        <v>690659.66</v>
      </c>
      <c r="L31" s="126">
        <v>475077.84</v>
      </c>
      <c r="O31" s="59">
        <v>0</v>
      </c>
      <c r="P31" s="59">
        <v>72148.38</v>
      </c>
      <c r="R31" s="59">
        <v>65.28</v>
      </c>
      <c r="S31" s="59">
        <v>848.04</v>
      </c>
      <c r="Y31" s="126">
        <v>874105.82</v>
      </c>
      <c r="Z31" s="126">
        <v>1887309.56</v>
      </c>
      <c r="AB31" s="33">
        <v>2115908.19</v>
      </c>
      <c r="AC31" s="33">
        <v>262550</v>
      </c>
      <c r="AD31" s="33">
        <v>5669.36</v>
      </c>
      <c r="AF31" s="33">
        <v>3550487</v>
      </c>
      <c r="AG31" s="33"/>
      <c r="AH31" s="33">
        <v>322155</v>
      </c>
      <c r="AI31" s="292">
        <v>4387326</v>
      </c>
      <c r="AJ31" s="292"/>
      <c r="AL31" s="292">
        <v>89754</v>
      </c>
      <c r="AM31" s="292">
        <v>1797087.76</v>
      </c>
      <c r="AN31" s="292">
        <v>242389.16</v>
      </c>
      <c r="AS31" s="225">
        <f t="shared" si="1"/>
        <v>1408952.21</v>
      </c>
      <c r="AT31" s="38">
        <f t="shared" si="2"/>
        <v>73061.7</v>
      </c>
      <c r="AU31" s="53">
        <f t="shared" si="3"/>
        <v>1335890.51</v>
      </c>
      <c r="AV31" s="47">
        <f t="shared" si="4"/>
        <v>6256769.5499999998</v>
      </c>
      <c r="AW31" s="39">
        <f t="shared" si="5"/>
        <v>6516556.9199999999</v>
      </c>
      <c r="AX31" s="53">
        <f t="shared" si="6"/>
        <v>-259787.37000000011</v>
      </c>
    </row>
    <row r="32" spans="1:50" x14ac:dyDescent="0.2">
      <c r="A32" s="32" t="s">
        <v>600</v>
      </c>
      <c r="B32" s="32" t="s">
        <v>329</v>
      </c>
      <c r="C32" s="32">
        <v>4845</v>
      </c>
      <c r="D32" s="32" t="s">
        <v>121</v>
      </c>
      <c r="E32" s="32" t="s">
        <v>121</v>
      </c>
      <c r="F32" s="36">
        <v>1108495.27</v>
      </c>
      <c r="G32" s="36">
        <v>61369.49</v>
      </c>
      <c r="H32" s="36">
        <v>243144.32000000001</v>
      </c>
      <c r="K32" s="126">
        <v>1383912.28</v>
      </c>
      <c r="L32" s="126">
        <v>306365.5</v>
      </c>
      <c r="P32" s="59">
        <v>54523.62</v>
      </c>
      <c r="R32" s="59">
        <v>34.92</v>
      </c>
      <c r="S32" s="59">
        <v>0</v>
      </c>
      <c r="Y32" s="126">
        <v>812823.44</v>
      </c>
      <c r="Z32" s="126">
        <v>2302867.0299999998</v>
      </c>
      <c r="AB32" s="33">
        <v>1556628.3</v>
      </c>
      <c r="AC32" s="33">
        <v>209023</v>
      </c>
      <c r="AD32" s="33">
        <v>5138.1099999999997</v>
      </c>
      <c r="AF32" s="33">
        <v>1564311</v>
      </c>
      <c r="AG32" s="33"/>
      <c r="AH32" s="33">
        <v>126984</v>
      </c>
      <c r="AI32" s="292">
        <v>2112963</v>
      </c>
      <c r="AJ32" s="292"/>
      <c r="AK32" s="292">
        <v>56778</v>
      </c>
      <c r="AL32" s="292">
        <v>5020</v>
      </c>
      <c r="AM32" s="292">
        <v>1165673.98</v>
      </c>
      <c r="AN32" s="292">
        <v>187481.58</v>
      </c>
      <c r="AQ32" s="292">
        <v>1130</v>
      </c>
      <c r="AS32" s="225">
        <f t="shared" si="1"/>
        <v>1413009.08</v>
      </c>
      <c r="AT32" s="38">
        <f t="shared" si="2"/>
        <v>54558.54</v>
      </c>
      <c r="AU32" s="53">
        <f t="shared" si="3"/>
        <v>1358450.54</v>
      </c>
      <c r="AV32" s="47">
        <f t="shared" si="4"/>
        <v>3462084.41</v>
      </c>
      <c r="AW32" s="39">
        <f t="shared" si="5"/>
        <v>3529046.56</v>
      </c>
      <c r="AX32" s="53">
        <f t="shared" si="6"/>
        <v>-66962.149999999907</v>
      </c>
    </row>
    <row r="33" spans="1:50" x14ac:dyDescent="0.2">
      <c r="A33" s="32" t="s">
        <v>600</v>
      </c>
      <c r="B33" s="32" t="s">
        <v>329</v>
      </c>
      <c r="C33" s="32">
        <v>5126</v>
      </c>
      <c r="D33" s="32" t="s">
        <v>122</v>
      </c>
      <c r="E33" s="32" t="s">
        <v>122</v>
      </c>
      <c r="F33" s="36">
        <v>831021.75</v>
      </c>
      <c r="G33" s="36">
        <v>364720.05</v>
      </c>
      <c r="H33" s="36">
        <v>366321.74</v>
      </c>
      <c r="K33" s="126">
        <v>3594605.08</v>
      </c>
      <c r="L33" s="126">
        <v>894500.88</v>
      </c>
      <c r="O33" s="59">
        <v>0</v>
      </c>
      <c r="P33" s="59">
        <v>81420</v>
      </c>
      <c r="R33" s="59">
        <v>15465</v>
      </c>
      <c r="S33" s="59">
        <v>0</v>
      </c>
      <c r="Y33" s="126">
        <v>5465107.9400000004</v>
      </c>
      <c r="Z33" s="126">
        <v>1722667.58</v>
      </c>
      <c r="AB33" s="33">
        <v>1967240.87</v>
      </c>
      <c r="AD33" s="33">
        <v>4945.6400000000003</v>
      </c>
      <c r="AF33" s="33">
        <v>1463279</v>
      </c>
      <c r="AG33" s="33"/>
      <c r="AH33" s="33">
        <v>495500</v>
      </c>
      <c r="AI33" s="292">
        <v>2680612</v>
      </c>
      <c r="AJ33" s="292"/>
      <c r="AK33" s="292">
        <v>2880</v>
      </c>
      <c r="AM33" s="292">
        <v>1902711.91</v>
      </c>
      <c r="AN33" s="292">
        <v>578252.62</v>
      </c>
      <c r="AS33" s="225">
        <f t="shared" si="1"/>
        <v>1562063.54</v>
      </c>
      <c r="AT33" s="38">
        <f t="shared" si="2"/>
        <v>96885</v>
      </c>
      <c r="AU33" s="53">
        <f t="shared" si="3"/>
        <v>1465178.54</v>
      </c>
      <c r="AV33" s="47">
        <f t="shared" si="4"/>
        <v>3930965.51</v>
      </c>
      <c r="AW33" s="39">
        <f t="shared" si="5"/>
        <v>5164456.53</v>
      </c>
      <c r="AX33" s="53">
        <f t="shared" si="6"/>
        <v>-1233491.0200000005</v>
      </c>
    </row>
    <row r="34" spans="1:50" x14ac:dyDescent="0.2">
      <c r="A34" s="32" t="s">
        <v>600</v>
      </c>
      <c r="B34" s="32" t="s">
        <v>329</v>
      </c>
      <c r="C34" s="32">
        <v>4886</v>
      </c>
      <c r="D34" s="32" t="s">
        <v>123</v>
      </c>
      <c r="E34" s="32" t="s">
        <v>123</v>
      </c>
      <c r="F34" s="36">
        <v>1176400.79</v>
      </c>
      <c r="G34" s="36">
        <v>66182.210000000006</v>
      </c>
      <c r="H34" s="36">
        <v>314843.34000000003</v>
      </c>
      <c r="K34" s="126">
        <v>205446.77</v>
      </c>
      <c r="L34" s="126">
        <v>399572.23</v>
      </c>
      <c r="P34" s="59">
        <v>54911.89</v>
      </c>
      <c r="R34" s="59">
        <v>9587</v>
      </c>
      <c r="S34" s="59">
        <v>0</v>
      </c>
      <c r="Y34" s="126">
        <v>77806.52</v>
      </c>
      <c r="Z34" s="126">
        <v>2074532.05</v>
      </c>
      <c r="AB34" s="33">
        <v>1724811.06</v>
      </c>
      <c r="AC34" s="33">
        <v>149944</v>
      </c>
      <c r="AD34" s="33">
        <v>6079.93</v>
      </c>
      <c r="AF34" s="33">
        <v>2364629</v>
      </c>
      <c r="AG34" s="33"/>
      <c r="AH34" s="33">
        <v>261382.94</v>
      </c>
      <c r="AI34" s="292">
        <v>3008300</v>
      </c>
      <c r="AJ34" s="292"/>
      <c r="AK34" s="292">
        <v>46468</v>
      </c>
      <c r="AL34" s="292">
        <v>4000</v>
      </c>
      <c r="AM34" s="292">
        <v>1377472.14</v>
      </c>
      <c r="AN34" s="292">
        <v>123798.91</v>
      </c>
      <c r="AQ34" s="292">
        <v>1200</v>
      </c>
      <c r="AS34" s="225">
        <f t="shared" si="1"/>
        <v>1557426.34</v>
      </c>
      <c r="AT34" s="38">
        <f t="shared" si="2"/>
        <v>64498.89</v>
      </c>
      <c r="AU34" s="53">
        <f t="shared" si="3"/>
        <v>1492927.4500000002</v>
      </c>
      <c r="AV34" s="47">
        <f t="shared" si="4"/>
        <v>4506846.9300000006</v>
      </c>
      <c r="AW34" s="39">
        <f t="shared" si="5"/>
        <v>4561239.05</v>
      </c>
      <c r="AX34" s="53">
        <f t="shared" si="6"/>
        <v>-54392.11999999918</v>
      </c>
    </row>
    <row r="35" spans="1:50" x14ac:dyDescent="0.2">
      <c r="A35" s="32" t="s">
        <v>600</v>
      </c>
      <c r="B35" s="32" t="s">
        <v>329</v>
      </c>
      <c r="C35" s="32">
        <v>4684</v>
      </c>
      <c r="D35" s="32" t="s">
        <v>124</v>
      </c>
      <c r="E35" s="32" t="s">
        <v>124</v>
      </c>
      <c r="F35" s="36">
        <v>656549.19999999995</v>
      </c>
      <c r="G35" s="36">
        <v>101991.53</v>
      </c>
      <c r="H35" s="36">
        <v>163198.67000000001</v>
      </c>
      <c r="J35" s="126">
        <v>5228.91</v>
      </c>
      <c r="K35" s="126">
        <v>687454.75</v>
      </c>
      <c r="L35" s="126">
        <v>964263.18</v>
      </c>
      <c r="O35" s="59">
        <v>9150</v>
      </c>
      <c r="P35" s="59">
        <v>41500</v>
      </c>
      <c r="R35" s="59">
        <v>15000</v>
      </c>
      <c r="S35" s="59">
        <v>0</v>
      </c>
      <c r="Y35" s="126">
        <v>1815261.88</v>
      </c>
      <c r="Z35" s="126">
        <v>900591.29</v>
      </c>
      <c r="AB35" s="33">
        <v>1596756.62</v>
      </c>
      <c r="AC35" s="33">
        <v>86200</v>
      </c>
      <c r="AD35" s="33">
        <v>3850.32</v>
      </c>
      <c r="AF35" s="33">
        <v>1962567</v>
      </c>
      <c r="AG35" s="33"/>
      <c r="AH35" s="33">
        <v>103750</v>
      </c>
      <c r="AI35" s="292">
        <v>2406920</v>
      </c>
      <c r="AJ35" s="292"/>
      <c r="AM35" s="292">
        <v>1331388.21</v>
      </c>
      <c r="AN35" s="292">
        <v>209184.56</v>
      </c>
      <c r="AP35" s="292">
        <v>168.1</v>
      </c>
      <c r="AQ35" s="292">
        <v>8280</v>
      </c>
      <c r="AS35" s="225">
        <f t="shared" si="1"/>
        <v>921739.4</v>
      </c>
      <c r="AT35" s="38">
        <f t="shared" si="2"/>
        <v>65650</v>
      </c>
      <c r="AU35" s="53">
        <f t="shared" si="3"/>
        <v>856089.4</v>
      </c>
      <c r="AV35" s="47">
        <f t="shared" si="4"/>
        <v>3753123.9400000004</v>
      </c>
      <c r="AW35" s="39">
        <f t="shared" si="5"/>
        <v>3955940.87</v>
      </c>
      <c r="AX35" s="53">
        <f t="shared" si="6"/>
        <v>-202816.9299999997</v>
      </c>
    </row>
    <row r="36" spans="1:50" x14ac:dyDescent="0.2">
      <c r="A36" s="32" t="s">
        <v>600</v>
      </c>
      <c r="B36" s="32" t="s">
        <v>329</v>
      </c>
      <c r="C36" s="32">
        <v>7160</v>
      </c>
      <c r="D36" s="32" t="s">
        <v>125</v>
      </c>
      <c r="E36" s="32" t="s">
        <v>125</v>
      </c>
      <c r="F36" s="36">
        <v>1270262.1299999999</v>
      </c>
      <c r="G36" s="36">
        <v>37226.5</v>
      </c>
      <c r="H36" s="36">
        <v>161700.69</v>
      </c>
      <c r="K36" s="126">
        <v>842408.83</v>
      </c>
      <c r="L36" s="126">
        <v>1193418.1499999999</v>
      </c>
      <c r="P36" s="59">
        <v>51715.55</v>
      </c>
      <c r="S36" s="59">
        <v>388.41</v>
      </c>
      <c r="W36" s="126">
        <v>15000</v>
      </c>
      <c r="Y36" s="126">
        <v>1162943.32</v>
      </c>
      <c r="Z36" s="126">
        <v>2673935.1</v>
      </c>
      <c r="AB36" s="33">
        <v>2690498.1</v>
      </c>
      <c r="AC36" s="33">
        <v>67600</v>
      </c>
      <c r="AD36" s="33">
        <v>6696.86</v>
      </c>
      <c r="AF36" s="33">
        <v>2094315</v>
      </c>
      <c r="AG36" s="33"/>
      <c r="AH36" s="33">
        <v>255320</v>
      </c>
      <c r="AI36" s="292">
        <v>3320591</v>
      </c>
      <c r="AJ36" s="292"/>
      <c r="AK36" s="292">
        <v>21540</v>
      </c>
      <c r="AL36" s="292">
        <v>74728</v>
      </c>
      <c r="AM36" s="292">
        <v>1745162.38</v>
      </c>
      <c r="AN36" s="292">
        <v>351374.66</v>
      </c>
      <c r="AS36" s="225">
        <f t="shared" si="1"/>
        <v>1469189.3199999998</v>
      </c>
      <c r="AT36" s="38">
        <f t="shared" si="2"/>
        <v>52103.960000000006</v>
      </c>
      <c r="AU36" s="53">
        <f t="shared" si="3"/>
        <v>1417085.3599999999</v>
      </c>
      <c r="AV36" s="47">
        <f t="shared" si="4"/>
        <v>5114429.96</v>
      </c>
      <c r="AW36" s="39">
        <f t="shared" si="5"/>
        <v>5513396.04</v>
      </c>
      <c r="AX36" s="53">
        <f t="shared" si="6"/>
        <v>-398966.08000000007</v>
      </c>
    </row>
    <row r="37" spans="1:50" x14ac:dyDescent="0.2">
      <c r="A37" s="32" t="s">
        <v>600</v>
      </c>
      <c r="B37" s="32" t="s">
        <v>329</v>
      </c>
      <c r="C37" s="32">
        <v>5368</v>
      </c>
      <c r="D37" s="32" t="s">
        <v>126</v>
      </c>
      <c r="E37" s="32" t="s">
        <v>126</v>
      </c>
      <c r="F37" s="36">
        <v>1643119.39</v>
      </c>
      <c r="G37" s="36">
        <v>52064</v>
      </c>
      <c r="H37" s="36">
        <v>197582.2</v>
      </c>
      <c r="K37" s="126">
        <v>227163</v>
      </c>
      <c r="L37" s="126">
        <v>81141.13</v>
      </c>
      <c r="O37" s="59">
        <v>1600</v>
      </c>
      <c r="P37" s="59">
        <v>59470</v>
      </c>
      <c r="S37" s="59">
        <v>472.5</v>
      </c>
      <c r="Y37" s="126">
        <v>325465.09000000003</v>
      </c>
      <c r="Z37" s="126">
        <v>1942985.43</v>
      </c>
      <c r="AB37" s="33">
        <v>1703589.01</v>
      </c>
      <c r="AC37" s="33">
        <v>145250</v>
      </c>
      <c r="AD37" s="33">
        <v>7130</v>
      </c>
      <c r="AF37" s="33">
        <v>1575693</v>
      </c>
      <c r="AG37" s="33"/>
      <c r="AH37" s="33">
        <v>375821.5</v>
      </c>
      <c r="AI37" s="292">
        <v>2262577.5</v>
      </c>
      <c r="AJ37" s="292"/>
      <c r="AL37" s="292">
        <v>59909</v>
      </c>
      <c r="AM37" s="292">
        <v>1442888.12</v>
      </c>
      <c r="AN37" s="292">
        <v>171032.19</v>
      </c>
      <c r="AS37" s="225">
        <f t="shared" si="1"/>
        <v>1892765.5899999999</v>
      </c>
      <c r="AT37" s="38">
        <f t="shared" si="2"/>
        <v>61542.5</v>
      </c>
      <c r="AU37" s="53">
        <f t="shared" si="3"/>
        <v>1831223.0899999999</v>
      </c>
      <c r="AV37" s="47">
        <f t="shared" si="4"/>
        <v>3807483.51</v>
      </c>
      <c r="AW37" s="39">
        <f t="shared" si="5"/>
        <v>3936406.81</v>
      </c>
      <c r="AX37" s="53">
        <f t="shared" si="6"/>
        <v>-128923.30000000028</v>
      </c>
    </row>
    <row r="38" spans="1:50" x14ac:dyDescent="0.2">
      <c r="A38" s="32" t="s">
        <v>600</v>
      </c>
      <c r="B38" s="32" t="s">
        <v>329</v>
      </c>
      <c r="C38" s="32">
        <v>5870</v>
      </c>
      <c r="D38" s="32" t="s">
        <v>127</v>
      </c>
      <c r="E38" s="32" t="s">
        <v>127</v>
      </c>
      <c r="F38" s="36">
        <v>756684.07</v>
      </c>
      <c r="G38" s="36">
        <v>143298.62</v>
      </c>
      <c r="H38" s="36">
        <v>261893.68</v>
      </c>
      <c r="K38" s="126">
        <v>43323.67</v>
      </c>
      <c r="L38" s="126">
        <v>113894.44</v>
      </c>
      <c r="P38" s="59">
        <v>44300</v>
      </c>
      <c r="R38" s="59">
        <v>0</v>
      </c>
      <c r="S38" s="59">
        <v>0</v>
      </c>
      <c r="Y38" s="126">
        <v>-892333.43</v>
      </c>
      <c r="Z38" s="126">
        <v>2306439.37</v>
      </c>
      <c r="AB38" s="33">
        <v>1871360.74</v>
      </c>
      <c r="AC38" s="33">
        <v>191275</v>
      </c>
      <c r="AD38" s="33">
        <v>4407.53</v>
      </c>
      <c r="AF38" s="33">
        <v>2237859</v>
      </c>
      <c r="AG38" s="33"/>
      <c r="AH38" s="33">
        <v>218600</v>
      </c>
      <c r="AI38" s="292">
        <v>2850325</v>
      </c>
      <c r="AJ38" s="292"/>
      <c r="AK38" s="292">
        <v>15924</v>
      </c>
      <c r="AL38" s="292">
        <v>103916</v>
      </c>
      <c r="AM38" s="292">
        <v>1665520.59</v>
      </c>
      <c r="AN38" s="292">
        <v>20576.64</v>
      </c>
      <c r="AQ38" s="292">
        <v>6551.5</v>
      </c>
      <c r="AS38" s="225">
        <f t="shared" si="1"/>
        <v>1161876.3699999999</v>
      </c>
      <c r="AT38" s="38">
        <f t="shared" si="2"/>
        <v>44300</v>
      </c>
      <c r="AU38" s="53">
        <f t="shared" si="3"/>
        <v>1117576.3699999999</v>
      </c>
      <c r="AV38" s="47">
        <f t="shared" si="4"/>
        <v>4523502.2699999996</v>
      </c>
      <c r="AW38" s="39">
        <f t="shared" si="5"/>
        <v>4662813.7299999995</v>
      </c>
      <c r="AX38" s="53">
        <f t="shared" si="6"/>
        <v>-139311.45999999996</v>
      </c>
    </row>
    <row r="39" spans="1:50" x14ac:dyDescent="0.2">
      <c r="A39" s="32" t="s">
        <v>600</v>
      </c>
      <c r="B39" s="32" t="s">
        <v>329</v>
      </c>
      <c r="C39" s="32">
        <v>3793</v>
      </c>
      <c r="D39" s="32" t="s">
        <v>128</v>
      </c>
      <c r="E39" s="32" t="s">
        <v>128</v>
      </c>
      <c r="F39" s="36">
        <v>597977.38</v>
      </c>
      <c r="G39" s="36">
        <v>129832.8</v>
      </c>
      <c r="H39" s="36">
        <v>209374.56</v>
      </c>
      <c r="K39" s="126">
        <v>494820.28</v>
      </c>
      <c r="L39" s="126">
        <v>335975.09</v>
      </c>
      <c r="P39" s="59">
        <v>34726.949999999997</v>
      </c>
      <c r="R39" s="59">
        <v>36747.68</v>
      </c>
      <c r="S39" s="59">
        <v>0</v>
      </c>
      <c r="Y39" s="126">
        <v>531294.89</v>
      </c>
      <c r="Z39" s="126">
        <v>1600056.47</v>
      </c>
      <c r="AB39" s="33">
        <v>1487403.83</v>
      </c>
      <c r="AC39" s="33">
        <v>75457.5</v>
      </c>
      <c r="AD39" s="33">
        <v>3713.6</v>
      </c>
      <c r="AF39" s="33">
        <v>1618280</v>
      </c>
      <c r="AG39" s="33"/>
      <c r="AH39" s="33">
        <v>251130</v>
      </c>
      <c r="AI39" s="292">
        <v>2237605</v>
      </c>
      <c r="AJ39" s="292"/>
      <c r="AK39" s="292">
        <v>39578</v>
      </c>
      <c r="AL39" s="292">
        <v>51422</v>
      </c>
      <c r="AM39" s="292">
        <v>1258981.1599999999</v>
      </c>
      <c r="AN39" s="292">
        <v>283244.65000000002</v>
      </c>
      <c r="AS39" s="225">
        <f t="shared" si="1"/>
        <v>937184.74</v>
      </c>
      <c r="AT39" s="38">
        <f t="shared" si="2"/>
        <v>71474.63</v>
      </c>
      <c r="AU39" s="53">
        <f t="shared" si="3"/>
        <v>865710.11</v>
      </c>
      <c r="AV39" s="47">
        <f t="shared" si="4"/>
        <v>3435984.93</v>
      </c>
      <c r="AW39" s="39">
        <f t="shared" si="5"/>
        <v>3870830.81</v>
      </c>
      <c r="AX39" s="53">
        <f t="shared" si="6"/>
        <v>-434845.87999999989</v>
      </c>
    </row>
    <row r="40" spans="1:50" x14ac:dyDescent="0.2">
      <c r="A40" s="32" t="s">
        <v>600</v>
      </c>
      <c r="B40" s="32" t="s">
        <v>329</v>
      </c>
      <c r="C40" s="32">
        <v>6053</v>
      </c>
      <c r="D40" s="32" t="s">
        <v>282</v>
      </c>
      <c r="E40" s="32" t="s">
        <v>282</v>
      </c>
      <c r="F40" s="36">
        <v>807722.1</v>
      </c>
      <c r="G40" s="36">
        <v>280496.28999999998</v>
      </c>
      <c r="H40" s="36">
        <v>285886.40000000002</v>
      </c>
      <c r="K40" s="126">
        <v>766349.25</v>
      </c>
      <c r="L40" s="126">
        <v>218548.8</v>
      </c>
      <c r="O40" s="59">
        <v>0</v>
      </c>
      <c r="P40" s="59">
        <v>226680.76</v>
      </c>
      <c r="Q40" s="246"/>
      <c r="R40" s="246">
        <v>94</v>
      </c>
      <c r="S40" s="246">
        <v>0</v>
      </c>
      <c r="T40" s="246"/>
      <c r="U40" s="244"/>
      <c r="V40" s="244"/>
      <c r="W40" s="244">
        <v>15000</v>
      </c>
      <c r="X40" s="244"/>
      <c r="Y40" s="244">
        <v>15699.07</v>
      </c>
      <c r="Z40" s="244">
        <v>2970314.75</v>
      </c>
      <c r="AA40" s="248"/>
      <c r="AB40" s="248">
        <v>1547546.62</v>
      </c>
      <c r="AC40" s="248">
        <v>55000</v>
      </c>
      <c r="AD40" s="248">
        <v>4399.8900000000003</v>
      </c>
      <c r="AE40" s="248"/>
      <c r="AF40" s="248">
        <v>1396710</v>
      </c>
      <c r="AG40" s="248"/>
      <c r="AH40" s="248">
        <v>281250</v>
      </c>
      <c r="AI40" s="293">
        <v>2499958</v>
      </c>
      <c r="AJ40" s="293"/>
      <c r="AK40" s="293">
        <v>52107</v>
      </c>
      <c r="AL40" s="293">
        <v>11720</v>
      </c>
      <c r="AM40" s="293">
        <v>1458345.97</v>
      </c>
      <c r="AN40" s="293">
        <v>131561.28</v>
      </c>
      <c r="AO40" s="293"/>
      <c r="AP40" s="293"/>
      <c r="AQ40" s="293"/>
      <c r="AR40" s="293"/>
      <c r="AS40" s="225">
        <f t="shared" si="1"/>
        <v>1374104.79</v>
      </c>
      <c r="AT40" s="38">
        <f t="shared" si="2"/>
        <v>226774.76</v>
      </c>
      <c r="AU40" s="53">
        <f t="shared" si="3"/>
        <v>1147330.03</v>
      </c>
      <c r="AV40" s="47">
        <f t="shared" si="4"/>
        <v>3284906.51</v>
      </c>
      <c r="AW40" s="39">
        <f t="shared" si="5"/>
        <v>4153692.2499999995</v>
      </c>
      <c r="AX40" s="53">
        <f t="shared" si="6"/>
        <v>-868785.73999999976</v>
      </c>
    </row>
    <row r="41" spans="1:50" x14ac:dyDescent="0.2">
      <c r="A41" s="32" t="s">
        <v>600</v>
      </c>
      <c r="B41" s="32" t="s">
        <v>329</v>
      </c>
      <c r="C41" s="32">
        <v>7865</v>
      </c>
      <c r="D41" s="32" t="s">
        <v>283</v>
      </c>
      <c r="E41" s="32" t="s">
        <v>283</v>
      </c>
      <c r="F41" s="36">
        <v>1195496.99</v>
      </c>
      <c r="G41" s="36">
        <v>184555</v>
      </c>
      <c r="H41" s="36">
        <v>102201</v>
      </c>
      <c r="K41" s="126">
        <v>552505.65</v>
      </c>
      <c r="L41" s="126">
        <v>517011.87</v>
      </c>
      <c r="M41" s="244"/>
      <c r="N41" s="244"/>
      <c r="O41" s="246"/>
      <c r="P41" s="246">
        <v>58822.080000000002</v>
      </c>
      <c r="Y41" s="126">
        <v>1616369.55</v>
      </c>
      <c r="Z41" s="126">
        <v>3203233.17</v>
      </c>
      <c r="AB41" s="33">
        <v>1555014.49</v>
      </c>
      <c r="AC41" s="33">
        <v>157630</v>
      </c>
      <c r="AD41" s="33">
        <v>7178.39</v>
      </c>
      <c r="AF41" s="33">
        <v>1177561.8999999999</v>
      </c>
      <c r="AG41" s="33"/>
      <c r="AH41" s="33">
        <v>276153.8</v>
      </c>
      <c r="AI41" s="292">
        <v>2088576.9</v>
      </c>
      <c r="AJ41" s="292"/>
      <c r="AK41" s="292">
        <v>50509</v>
      </c>
      <c r="AM41" s="292">
        <v>1794418.45</v>
      </c>
      <c r="AN41" s="292">
        <v>1566688.52</v>
      </c>
      <c r="AS41" s="225">
        <f t="shared" si="1"/>
        <v>1482252.99</v>
      </c>
      <c r="AT41" s="38">
        <f t="shared" si="2"/>
        <v>58822.080000000002</v>
      </c>
      <c r="AU41" s="53">
        <f t="shared" si="3"/>
        <v>1423430.91</v>
      </c>
      <c r="AV41" s="47">
        <f t="shared" si="4"/>
        <v>3173538.5799999996</v>
      </c>
      <c r="AW41" s="39">
        <f t="shared" si="5"/>
        <v>5500192.8699999992</v>
      </c>
      <c r="AX41" s="53">
        <f t="shared" si="6"/>
        <v>-2326654.2899999996</v>
      </c>
    </row>
    <row r="42" spans="1:50" x14ac:dyDescent="0.2">
      <c r="A42" s="32" t="s">
        <v>600</v>
      </c>
      <c r="B42" s="32" t="s">
        <v>329</v>
      </c>
      <c r="C42" s="32">
        <v>2654</v>
      </c>
      <c r="D42" s="32" t="s">
        <v>284</v>
      </c>
      <c r="E42" s="39" t="s">
        <v>284</v>
      </c>
      <c r="F42" s="36">
        <v>633217.56000000006</v>
      </c>
      <c r="G42" s="36">
        <v>43082.11</v>
      </c>
      <c r="H42" s="36">
        <v>89111.92</v>
      </c>
      <c r="K42" s="126">
        <v>352379</v>
      </c>
      <c r="L42" s="126">
        <v>330946.89</v>
      </c>
      <c r="P42" s="59">
        <v>46027.06</v>
      </c>
      <c r="S42" s="59">
        <v>9280</v>
      </c>
      <c r="Y42" s="126">
        <v>-327135.65000000002</v>
      </c>
      <c r="Z42" s="126">
        <v>2001291.5</v>
      </c>
      <c r="AB42" s="33">
        <v>1053969.6499999999</v>
      </c>
      <c r="AD42" s="33">
        <v>1785.89</v>
      </c>
      <c r="AF42" s="33">
        <v>1072176</v>
      </c>
      <c r="AG42" s="33"/>
      <c r="AH42" s="33">
        <v>228172</v>
      </c>
      <c r="AI42" s="292">
        <v>1697051</v>
      </c>
      <c r="AJ42" s="292"/>
      <c r="AK42" s="292">
        <v>4000</v>
      </c>
      <c r="AL42" s="292">
        <v>34434</v>
      </c>
      <c r="AM42" s="292">
        <v>788593.97</v>
      </c>
      <c r="AN42" s="292">
        <v>112750</v>
      </c>
      <c r="AS42" s="225">
        <f t="shared" si="1"/>
        <v>765411.59000000008</v>
      </c>
      <c r="AT42" s="38">
        <f t="shared" si="2"/>
        <v>55307.06</v>
      </c>
      <c r="AU42" s="53">
        <f t="shared" si="3"/>
        <v>710104.53</v>
      </c>
      <c r="AV42" s="47">
        <f t="shared" si="4"/>
        <v>2356103.54</v>
      </c>
      <c r="AW42" s="39">
        <f t="shared" si="5"/>
        <v>2636828.9699999997</v>
      </c>
      <c r="AX42" s="53">
        <f t="shared" si="6"/>
        <v>-280725.4299999997</v>
      </c>
    </row>
    <row r="43" spans="1:50" x14ac:dyDescent="0.2">
      <c r="A43" s="32" t="s">
        <v>600</v>
      </c>
      <c r="B43" s="32" t="s">
        <v>329</v>
      </c>
      <c r="C43" s="32">
        <v>5308</v>
      </c>
      <c r="D43" s="32" t="s">
        <v>312</v>
      </c>
      <c r="E43" s="32" t="s">
        <v>312</v>
      </c>
      <c r="F43" s="36">
        <v>968621.61</v>
      </c>
      <c r="G43" s="36">
        <v>118101.62</v>
      </c>
      <c r="H43" s="36">
        <v>194721.83</v>
      </c>
      <c r="K43" s="126">
        <v>2663380.2200000002</v>
      </c>
      <c r="L43" s="126">
        <v>633876.46</v>
      </c>
      <c r="P43" s="59">
        <v>58621.09</v>
      </c>
      <c r="R43" s="59">
        <v>1982.64</v>
      </c>
      <c r="S43" s="59">
        <v>0</v>
      </c>
      <c r="Y43" s="126">
        <v>912113.17</v>
      </c>
      <c r="Z43" s="126">
        <v>3800882.66</v>
      </c>
      <c r="AB43" s="33">
        <v>1815999.12</v>
      </c>
      <c r="AC43" s="33">
        <v>91700</v>
      </c>
      <c r="AD43" s="33">
        <v>5768.28</v>
      </c>
      <c r="AF43" s="33">
        <v>732608.61</v>
      </c>
      <c r="AG43" s="33"/>
      <c r="AH43" s="33">
        <v>273900</v>
      </c>
      <c r="AI43" s="292">
        <v>1650164.61</v>
      </c>
      <c r="AJ43" s="292"/>
      <c r="AK43" s="292">
        <v>39182</v>
      </c>
      <c r="AL43" s="292">
        <v>19040</v>
      </c>
      <c r="AM43" s="292">
        <v>1200294.23</v>
      </c>
      <c r="AN43" s="292">
        <v>206192.99</v>
      </c>
      <c r="AS43" s="225">
        <f t="shared" si="1"/>
        <v>1281445.06</v>
      </c>
      <c r="AT43" s="38">
        <f t="shared" si="2"/>
        <v>60603.729999999996</v>
      </c>
      <c r="AU43" s="53">
        <f t="shared" si="3"/>
        <v>1220841.33</v>
      </c>
      <c r="AV43" s="47">
        <f t="shared" si="4"/>
        <v>2919976.0100000002</v>
      </c>
      <c r="AW43" s="39">
        <f t="shared" si="5"/>
        <v>3114873.83</v>
      </c>
      <c r="AX43" s="53">
        <f t="shared" si="6"/>
        <v>-194897.81999999983</v>
      </c>
    </row>
    <row r="44" spans="1:50" x14ac:dyDescent="0.2">
      <c r="A44" s="32" t="s">
        <v>604</v>
      </c>
      <c r="B44" s="32" t="s">
        <v>330</v>
      </c>
      <c r="C44" s="32">
        <v>3359</v>
      </c>
      <c r="D44" s="32" t="s">
        <v>129</v>
      </c>
      <c r="E44" s="32" t="s">
        <v>129</v>
      </c>
      <c r="F44" s="36">
        <v>725519.87</v>
      </c>
      <c r="G44" s="36">
        <v>34332.5</v>
      </c>
      <c r="H44" s="36">
        <v>60530.91</v>
      </c>
      <c r="K44" s="126">
        <v>592801.94999999995</v>
      </c>
      <c r="L44" s="126">
        <v>322958.74</v>
      </c>
      <c r="O44" s="59">
        <v>0</v>
      </c>
      <c r="P44" s="59">
        <v>43950</v>
      </c>
      <c r="R44" s="59">
        <v>60000</v>
      </c>
      <c r="S44" s="59">
        <v>214.94</v>
      </c>
      <c r="Y44" s="126">
        <v>-96579.41</v>
      </c>
      <c r="Z44" s="126">
        <v>2024806.3999999999</v>
      </c>
      <c r="AB44" s="33">
        <v>1503474.29</v>
      </c>
      <c r="AC44" s="33">
        <v>35000</v>
      </c>
      <c r="AD44" s="33">
        <v>2570.96</v>
      </c>
      <c r="AF44" s="33">
        <v>1205169</v>
      </c>
      <c r="AG44" s="33"/>
      <c r="AH44" s="33">
        <v>258543.32</v>
      </c>
      <c r="AI44" s="292">
        <v>1947793</v>
      </c>
      <c r="AJ44" s="292"/>
      <c r="AK44" s="292">
        <v>19056</v>
      </c>
      <c r="AM44" s="292">
        <v>990327.36</v>
      </c>
      <c r="AN44" s="292">
        <v>317179.17</v>
      </c>
      <c r="AQ44" s="292">
        <v>26650</v>
      </c>
      <c r="AS44" s="225">
        <f t="shared" si="1"/>
        <v>820383.28</v>
      </c>
      <c r="AT44" s="38">
        <f t="shared" si="2"/>
        <v>104164.94</v>
      </c>
      <c r="AU44" s="53">
        <f t="shared" si="3"/>
        <v>716218.34000000008</v>
      </c>
      <c r="AV44" s="47">
        <f t="shared" si="4"/>
        <v>3004757.57</v>
      </c>
      <c r="AW44" s="39">
        <f t="shared" si="5"/>
        <v>3301005.53</v>
      </c>
      <c r="AX44" s="53">
        <f t="shared" si="6"/>
        <v>-296247.95999999996</v>
      </c>
    </row>
    <row r="45" spans="1:50" x14ac:dyDescent="0.2">
      <c r="A45" s="32" t="s">
        <v>604</v>
      </c>
      <c r="B45" s="32" t="s">
        <v>330</v>
      </c>
      <c r="C45" s="32">
        <v>3931</v>
      </c>
      <c r="D45" s="32" t="s">
        <v>130</v>
      </c>
      <c r="E45" s="32" t="s">
        <v>130</v>
      </c>
      <c r="F45" s="36">
        <v>1099457.2</v>
      </c>
      <c r="G45" s="36">
        <v>22957.72</v>
      </c>
      <c r="H45" s="36">
        <v>48859.23</v>
      </c>
      <c r="K45" s="126">
        <v>591246.38</v>
      </c>
      <c r="L45" s="126">
        <v>219559.84</v>
      </c>
      <c r="O45" s="59">
        <v>0</v>
      </c>
      <c r="P45" s="59">
        <v>47656.92</v>
      </c>
      <c r="S45" s="59">
        <v>494.7</v>
      </c>
      <c r="Y45" s="126">
        <v>-362543.62</v>
      </c>
      <c r="Z45" s="126">
        <v>2381908.6800000002</v>
      </c>
      <c r="AB45" s="33">
        <v>1760131.66</v>
      </c>
      <c r="AC45" s="33">
        <v>233250</v>
      </c>
      <c r="AD45" s="33">
        <v>3881.36</v>
      </c>
      <c r="AF45" s="33">
        <v>953230.5</v>
      </c>
      <c r="AG45" s="33"/>
      <c r="AH45" s="33">
        <v>221888.6</v>
      </c>
      <c r="AI45" s="292">
        <v>1666444.5</v>
      </c>
      <c r="AJ45" s="292"/>
      <c r="AK45" s="292">
        <v>55622</v>
      </c>
      <c r="AM45" s="292">
        <v>1176859.76</v>
      </c>
      <c r="AN45" s="292">
        <v>277624.17</v>
      </c>
      <c r="AQ45" s="292">
        <v>81268</v>
      </c>
      <c r="AS45" s="225">
        <f t="shared" si="1"/>
        <v>1171274.1499999999</v>
      </c>
      <c r="AT45" s="38">
        <f t="shared" si="2"/>
        <v>48151.619999999995</v>
      </c>
      <c r="AU45" s="53">
        <f t="shared" si="3"/>
        <v>1123122.5299999998</v>
      </c>
      <c r="AV45" s="47">
        <f t="shared" si="4"/>
        <v>3172382.12</v>
      </c>
      <c r="AW45" s="39">
        <f t="shared" si="5"/>
        <v>3257818.4299999997</v>
      </c>
      <c r="AX45" s="53">
        <f t="shared" si="6"/>
        <v>-85436.30999999959</v>
      </c>
    </row>
    <row r="46" spans="1:50" x14ac:dyDescent="0.2">
      <c r="A46" s="32" t="s">
        <v>604</v>
      </c>
      <c r="B46" s="32" t="s">
        <v>330</v>
      </c>
      <c r="C46" s="32">
        <v>3732</v>
      </c>
      <c r="D46" s="32" t="s">
        <v>131</v>
      </c>
      <c r="E46" s="32" t="s">
        <v>131</v>
      </c>
      <c r="F46" s="36">
        <v>609322.15</v>
      </c>
      <c r="G46" s="36">
        <v>6935.61</v>
      </c>
      <c r="H46" s="36">
        <v>139247.41</v>
      </c>
      <c r="K46" s="126">
        <v>982381.55</v>
      </c>
      <c r="L46" s="126">
        <v>348695.86</v>
      </c>
      <c r="O46" s="59">
        <v>1000</v>
      </c>
      <c r="P46" s="59">
        <v>26580.1</v>
      </c>
      <c r="S46" s="59">
        <v>1559.82</v>
      </c>
      <c r="W46" s="126">
        <v>0</v>
      </c>
      <c r="Y46" s="126">
        <v>-356259.34</v>
      </c>
      <c r="Z46" s="126">
        <v>2692203.68</v>
      </c>
      <c r="AB46" s="33">
        <v>1502071.33</v>
      </c>
      <c r="AC46" s="33">
        <v>294006</v>
      </c>
      <c r="AD46" s="33">
        <v>2708.11</v>
      </c>
      <c r="AF46" s="33">
        <v>3096261</v>
      </c>
      <c r="AG46" s="33"/>
      <c r="AH46" s="33">
        <v>228100</v>
      </c>
      <c r="AI46" s="292">
        <v>3636285</v>
      </c>
      <c r="AJ46" s="292"/>
      <c r="AK46" s="292">
        <v>10200</v>
      </c>
      <c r="AM46" s="292">
        <v>1421669.44</v>
      </c>
      <c r="AN46" s="292">
        <v>303493.68</v>
      </c>
      <c r="AQ46" s="292">
        <v>30000</v>
      </c>
      <c r="AS46" s="225">
        <f t="shared" si="1"/>
        <v>755505.17</v>
      </c>
      <c r="AT46" s="38">
        <f t="shared" si="2"/>
        <v>29139.919999999998</v>
      </c>
      <c r="AU46" s="53">
        <f t="shared" si="3"/>
        <v>726365.25</v>
      </c>
      <c r="AV46" s="47">
        <f t="shared" si="4"/>
        <v>5123146.4400000004</v>
      </c>
      <c r="AW46" s="39">
        <f t="shared" si="5"/>
        <v>5401648.1199999992</v>
      </c>
      <c r="AX46" s="53">
        <f t="shared" si="6"/>
        <v>-278501.67999999877</v>
      </c>
    </row>
    <row r="47" spans="1:50" x14ac:dyDescent="0.2">
      <c r="A47" s="32" t="s">
        <v>604</v>
      </c>
      <c r="B47" s="32" t="s">
        <v>330</v>
      </c>
      <c r="C47" s="32">
        <v>3470</v>
      </c>
      <c r="D47" s="32" t="s">
        <v>132</v>
      </c>
      <c r="E47" s="32" t="s">
        <v>132</v>
      </c>
      <c r="F47" s="36">
        <v>350046.62</v>
      </c>
      <c r="G47" s="36">
        <v>4764.3999999999996</v>
      </c>
      <c r="H47" s="36">
        <v>40185.57</v>
      </c>
      <c r="K47" s="126">
        <v>530626.59</v>
      </c>
      <c r="L47" s="126">
        <v>292407.75</v>
      </c>
      <c r="O47" s="59">
        <v>3500</v>
      </c>
      <c r="P47" s="59">
        <v>28700</v>
      </c>
      <c r="R47" s="59">
        <v>10000</v>
      </c>
      <c r="S47" s="59">
        <v>200</v>
      </c>
      <c r="Y47" s="126">
        <v>-1520719.67</v>
      </c>
      <c r="Z47" s="126">
        <v>2888756.2</v>
      </c>
      <c r="AB47" s="33">
        <v>1533968.64</v>
      </c>
      <c r="AD47" s="33">
        <v>952.72</v>
      </c>
      <c r="AF47" s="33">
        <v>1578083</v>
      </c>
      <c r="AG47" s="33"/>
      <c r="AH47" s="33">
        <v>186725.87</v>
      </c>
      <c r="AI47" s="292">
        <v>2134825</v>
      </c>
      <c r="AJ47" s="292"/>
      <c r="AL47" s="292">
        <v>24252</v>
      </c>
      <c r="AM47" s="292">
        <v>1104579.6599999999</v>
      </c>
      <c r="AN47" s="292">
        <v>228479.17</v>
      </c>
      <c r="AS47" s="225">
        <f t="shared" si="1"/>
        <v>394996.59</v>
      </c>
      <c r="AT47" s="38">
        <f t="shared" si="2"/>
        <v>42400</v>
      </c>
      <c r="AU47" s="53">
        <f t="shared" si="3"/>
        <v>352596.59</v>
      </c>
      <c r="AV47" s="47">
        <f t="shared" si="4"/>
        <v>3299730.23</v>
      </c>
      <c r="AW47" s="39">
        <f t="shared" si="5"/>
        <v>3492135.83</v>
      </c>
      <c r="AX47" s="53">
        <f t="shared" si="6"/>
        <v>-192405.60000000009</v>
      </c>
    </row>
    <row r="48" spans="1:50" x14ac:dyDescent="0.2">
      <c r="A48" s="32" t="s">
        <v>604</v>
      </c>
      <c r="B48" s="32" t="s">
        <v>330</v>
      </c>
      <c r="C48" s="32">
        <v>7498</v>
      </c>
      <c r="D48" s="32" t="s">
        <v>133</v>
      </c>
      <c r="E48" s="32" t="s">
        <v>133</v>
      </c>
      <c r="F48" s="36">
        <v>718333.78</v>
      </c>
      <c r="G48" s="36">
        <v>20395</v>
      </c>
      <c r="H48" s="36">
        <v>56382.04</v>
      </c>
      <c r="K48" s="126">
        <v>573624.26</v>
      </c>
      <c r="L48" s="126">
        <v>472312.14</v>
      </c>
      <c r="O48" s="59">
        <v>0</v>
      </c>
      <c r="P48" s="59">
        <v>71828.3</v>
      </c>
      <c r="S48" s="59">
        <v>269.16000000000003</v>
      </c>
      <c r="Y48" s="126">
        <v>-1001926.51</v>
      </c>
      <c r="Z48" s="126">
        <v>3281518.85</v>
      </c>
      <c r="AB48" s="33">
        <v>2695653.33</v>
      </c>
      <c r="AC48" s="33">
        <v>349820</v>
      </c>
      <c r="AD48" s="33">
        <v>2671.45</v>
      </c>
      <c r="AF48" s="33">
        <v>3455373.19</v>
      </c>
      <c r="AG48" s="33"/>
      <c r="AH48" s="33">
        <v>607285.31999999995</v>
      </c>
      <c r="AI48" s="292">
        <v>4419871.1900000004</v>
      </c>
      <c r="AJ48" s="292"/>
      <c r="AK48" s="292">
        <v>11904</v>
      </c>
      <c r="AL48" s="292">
        <v>19672</v>
      </c>
      <c r="AM48" s="292">
        <v>2680195.2000000002</v>
      </c>
      <c r="AN48" s="292">
        <v>415684.48</v>
      </c>
      <c r="AQ48" s="292">
        <v>74119</v>
      </c>
      <c r="AS48" s="225">
        <f t="shared" si="1"/>
        <v>795110.82000000007</v>
      </c>
      <c r="AT48" s="38">
        <f t="shared" si="2"/>
        <v>72097.460000000006</v>
      </c>
      <c r="AU48" s="53">
        <f t="shared" si="3"/>
        <v>723013.3600000001</v>
      </c>
      <c r="AV48" s="47">
        <f t="shared" si="4"/>
        <v>7110803.290000001</v>
      </c>
      <c r="AW48" s="39">
        <f t="shared" si="5"/>
        <v>7621445.870000001</v>
      </c>
      <c r="AX48" s="53">
        <f t="shared" si="6"/>
        <v>-510642.58000000007</v>
      </c>
    </row>
    <row r="49" spans="1:50" x14ac:dyDescent="0.2">
      <c r="A49" s="32" t="s">
        <v>604</v>
      </c>
      <c r="B49" s="32" t="s">
        <v>330</v>
      </c>
      <c r="C49" s="32">
        <v>7191</v>
      </c>
      <c r="D49" s="32" t="s">
        <v>134</v>
      </c>
      <c r="E49" s="32" t="s">
        <v>134</v>
      </c>
      <c r="F49" s="36">
        <v>702096.71</v>
      </c>
      <c r="G49" s="36">
        <v>45461.83</v>
      </c>
      <c r="H49" s="36">
        <v>84136.73</v>
      </c>
      <c r="K49" s="126">
        <v>527323.51</v>
      </c>
      <c r="L49" s="126">
        <v>328794.15999999997</v>
      </c>
      <c r="O49" s="59">
        <v>4800</v>
      </c>
      <c r="P49" s="59">
        <v>71681.3</v>
      </c>
      <c r="S49" s="59">
        <v>0</v>
      </c>
      <c r="Y49" s="126">
        <v>-1551106.63</v>
      </c>
      <c r="Z49" s="126">
        <v>3750097.45</v>
      </c>
      <c r="AB49" s="33">
        <v>3034834.2</v>
      </c>
      <c r="AC49" s="33">
        <v>22000</v>
      </c>
      <c r="AD49" s="33">
        <v>2370.94</v>
      </c>
      <c r="AF49" s="33">
        <v>2073015</v>
      </c>
      <c r="AG49" s="33"/>
      <c r="AH49" s="33">
        <v>529948.59</v>
      </c>
      <c r="AI49" s="292">
        <v>3277656</v>
      </c>
      <c r="AJ49" s="292"/>
      <c r="AK49" s="292">
        <v>165763.93</v>
      </c>
      <c r="AM49" s="292">
        <v>2321527.41</v>
      </c>
      <c r="AN49" s="292">
        <v>399670.07</v>
      </c>
      <c r="AQ49" s="292">
        <v>85210.5</v>
      </c>
      <c r="AS49" s="225">
        <f t="shared" si="1"/>
        <v>831695.2699999999</v>
      </c>
      <c r="AT49" s="38">
        <f t="shared" si="2"/>
        <v>76481.3</v>
      </c>
      <c r="AU49" s="53">
        <f t="shared" si="3"/>
        <v>755213.96999999986</v>
      </c>
      <c r="AV49" s="47">
        <f t="shared" si="4"/>
        <v>5662168.7300000004</v>
      </c>
      <c r="AW49" s="39">
        <f t="shared" si="5"/>
        <v>6249827.9100000001</v>
      </c>
      <c r="AX49" s="53">
        <f t="shared" si="6"/>
        <v>-587659.1799999997</v>
      </c>
    </row>
    <row r="50" spans="1:50" x14ac:dyDescent="0.2">
      <c r="A50" s="32" t="s">
        <v>604</v>
      </c>
      <c r="B50" s="32" t="s">
        <v>330</v>
      </c>
      <c r="C50" s="32">
        <v>2981</v>
      </c>
      <c r="D50" s="32" t="s">
        <v>135</v>
      </c>
      <c r="E50" s="32" t="s">
        <v>135</v>
      </c>
      <c r="F50" s="36">
        <v>632178.05000000005</v>
      </c>
      <c r="G50" s="36">
        <v>2158.98</v>
      </c>
      <c r="H50" s="36">
        <v>99919.02</v>
      </c>
      <c r="K50" s="126">
        <v>534264.28</v>
      </c>
      <c r="L50" s="126">
        <v>301225.37</v>
      </c>
      <c r="O50" s="59">
        <v>13500</v>
      </c>
      <c r="P50" s="59">
        <v>28400</v>
      </c>
      <c r="R50" s="59">
        <v>85000</v>
      </c>
      <c r="S50" s="59">
        <v>1561.95</v>
      </c>
      <c r="Y50" s="126">
        <v>-369790.75</v>
      </c>
      <c r="Z50" s="126">
        <v>1851653.95</v>
      </c>
      <c r="AB50" s="33">
        <v>1738916.31</v>
      </c>
      <c r="AD50" s="33">
        <v>2219.5100000000002</v>
      </c>
      <c r="AF50" s="33">
        <v>1352211</v>
      </c>
      <c r="AG50" s="33"/>
      <c r="AH50" s="33">
        <v>293908.61</v>
      </c>
      <c r="AI50" s="292">
        <v>2090811</v>
      </c>
      <c r="AJ50" s="292"/>
      <c r="AK50" s="292">
        <v>11400</v>
      </c>
      <c r="AL50" s="292">
        <v>14081</v>
      </c>
      <c r="AM50" s="292">
        <v>1008593.67</v>
      </c>
      <c r="AN50" s="292">
        <v>261783.71</v>
      </c>
      <c r="AQ50" s="292">
        <v>41165.5</v>
      </c>
      <c r="AS50" s="225">
        <f t="shared" si="1"/>
        <v>734256.05</v>
      </c>
      <c r="AT50" s="38">
        <f t="shared" si="2"/>
        <v>128461.95</v>
      </c>
      <c r="AU50" s="53">
        <f t="shared" si="3"/>
        <v>605794.10000000009</v>
      </c>
      <c r="AV50" s="47">
        <f t="shared" si="4"/>
        <v>3387255.43</v>
      </c>
      <c r="AW50" s="39">
        <f t="shared" si="5"/>
        <v>3427834.88</v>
      </c>
      <c r="AX50" s="53">
        <f t="shared" si="6"/>
        <v>-40579.449999999721</v>
      </c>
    </row>
    <row r="51" spans="1:50" x14ac:dyDescent="0.2">
      <c r="A51" s="32" t="s">
        <v>604</v>
      </c>
      <c r="B51" s="32" t="s">
        <v>330</v>
      </c>
      <c r="C51" s="32">
        <v>3469</v>
      </c>
      <c r="D51" s="32" t="s">
        <v>285</v>
      </c>
      <c r="E51" s="32" t="s">
        <v>285</v>
      </c>
      <c r="F51" s="36">
        <v>317489.08</v>
      </c>
      <c r="G51" s="36">
        <v>5818.19</v>
      </c>
      <c r="H51" s="36">
        <v>65542.55</v>
      </c>
      <c r="K51" s="126">
        <v>534003.73</v>
      </c>
      <c r="L51" s="126">
        <v>118845.47</v>
      </c>
      <c r="O51" s="59">
        <v>3000</v>
      </c>
      <c r="P51" s="59">
        <v>55462.26</v>
      </c>
      <c r="R51" s="59">
        <v>25000</v>
      </c>
      <c r="S51" s="59">
        <v>3588.17</v>
      </c>
      <c r="Y51" s="126">
        <v>-1039820.84</v>
      </c>
      <c r="Z51" s="126">
        <v>1865771.67</v>
      </c>
      <c r="AB51" s="33">
        <v>1562665.65</v>
      </c>
      <c r="AC51" s="33">
        <v>228124</v>
      </c>
      <c r="AD51" s="33">
        <v>1086.52</v>
      </c>
      <c r="AF51" s="33">
        <v>1132404</v>
      </c>
      <c r="AG51" s="33"/>
      <c r="AH51" s="33">
        <v>226468.54</v>
      </c>
      <c r="AI51" s="292">
        <v>1730938</v>
      </c>
      <c r="AJ51" s="292"/>
      <c r="AK51" s="292">
        <v>49092</v>
      </c>
      <c r="AL51" s="292">
        <v>720</v>
      </c>
      <c r="AM51" s="292">
        <v>977678.65</v>
      </c>
      <c r="AN51" s="292">
        <v>220497.3</v>
      </c>
      <c r="AQ51" s="292">
        <v>43125</v>
      </c>
      <c r="AS51" s="225">
        <f t="shared" si="1"/>
        <v>388849.82</v>
      </c>
      <c r="AT51" s="38">
        <f t="shared" si="2"/>
        <v>87050.430000000008</v>
      </c>
      <c r="AU51" s="53">
        <f t="shared" si="3"/>
        <v>301799.39</v>
      </c>
      <c r="AV51" s="47">
        <f t="shared" si="4"/>
        <v>3150748.71</v>
      </c>
      <c r="AW51" s="39">
        <f t="shared" si="5"/>
        <v>3022050.9499999997</v>
      </c>
      <c r="AX51" s="53">
        <f t="shared" si="6"/>
        <v>128697.76000000024</v>
      </c>
    </row>
    <row r="52" spans="1:50" x14ac:dyDescent="0.2">
      <c r="A52" s="32" t="s">
        <v>604</v>
      </c>
      <c r="B52" s="32" t="s">
        <v>330</v>
      </c>
      <c r="C52" s="32">
        <v>1883</v>
      </c>
      <c r="D52" s="32" t="s">
        <v>286</v>
      </c>
      <c r="E52" s="32" t="s">
        <v>286</v>
      </c>
      <c r="F52" s="36">
        <v>360485.65</v>
      </c>
      <c r="G52" s="36">
        <v>1525.5</v>
      </c>
      <c r="H52" s="36">
        <v>102271.19</v>
      </c>
      <c r="K52" s="126">
        <v>670951.4</v>
      </c>
      <c r="L52" s="126">
        <v>266903.09999999998</v>
      </c>
      <c r="O52" s="59">
        <v>1750</v>
      </c>
      <c r="P52" s="59">
        <v>50180.33</v>
      </c>
      <c r="S52" s="59">
        <v>0</v>
      </c>
      <c r="W52" s="126">
        <v>47300</v>
      </c>
      <c r="Y52" s="126">
        <v>290925.45</v>
      </c>
      <c r="Z52" s="126">
        <v>1234901.48</v>
      </c>
      <c r="AB52" s="33">
        <v>1184466.76</v>
      </c>
      <c r="AC52" s="33">
        <v>130805</v>
      </c>
      <c r="AD52" s="33">
        <v>1834.51</v>
      </c>
      <c r="AF52" s="33">
        <v>1334865</v>
      </c>
      <c r="AG52" s="33"/>
      <c r="AH52" s="33">
        <v>147055.26</v>
      </c>
      <c r="AI52" s="292">
        <v>1782630</v>
      </c>
      <c r="AJ52" s="292"/>
      <c r="AK52" s="292">
        <v>5800</v>
      </c>
      <c r="AL52" s="292">
        <v>24822</v>
      </c>
      <c r="AM52" s="292">
        <v>941205.34</v>
      </c>
      <c r="AN52" s="292">
        <v>252824.61</v>
      </c>
      <c r="AQ52" s="292">
        <v>14665</v>
      </c>
      <c r="AS52" s="225">
        <f t="shared" si="1"/>
        <v>464282.34</v>
      </c>
      <c r="AT52" s="38">
        <f t="shared" si="2"/>
        <v>51930.33</v>
      </c>
      <c r="AU52" s="53">
        <f t="shared" si="3"/>
        <v>412352.01</v>
      </c>
      <c r="AV52" s="47">
        <f t="shared" si="4"/>
        <v>2799026.5300000003</v>
      </c>
      <c r="AW52" s="39">
        <f t="shared" si="5"/>
        <v>3021946.9499999997</v>
      </c>
      <c r="AX52" s="53">
        <f t="shared" si="6"/>
        <v>-222920.41999999946</v>
      </c>
    </row>
    <row r="53" spans="1:50" x14ac:dyDescent="0.2">
      <c r="A53" s="32" t="s">
        <v>604</v>
      </c>
      <c r="B53" s="32" t="s">
        <v>330</v>
      </c>
      <c r="C53" s="32">
        <v>3742</v>
      </c>
      <c r="D53" s="32" t="s">
        <v>305</v>
      </c>
      <c r="E53" s="32" t="s">
        <v>305</v>
      </c>
      <c r="F53" s="36">
        <v>415129.31</v>
      </c>
      <c r="G53" s="36">
        <v>38374.25</v>
      </c>
      <c r="H53" s="36">
        <v>83201.37</v>
      </c>
      <c r="K53" s="126">
        <v>1254977.29</v>
      </c>
      <c r="L53" s="126">
        <v>281885.05</v>
      </c>
      <c r="O53" s="59">
        <v>4000</v>
      </c>
      <c r="P53" s="59">
        <v>64897.03</v>
      </c>
      <c r="R53" s="59">
        <v>0</v>
      </c>
      <c r="S53" s="59">
        <v>2703</v>
      </c>
      <c r="Y53" s="126">
        <v>544604.56000000006</v>
      </c>
      <c r="Z53" s="126">
        <v>2300894.7000000002</v>
      </c>
      <c r="AB53" s="33">
        <v>1662090.99</v>
      </c>
      <c r="AD53" s="33">
        <v>1457.64</v>
      </c>
      <c r="AF53" s="33">
        <v>1516935</v>
      </c>
      <c r="AG53" s="33"/>
      <c r="AH53" s="33">
        <v>240881.65</v>
      </c>
      <c r="AI53" s="292">
        <v>2434001</v>
      </c>
      <c r="AJ53" s="292"/>
      <c r="AK53" s="292">
        <v>52595</v>
      </c>
      <c r="AM53" s="292">
        <v>1081542.71</v>
      </c>
      <c r="AN53" s="292">
        <v>687920.59</v>
      </c>
      <c r="AQ53" s="292">
        <v>8838</v>
      </c>
      <c r="AS53" s="225">
        <f t="shared" si="1"/>
        <v>536704.92999999993</v>
      </c>
      <c r="AT53" s="38">
        <f t="shared" si="2"/>
        <v>71600.03</v>
      </c>
      <c r="AU53" s="53">
        <f t="shared" si="3"/>
        <v>465104.89999999991</v>
      </c>
      <c r="AV53" s="47">
        <f t="shared" si="4"/>
        <v>3421365.28</v>
      </c>
      <c r="AW53" s="39">
        <f t="shared" si="5"/>
        <v>4264897.3</v>
      </c>
      <c r="AX53" s="53">
        <f t="shared" si="6"/>
        <v>-843532.02</v>
      </c>
    </row>
    <row r="54" spans="1:50" x14ac:dyDescent="0.2">
      <c r="A54" s="32" t="s">
        <v>604</v>
      </c>
      <c r="B54" s="32" t="s">
        <v>330</v>
      </c>
      <c r="C54" s="32">
        <v>3069</v>
      </c>
      <c r="D54" s="32" t="s">
        <v>313</v>
      </c>
      <c r="E54" s="32" t="s">
        <v>313</v>
      </c>
      <c r="F54" s="36">
        <v>672420.18</v>
      </c>
      <c r="G54" s="36">
        <v>18816</v>
      </c>
      <c r="H54" s="36">
        <v>86733.66</v>
      </c>
      <c r="K54" s="126">
        <v>4457424.3899999997</v>
      </c>
      <c r="L54" s="126">
        <v>320581.96000000002</v>
      </c>
      <c r="O54" s="59">
        <v>4000</v>
      </c>
      <c r="P54" s="59">
        <v>55440.91</v>
      </c>
      <c r="R54" s="59">
        <v>0</v>
      </c>
      <c r="S54" s="59">
        <v>1552</v>
      </c>
      <c r="Y54" s="126">
        <v>2454034.73</v>
      </c>
      <c r="Z54" s="126">
        <v>4006426</v>
      </c>
      <c r="AB54" s="33">
        <v>1836377.99</v>
      </c>
      <c r="AD54" s="33">
        <v>2254.35</v>
      </c>
      <c r="AF54" s="33">
        <v>1325637.6599999999</v>
      </c>
      <c r="AG54" s="33"/>
      <c r="AH54" s="33">
        <v>356773.89</v>
      </c>
      <c r="AI54" s="292">
        <v>1812502.5</v>
      </c>
      <c r="AJ54" s="292"/>
      <c r="AL54" s="292">
        <v>23583</v>
      </c>
      <c r="AM54" s="292">
        <v>1227924.3500000001</v>
      </c>
      <c r="AN54" s="292">
        <v>1398568.49</v>
      </c>
      <c r="AQ54" s="292">
        <v>23943</v>
      </c>
      <c r="AS54" s="225">
        <f t="shared" si="1"/>
        <v>777969.84000000008</v>
      </c>
      <c r="AT54" s="38">
        <f t="shared" si="2"/>
        <v>60992.91</v>
      </c>
      <c r="AU54" s="53">
        <f t="shared" si="3"/>
        <v>716976.93</v>
      </c>
      <c r="AV54" s="47">
        <f t="shared" si="4"/>
        <v>3521043.89</v>
      </c>
      <c r="AW54" s="39">
        <f t="shared" si="5"/>
        <v>4486521.34</v>
      </c>
      <c r="AX54" s="53">
        <f t="shared" si="6"/>
        <v>-965477.44999999972</v>
      </c>
    </row>
    <row r="55" spans="1:50" x14ac:dyDescent="0.2">
      <c r="A55" s="32" t="s">
        <v>315</v>
      </c>
      <c r="B55" s="32" t="s">
        <v>316</v>
      </c>
      <c r="C55" s="32">
        <v>3175</v>
      </c>
      <c r="D55" s="32" t="s">
        <v>136</v>
      </c>
      <c r="E55" s="32" t="s">
        <v>136</v>
      </c>
      <c r="F55" s="36">
        <v>508633.3</v>
      </c>
      <c r="G55" s="36">
        <v>142281.35</v>
      </c>
      <c r="H55" s="36">
        <v>197609.5</v>
      </c>
      <c r="K55" s="126">
        <v>497329.78</v>
      </c>
      <c r="L55" s="126">
        <v>384104.74</v>
      </c>
      <c r="P55" s="59">
        <v>130449.56</v>
      </c>
      <c r="S55" s="59">
        <v>0</v>
      </c>
      <c r="Y55" s="126">
        <v>-261255.03</v>
      </c>
      <c r="Z55" s="126">
        <v>1877057.75</v>
      </c>
      <c r="AB55" s="33">
        <v>1392952.23</v>
      </c>
      <c r="AD55" s="33">
        <v>2369.59</v>
      </c>
      <c r="AF55" s="33">
        <v>1374816.5</v>
      </c>
      <c r="AG55" s="33"/>
      <c r="AH55" s="33"/>
      <c r="AI55" s="292">
        <v>1694240.5</v>
      </c>
      <c r="AJ55" s="292"/>
      <c r="AK55" s="292">
        <v>14184</v>
      </c>
      <c r="AM55" s="292">
        <v>879800.24</v>
      </c>
      <c r="AN55" s="292">
        <v>198207.19</v>
      </c>
      <c r="AS55" s="225">
        <f t="shared" si="1"/>
        <v>848524.15</v>
      </c>
      <c r="AT55" s="38">
        <f t="shared" si="2"/>
        <v>130449.56</v>
      </c>
      <c r="AU55" s="53">
        <f t="shared" si="3"/>
        <v>718074.59000000008</v>
      </c>
      <c r="AV55" s="47">
        <f t="shared" si="4"/>
        <v>2770138.3200000003</v>
      </c>
      <c r="AW55" s="39">
        <f t="shared" si="5"/>
        <v>2786431.93</v>
      </c>
      <c r="AX55" s="53">
        <f t="shared" si="6"/>
        <v>-16293.60999999987</v>
      </c>
    </row>
    <row r="56" spans="1:50" x14ac:dyDescent="0.2">
      <c r="A56" s="32" t="s">
        <v>315</v>
      </c>
      <c r="B56" s="32" t="s">
        <v>316</v>
      </c>
      <c r="C56" s="32">
        <v>3286</v>
      </c>
      <c r="D56" s="32" t="s">
        <v>137</v>
      </c>
      <c r="E56" s="32" t="s">
        <v>137</v>
      </c>
      <c r="F56" s="36">
        <v>2740.55</v>
      </c>
      <c r="G56" s="36">
        <v>148224</v>
      </c>
      <c r="H56" s="36">
        <v>54429.62</v>
      </c>
      <c r="K56" s="126">
        <v>597366.6</v>
      </c>
      <c r="L56" s="126">
        <v>424689.17</v>
      </c>
      <c r="P56" s="59">
        <v>16980</v>
      </c>
      <c r="S56" s="59">
        <v>0</v>
      </c>
      <c r="Y56" s="126">
        <v>-1016297.27</v>
      </c>
      <c r="Z56" s="126">
        <v>2506199.65</v>
      </c>
      <c r="AB56" s="33">
        <v>1168998.4099999999</v>
      </c>
      <c r="AC56" s="33">
        <v>70000</v>
      </c>
      <c r="AD56" s="33">
        <v>536.66</v>
      </c>
      <c r="AF56" s="33">
        <v>2510273.2000000002</v>
      </c>
      <c r="AG56" s="33"/>
      <c r="AH56" s="33">
        <v>740.44</v>
      </c>
      <c r="AI56" s="292">
        <v>2823996.2</v>
      </c>
      <c r="AJ56" s="292"/>
      <c r="AK56" s="292">
        <v>49686</v>
      </c>
      <c r="AM56" s="292">
        <v>927126.55</v>
      </c>
      <c r="AN56" s="292">
        <v>229172.4</v>
      </c>
      <c r="AS56" s="225">
        <f t="shared" si="1"/>
        <v>205394.16999999998</v>
      </c>
      <c r="AT56" s="38">
        <f t="shared" si="2"/>
        <v>16980</v>
      </c>
      <c r="AU56" s="53">
        <f t="shared" si="3"/>
        <v>188414.16999999998</v>
      </c>
      <c r="AV56" s="47">
        <f t="shared" si="4"/>
        <v>3750548.71</v>
      </c>
      <c r="AW56" s="39">
        <f t="shared" si="5"/>
        <v>4029981.15</v>
      </c>
      <c r="AX56" s="53">
        <f t="shared" si="6"/>
        <v>-279432.43999999994</v>
      </c>
    </row>
    <row r="57" spans="1:50" x14ac:dyDescent="0.2">
      <c r="A57" s="32" t="s">
        <v>315</v>
      </c>
      <c r="B57" s="32" t="s">
        <v>316</v>
      </c>
      <c r="C57" s="32">
        <v>3033</v>
      </c>
      <c r="D57" s="32" t="s">
        <v>327</v>
      </c>
      <c r="E57" s="32" t="s">
        <v>327</v>
      </c>
      <c r="F57" s="36">
        <v>119563.94</v>
      </c>
      <c r="G57" s="36">
        <v>15737.13</v>
      </c>
      <c r="H57" s="36">
        <v>47417.31</v>
      </c>
      <c r="K57" s="126">
        <v>143039.1</v>
      </c>
      <c r="L57" s="126">
        <v>163375.29</v>
      </c>
      <c r="P57" s="59">
        <v>78227.02</v>
      </c>
      <c r="S57" s="59">
        <v>3494</v>
      </c>
      <c r="X57" s="126">
        <v>13.36</v>
      </c>
      <c r="Y57" s="126">
        <v>-1226584.42</v>
      </c>
      <c r="Z57" s="126">
        <v>1840660.03</v>
      </c>
      <c r="AB57" s="33">
        <v>1200341.29</v>
      </c>
      <c r="AC57" s="33">
        <v>75225</v>
      </c>
      <c r="AD57" s="33">
        <v>832.83</v>
      </c>
      <c r="AF57" s="33">
        <v>1190935</v>
      </c>
      <c r="AG57" s="33"/>
      <c r="AH57" s="33">
        <v>3316.02</v>
      </c>
      <c r="AI57" s="292">
        <v>1686348</v>
      </c>
      <c r="AJ57" s="292"/>
      <c r="AM57" s="292">
        <v>782676.22</v>
      </c>
      <c r="AN57" s="292">
        <v>208303.14</v>
      </c>
      <c r="AS57" s="225">
        <f t="shared" si="1"/>
        <v>182718.38</v>
      </c>
      <c r="AT57" s="38">
        <f t="shared" si="2"/>
        <v>81721.02</v>
      </c>
      <c r="AU57" s="53">
        <f t="shared" si="3"/>
        <v>100997.36</v>
      </c>
      <c r="AV57" s="47">
        <f t="shared" si="4"/>
        <v>2470650.14</v>
      </c>
      <c r="AW57" s="39">
        <f t="shared" si="5"/>
        <v>2677327.36</v>
      </c>
      <c r="AX57" s="53">
        <f t="shared" si="6"/>
        <v>-206677.21999999974</v>
      </c>
    </row>
    <row r="58" spans="1:50" x14ac:dyDescent="0.2">
      <c r="A58" s="32" t="s">
        <v>315</v>
      </c>
      <c r="B58" s="32" t="s">
        <v>316</v>
      </c>
      <c r="C58" s="32">
        <v>2571</v>
      </c>
      <c r="D58" s="32" t="s">
        <v>138</v>
      </c>
      <c r="E58" s="32" t="s">
        <v>138</v>
      </c>
      <c r="F58" s="36">
        <v>232700.5</v>
      </c>
      <c r="G58" s="36">
        <v>37666.97</v>
      </c>
      <c r="H58" s="36">
        <v>199331.79</v>
      </c>
      <c r="K58" s="126">
        <v>769272.9</v>
      </c>
      <c r="L58" s="126">
        <v>380053.74</v>
      </c>
      <c r="P58" s="59">
        <v>23462</v>
      </c>
      <c r="S58" s="59">
        <v>0</v>
      </c>
      <c r="X58" s="126">
        <v>-575.30999999999995</v>
      </c>
      <c r="Y58" s="126">
        <v>-268743.46000000002</v>
      </c>
      <c r="Z58" s="126">
        <v>1821817.03</v>
      </c>
      <c r="AB58" s="33">
        <v>1132438.3899999999</v>
      </c>
      <c r="AC58" s="33">
        <v>180200</v>
      </c>
      <c r="AD58" s="33">
        <v>1467.16</v>
      </c>
      <c r="AF58" s="33">
        <v>1830726</v>
      </c>
      <c r="AG58" s="33"/>
      <c r="AH58" s="33">
        <v>220030.13</v>
      </c>
      <c r="AI58" s="292">
        <v>2452246</v>
      </c>
      <c r="AJ58" s="292"/>
      <c r="AK58" s="292">
        <v>22440</v>
      </c>
      <c r="AL58" s="292">
        <v>5920</v>
      </c>
      <c r="AM58" s="292">
        <v>781155.14</v>
      </c>
      <c r="AN58" s="292">
        <v>60034.9</v>
      </c>
      <c r="AS58" s="225">
        <f t="shared" si="1"/>
        <v>469699.26</v>
      </c>
      <c r="AT58" s="38">
        <f t="shared" si="2"/>
        <v>23462</v>
      </c>
      <c r="AU58" s="53">
        <f t="shared" si="3"/>
        <v>446237.26</v>
      </c>
      <c r="AV58" s="47">
        <f t="shared" si="4"/>
        <v>3364861.6799999997</v>
      </c>
      <c r="AW58" s="39">
        <f t="shared" si="5"/>
        <v>3321796.04</v>
      </c>
      <c r="AX58" s="53">
        <f t="shared" si="6"/>
        <v>43065.639999999665</v>
      </c>
    </row>
    <row r="59" spans="1:50" x14ac:dyDescent="0.2">
      <c r="A59" s="32" t="s">
        <v>315</v>
      </c>
      <c r="B59" s="32" t="s">
        <v>316</v>
      </c>
      <c r="C59" s="32">
        <v>5320</v>
      </c>
      <c r="D59" s="32" t="s">
        <v>1787</v>
      </c>
      <c r="E59" s="32" t="s">
        <v>328</v>
      </c>
      <c r="F59" s="36">
        <v>682050.8</v>
      </c>
      <c r="G59" s="36">
        <v>1082254.47</v>
      </c>
      <c r="H59" s="36">
        <v>717996.41</v>
      </c>
      <c r="K59" s="126">
        <v>607762.61</v>
      </c>
      <c r="L59" s="126">
        <v>640554.72</v>
      </c>
      <c r="O59" s="59">
        <v>-6100</v>
      </c>
      <c r="P59" s="59">
        <v>88230</v>
      </c>
      <c r="S59" s="59">
        <v>-6734</v>
      </c>
      <c r="Y59" s="126">
        <v>840309.98</v>
      </c>
      <c r="Z59" s="126">
        <v>1102265.42</v>
      </c>
      <c r="AB59" s="33">
        <v>3264104.18</v>
      </c>
      <c r="AD59" s="33">
        <v>1423.23</v>
      </c>
      <c r="AF59" s="33">
        <v>2050180.5</v>
      </c>
      <c r="AG59" s="33"/>
      <c r="AH59" s="33">
        <v>20000</v>
      </c>
      <c r="AI59" s="292">
        <v>2614639.5</v>
      </c>
      <c r="AJ59" s="292"/>
      <c r="AK59" s="292">
        <v>18830</v>
      </c>
      <c r="AM59" s="292">
        <v>822954.63</v>
      </c>
      <c r="AN59" s="292">
        <v>134226.17000000001</v>
      </c>
      <c r="AQ59" s="292">
        <v>32410</v>
      </c>
      <c r="AS59" s="225">
        <f t="shared" si="1"/>
        <v>2482301.6800000002</v>
      </c>
      <c r="AT59" s="38">
        <f t="shared" si="2"/>
        <v>75396</v>
      </c>
      <c r="AU59" s="53">
        <f t="shared" si="3"/>
        <v>2406905.6800000002</v>
      </c>
      <c r="AV59" s="47">
        <f t="shared" si="4"/>
        <v>5335707.91</v>
      </c>
      <c r="AW59" s="39">
        <f t="shared" si="5"/>
        <v>3623060.3</v>
      </c>
      <c r="AX59" s="53">
        <f t="shared" si="6"/>
        <v>1712647.6100000003</v>
      </c>
    </row>
    <row r="60" spans="1:50" x14ac:dyDescent="0.2">
      <c r="A60" s="32" t="s">
        <v>315</v>
      </c>
      <c r="B60" s="32" t="s">
        <v>316</v>
      </c>
      <c r="C60" s="32">
        <v>2252</v>
      </c>
      <c r="D60" s="32" t="s">
        <v>139</v>
      </c>
      <c r="E60" s="32" t="s">
        <v>139</v>
      </c>
      <c r="F60" s="36">
        <v>471200.08</v>
      </c>
      <c r="G60" s="36">
        <v>145541.17000000001</v>
      </c>
      <c r="H60" s="36">
        <v>55822.1</v>
      </c>
      <c r="K60" s="126">
        <v>187216.12</v>
      </c>
      <c r="L60" s="126">
        <v>183967.39</v>
      </c>
      <c r="P60" s="59">
        <v>18140</v>
      </c>
      <c r="S60" s="59">
        <v>0</v>
      </c>
      <c r="Y60" s="126">
        <v>-1023440.73</v>
      </c>
      <c r="Z60" s="126">
        <v>2172216.88</v>
      </c>
      <c r="AB60" s="33">
        <v>1110870.3700000001</v>
      </c>
      <c r="AC60" s="33">
        <v>190732</v>
      </c>
      <c r="AD60" s="33">
        <v>2562.17</v>
      </c>
      <c r="AF60" s="33">
        <v>1143120</v>
      </c>
      <c r="AG60" s="33"/>
      <c r="AH60" s="33"/>
      <c r="AI60" s="292">
        <v>1502247</v>
      </c>
      <c r="AJ60" s="292"/>
      <c r="AK60" s="292">
        <v>14788</v>
      </c>
      <c r="AL60" s="292">
        <v>3000</v>
      </c>
      <c r="AM60" s="292">
        <v>986980.68</v>
      </c>
      <c r="AN60" s="292">
        <v>63438.15</v>
      </c>
      <c r="AS60" s="225">
        <f t="shared" si="1"/>
        <v>672563.35</v>
      </c>
      <c r="AT60" s="38">
        <f t="shared" si="2"/>
        <v>18140</v>
      </c>
      <c r="AU60" s="53">
        <f t="shared" si="3"/>
        <v>654423.35</v>
      </c>
      <c r="AV60" s="47">
        <f t="shared" si="4"/>
        <v>2447284.54</v>
      </c>
      <c r="AW60" s="39">
        <f t="shared" si="5"/>
        <v>2570453.83</v>
      </c>
      <c r="AX60" s="53">
        <f t="shared" si="6"/>
        <v>-123169.29000000004</v>
      </c>
    </row>
    <row r="61" spans="1:50" x14ac:dyDescent="0.2">
      <c r="A61" s="32" t="s">
        <v>315</v>
      </c>
      <c r="B61" s="32" t="s">
        <v>316</v>
      </c>
      <c r="C61" s="32">
        <v>2615</v>
      </c>
      <c r="D61" s="32" t="s">
        <v>140</v>
      </c>
      <c r="E61" s="32" t="s">
        <v>140</v>
      </c>
      <c r="F61" s="36">
        <v>245817.09</v>
      </c>
      <c r="G61" s="36">
        <v>78955.240000000005</v>
      </c>
      <c r="H61" s="36">
        <v>153355.88</v>
      </c>
      <c r="K61" s="126">
        <v>1264513.3600000001</v>
      </c>
      <c r="L61" s="126">
        <v>704503.68</v>
      </c>
      <c r="P61" s="59">
        <v>18470</v>
      </c>
      <c r="S61" s="59">
        <v>41047</v>
      </c>
      <c r="X61" s="126">
        <v>351896.55</v>
      </c>
      <c r="Y61" s="126">
        <v>112</v>
      </c>
      <c r="Z61" s="126">
        <v>1936400.69</v>
      </c>
      <c r="AB61" s="33">
        <v>1084494.05</v>
      </c>
      <c r="AC61" s="33">
        <v>146000</v>
      </c>
      <c r="AD61" s="33">
        <v>249.16</v>
      </c>
      <c r="AF61" s="33">
        <v>889290</v>
      </c>
      <c r="AG61" s="33"/>
      <c r="AH61" s="33"/>
      <c r="AI61" s="292">
        <v>1219576</v>
      </c>
      <c r="AJ61" s="292"/>
      <c r="AK61" s="292">
        <v>27340</v>
      </c>
      <c r="AM61" s="292">
        <v>735450.35</v>
      </c>
      <c r="AN61" s="292">
        <v>38447.85</v>
      </c>
      <c r="AS61" s="225">
        <f t="shared" si="1"/>
        <v>478128.21</v>
      </c>
      <c r="AT61" s="38">
        <f t="shared" si="2"/>
        <v>59517</v>
      </c>
      <c r="AU61" s="53">
        <f t="shared" si="3"/>
        <v>418611.21</v>
      </c>
      <c r="AV61" s="47">
        <f t="shared" si="4"/>
        <v>2120033.21</v>
      </c>
      <c r="AW61" s="39">
        <f t="shared" si="5"/>
        <v>2020814.2000000002</v>
      </c>
      <c r="AX61" s="53">
        <f t="shared" si="6"/>
        <v>99219.009999999776</v>
      </c>
    </row>
    <row r="62" spans="1:50" x14ac:dyDescent="0.2">
      <c r="A62" s="32" t="s">
        <v>315</v>
      </c>
      <c r="B62" s="32" t="s">
        <v>316</v>
      </c>
      <c r="C62" s="32">
        <v>7141</v>
      </c>
      <c r="D62" s="32" t="s">
        <v>141</v>
      </c>
      <c r="E62" s="32" t="s">
        <v>141</v>
      </c>
      <c r="F62" s="36">
        <v>174190.68</v>
      </c>
      <c r="G62" s="36">
        <v>27469.97</v>
      </c>
      <c r="H62" s="36">
        <v>138154.60999999999</v>
      </c>
      <c r="K62" s="126">
        <v>55584.480000000003</v>
      </c>
      <c r="L62" s="126">
        <v>310157.11</v>
      </c>
      <c r="P62" s="59">
        <v>38742.39</v>
      </c>
      <c r="S62" s="59">
        <v>8326</v>
      </c>
      <c r="Y62" s="126">
        <v>-305893.15999999997</v>
      </c>
      <c r="Z62" s="126">
        <v>1262941.0900000001</v>
      </c>
      <c r="AB62" s="33">
        <v>2136594.14</v>
      </c>
      <c r="AC62" s="33">
        <v>137200</v>
      </c>
      <c r="AD62" s="33">
        <v>1379.75</v>
      </c>
      <c r="AF62" s="33">
        <v>2507389.5</v>
      </c>
      <c r="AG62" s="33"/>
      <c r="AH62" s="33">
        <v>9000</v>
      </c>
      <c r="AI62" s="292">
        <v>3439872.5</v>
      </c>
      <c r="AJ62" s="292"/>
      <c r="AK62" s="292">
        <v>53141</v>
      </c>
      <c r="AM62" s="292">
        <v>1467688.72</v>
      </c>
      <c r="AN62" s="292">
        <v>129420.64</v>
      </c>
      <c r="AS62" s="225">
        <f t="shared" si="1"/>
        <v>339815.26</v>
      </c>
      <c r="AT62" s="38">
        <f t="shared" si="2"/>
        <v>47068.39</v>
      </c>
      <c r="AU62" s="53">
        <f t="shared" si="3"/>
        <v>292746.87</v>
      </c>
      <c r="AV62" s="47">
        <f t="shared" si="4"/>
        <v>4791563.3900000006</v>
      </c>
      <c r="AW62" s="39">
        <f t="shared" si="5"/>
        <v>5090122.8599999994</v>
      </c>
      <c r="AX62" s="53">
        <f t="shared" si="6"/>
        <v>-298559.46999999881</v>
      </c>
    </row>
    <row r="63" spans="1:50" x14ac:dyDescent="0.2">
      <c r="A63" s="32" t="s">
        <v>315</v>
      </c>
      <c r="B63" s="32" t="s">
        <v>316</v>
      </c>
      <c r="C63" s="32">
        <v>6948</v>
      </c>
      <c r="D63" s="32" t="s">
        <v>287</v>
      </c>
      <c r="E63" s="32" t="s">
        <v>287</v>
      </c>
      <c r="F63" s="36">
        <v>378795.27</v>
      </c>
      <c r="G63" s="36">
        <v>10015.75</v>
      </c>
      <c r="H63" s="36">
        <v>81043.08</v>
      </c>
      <c r="K63" s="126">
        <v>671249.69</v>
      </c>
      <c r="L63" s="126">
        <v>665264.6</v>
      </c>
      <c r="P63" s="59">
        <v>20550</v>
      </c>
      <c r="Y63" s="126">
        <v>-130660.41</v>
      </c>
      <c r="Z63" s="126">
        <v>2033596.36</v>
      </c>
      <c r="AB63" s="33">
        <v>1656700.69</v>
      </c>
      <c r="AC63" s="33">
        <v>299394</v>
      </c>
      <c r="AD63" s="33">
        <v>1583.51</v>
      </c>
      <c r="AF63" s="33">
        <v>2500620</v>
      </c>
      <c r="AG63" s="33"/>
      <c r="AH63" s="33"/>
      <c r="AI63" s="292">
        <v>3227859</v>
      </c>
      <c r="AJ63" s="292"/>
      <c r="AK63" s="292">
        <v>46290</v>
      </c>
      <c r="AL63" s="292">
        <v>3460</v>
      </c>
      <c r="AM63" s="292">
        <v>1179511.69</v>
      </c>
      <c r="AN63" s="292">
        <v>118295.07</v>
      </c>
      <c r="AS63" s="225">
        <f t="shared" si="1"/>
        <v>469854.10000000003</v>
      </c>
      <c r="AT63" s="38">
        <f t="shared" si="2"/>
        <v>20550</v>
      </c>
      <c r="AU63" s="53">
        <f t="shared" si="3"/>
        <v>449304.10000000003</v>
      </c>
      <c r="AV63" s="47">
        <f t="shared" si="4"/>
        <v>4458298.2</v>
      </c>
      <c r="AW63" s="39">
        <f t="shared" si="5"/>
        <v>4575415.76</v>
      </c>
      <c r="AX63" s="53">
        <f t="shared" si="6"/>
        <v>-117117.55999999959</v>
      </c>
    </row>
    <row r="64" spans="1:50" x14ac:dyDescent="0.2">
      <c r="A64" s="32" t="s">
        <v>315</v>
      </c>
      <c r="B64" s="32" t="s">
        <v>316</v>
      </c>
      <c r="C64" s="32">
        <v>3704</v>
      </c>
      <c r="D64" s="32" t="s">
        <v>288</v>
      </c>
      <c r="E64" s="32" t="s">
        <v>288</v>
      </c>
      <c r="F64" s="36">
        <v>167901.98</v>
      </c>
      <c r="G64" s="36">
        <v>32329.77</v>
      </c>
      <c r="H64" s="36">
        <v>169898.95</v>
      </c>
      <c r="K64" s="126">
        <v>863879.96</v>
      </c>
      <c r="L64" s="126">
        <v>329072.06</v>
      </c>
      <c r="P64" s="59">
        <v>149000</v>
      </c>
      <c r="S64" s="59">
        <v>24229</v>
      </c>
      <c r="Y64" s="126">
        <v>-551906.09</v>
      </c>
      <c r="Z64" s="126">
        <v>2378594.3199999998</v>
      </c>
      <c r="AB64" s="33">
        <v>1695323.28</v>
      </c>
      <c r="AC64" s="33">
        <v>231200</v>
      </c>
      <c r="AD64" s="33">
        <v>686.96</v>
      </c>
      <c r="AF64" s="33">
        <v>1521529.6</v>
      </c>
      <c r="AG64" s="33"/>
      <c r="AH64" s="33">
        <v>60000</v>
      </c>
      <c r="AI64" s="292">
        <v>2071706.6</v>
      </c>
      <c r="AJ64" s="292"/>
      <c r="AL64" s="292">
        <v>14405</v>
      </c>
      <c r="AM64" s="292">
        <v>1545879.05</v>
      </c>
      <c r="AN64" s="292">
        <v>313583.7</v>
      </c>
      <c r="AS64" s="225">
        <f t="shared" si="1"/>
        <v>370130.7</v>
      </c>
      <c r="AT64" s="38">
        <f t="shared" si="2"/>
        <v>173229</v>
      </c>
      <c r="AU64" s="53">
        <f t="shared" si="3"/>
        <v>196901.7</v>
      </c>
      <c r="AV64" s="47">
        <f t="shared" si="4"/>
        <v>3508739.84</v>
      </c>
      <c r="AW64" s="39">
        <f t="shared" si="5"/>
        <v>3945574.3500000006</v>
      </c>
      <c r="AX64" s="53">
        <f t="shared" si="6"/>
        <v>-436834.51000000071</v>
      </c>
    </row>
    <row r="65" spans="1:50" x14ac:dyDescent="0.2">
      <c r="A65" s="32" t="s">
        <v>315</v>
      </c>
      <c r="B65" s="32" t="s">
        <v>316</v>
      </c>
      <c r="C65" s="32">
        <v>2752</v>
      </c>
      <c r="D65" s="32" t="s">
        <v>289</v>
      </c>
      <c r="E65" s="32" t="s">
        <v>289</v>
      </c>
      <c r="F65" s="36">
        <v>71736.22</v>
      </c>
      <c r="G65" s="36">
        <v>68606.41</v>
      </c>
      <c r="H65" s="36">
        <v>99727.29</v>
      </c>
      <c r="K65" s="126">
        <v>1701524.16</v>
      </c>
      <c r="L65" s="126">
        <v>528788.78</v>
      </c>
      <c r="O65" s="59">
        <v>0</v>
      </c>
      <c r="P65" s="59">
        <v>141390.87</v>
      </c>
      <c r="S65" s="59">
        <v>0</v>
      </c>
      <c r="Y65" s="126">
        <v>184955.65</v>
      </c>
      <c r="Z65" s="126">
        <v>2522084.4900000002</v>
      </c>
      <c r="AB65" s="33">
        <v>990592.76</v>
      </c>
      <c r="AC65" s="33">
        <v>369000</v>
      </c>
      <c r="AD65" s="33">
        <v>1175.53</v>
      </c>
      <c r="AF65" s="33">
        <v>1323222</v>
      </c>
      <c r="AG65" s="33"/>
      <c r="AH65" s="33"/>
      <c r="AI65" s="292">
        <v>1874007</v>
      </c>
      <c r="AJ65" s="292"/>
      <c r="AK65" s="292">
        <v>39528</v>
      </c>
      <c r="AM65" s="292">
        <v>1069581.1000000001</v>
      </c>
      <c r="AN65" s="292">
        <v>74122.34</v>
      </c>
      <c r="AQ65" s="292">
        <v>4800</v>
      </c>
      <c r="AS65" s="225">
        <f t="shared" si="1"/>
        <v>240069.91999999998</v>
      </c>
      <c r="AT65" s="38">
        <f t="shared" si="2"/>
        <v>141390.87</v>
      </c>
      <c r="AU65" s="53">
        <f t="shared" si="3"/>
        <v>98679.049999999988</v>
      </c>
      <c r="AV65" s="47">
        <f t="shared" si="4"/>
        <v>2683990.29</v>
      </c>
      <c r="AW65" s="39">
        <f t="shared" si="5"/>
        <v>3062038.44</v>
      </c>
      <c r="AX65" s="53">
        <f t="shared" si="6"/>
        <v>-378048.14999999991</v>
      </c>
    </row>
    <row r="66" spans="1:50" x14ac:dyDescent="0.2">
      <c r="A66" s="32" t="s">
        <v>317</v>
      </c>
      <c r="B66" s="32" t="s">
        <v>318</v>
      </c>
      <c r="C66" s="32">
        <v>4777</v>
      </c>
      <c r="D66" s="32" t="s">
        <v>142</v>
      </c>
      <c r="E66" s="32" t="s">
        <v>142</v>
      </c>
      <c r="F66" s="36">
        <v>808905.43</v>
      </c>
      <c r="G66" s="36">
        <v>78612</v>
      </c>
      <c r="H66" s="36">
        <v>84894</v>
      </c>
      <c r="K66" s="126">
        <v>446776.02</v>
      </c>
      <c r="L66" s="126">
        <v>582003.55000000005</v>
      </c>
      <c r="O66" s="59">
        <v>0</v>
      </c>
      <c r="P66" s="59">
        <v>26382.18</v>
      </c>
      <c r="R66" s="59">
        <v>5000</v>
      </c>
      <c r="S66" s="59">
        <v>1218</v>
      </c>
      <c r="Y66" s="126">
        <v>686.64</v>
      </c>
      <c r="Z66" s="126">
        <v>2222830.3199999998</v>
      </c>
      <c r="AB66" s="33">
        <v>1715356.22</v>
      </c>
      <c r="AD66" s="33">
        <v>4370.46</v>
      </c>
      <c r="AF66" s="33">
        <v>1708305</v>
      </c>
      <c r="AG66" s="33"/>
      <c r="AH66" s="33">
        <v>242337</v>
      </c>
      <c r="AI66" s="292">
        <v>2298288</v>
      </c>
      <c r="AJ66" s="292"/>
      <c r="AK66" s="292">
        <v>52337.85</v>
      </c>
      <c r="AM66" s="292">
        <v>1264790.32</v>
      </c>
      <c r="AN66" s="292">
        <v>309878.65000000002</v>
      </c>
      <c r="AS66" s="225">
        <f t="shared" si="1"/>
        <v>972411.43</v>
      </c>
      <c r="AT66" s="38">
        <f t="shared" si="2"/>
        <v>32600.18</v>
      </c>
      <c r="AU66" s="53">
        <f t="shared" si="3"/>
        <v>939811.25</v>
      </c>
      <c r="AV66" s="47">
        <f t="shared" si="4"/>
        <v>3670368.6799999997</v>
      </c>
      <c r="AW66" s="39">
        <f t="shared" si="5"/>
        <v>3925294.82</v>
      </c>
      <c r="AX66" s="53">
        <f t="shared" si="6"/>
        <v>-254926.14000000013</v>
      </c>
    </row>
    <row r="67" spans="1:50" x14ac:dyDescent="0.2">
      <c r="A67" s="32" t="s">
        <v>317</v>
      </c>
      <c r="B67" s="32" t="s">
        <v>318</v>
      </c>
      <c r="C67" s="32">
        <v>8626</v>
      </c>
      <c r="D67" s="32" t="s">
        <v>143</v>
      </c>
      <c r="E67" s="32" t="s">
        <v>143</v>
      </c>
      <c r="F67" s="36">
        <v>1157313.9099999999</v>
      </c>
      <c r="G67" s="36">
        <v>477228.22</v>
      </c>
      <c r="H67" s="36">
        <v>233406</v>
      </c>
      <c r="K67" s="126">
        <v>2666887.85</v>
      </c>
      <c r="L67" s="126">
        <v>1287850.47</v>
      </c>
      <c r="O67" s="59">
        <v>17560</v>
      </c>
      <c r="P67" s="59">
        <v>304987.45</v>
      </c>
      <c r="S67" s="59">
        <v>6061.02</v>
      </c>
      <c r="Y67" s="126">
        <v>1587653.01</v>
      </c>
      <c r="Z67" s="126">
        <v>3033155.83</v>
      </c>
      <c r="AB67" s="33">
        <v>4190701.17</v>
      </c>
      <c r="AC67" s="33">
        <v>745471</v>
      </c>
      <c r="AD67" s="33">
        <v>4773.7700000000004</v>
      </c>
      <c r="AF67" s="33">
        <v>3441495</v>
      </c>
      <c r="AG67" s="33"/>
      <c r="AH67" s="33">
        <v>740200</v>
      </c>
      <c r="AI67" s="292">
        <v>5037156</v>
      </c>
      <c r="AJ67" s="292"/>
      <c r="AK67" s="292">
        <v>104480.6</v>
      </c>
      <c r="AM67" s="292">
        <v>2921176.1</v>
      </c>
      <c r="AN67" s="292">
        <v>186513.07</v>
      </c>
      <c r="AQ67" s="292">
        <v>46.03</v>
      </c>
      <c r="AS67" s="225">
        <f t="shared" si="1"/>
        <v>1867948.13</v>
      </c>
      <c r="AT67" s="38">
        <f t="shared" si="2"/>
        <v>328608.47000000003</v>
      </c>
      <c r="AU67" s="53">
        <f t="shared" si="3"/>
        <v>1539339.66</v>
      </c>
      <c r="AV67" s="47">
        <f t="shared" si="4"/>
        <v>9122640.9399999995</v>
      </c>
      <c r="AW67" s="39">
        <f t="shared" si="5"/>
        <v>8249371.7999999998</v>
      </c>
      <c r="AX67" s="53">
        <f t="shared" si="6"/>
        <v>873269.13999999966</v>
      </c>
    </row>
    <row r="68" spans="1:50" x14ac:dyDescent="0.2">
      <c r="A68" s="32" t="s">
        <v>317</v>
      </c>
      <c r="B68" s="32" t="s">
        <v>318</v>
      </c>
      <c r="C68" s="32">
        <v>4748</v>
      </c>
      <c r="D68" s="32" t="s">
        <v>144</v>
      </c>
      <c r="E68" s="32" t="s">
        <v>144</v>
      </c>
      <c r="F68" s="36">
        <v>383813.02</v>
      </c>
      <c r="G68" s="36">
        <v>118246.73</v>
      </c>
      <c r="H68" s="36">
        <v>205855.8</v>
      </c>
      <c r="K68" s="126">
        <v>905795.31</v>
      </c>
      <c r="L68" s="126">
        <v>595824.11</v>
      </c>
      <c r="O68" s="59">
        <v>14810</v>
      </c>
      <c r="P68" s="59">
        <v>145237.9</v>
      </c>
      <c r="S68" s="59">
        <v>0</v>
      </c>
      <c r="Y68" s="126">
        <v>-212999.88</v>
      </c>
      <c r="Z68" s="126">
        <v>2266667.36</v>
      </c>
      <c r="AB68" s="33">
        <v>1801831.39</v>
      </c>
      <c r="AC68" s="33">
        <v>291600</v>
      </c>
      <c r="AD68" s="33">
        <v>2591.4299999999998</v>
      </c>
      <c r="AF68" s="33">
        <v>973134</v>
      </c>
      <c r="AG68" s="33"/>
      <c r="AH68" s="33">
        <v>63839</v>
      </c>
      <c r="AI68" s="292">
        <v>1577373</v>
      </c>
      <c r="AJ68" s="292"/>
      <c r="AK68" s="292">
        <v>99802</v>
      </c>
      <c r="AL68" s="292">
        <v>3810</v>
      </c>
      <c r="AM68" s="292">
        <v>1162012.9099999999</v>
      </c>
      <c r="AN68" s="292">
        <v>285926.31</v>
      </c>
      <c r="AQ68" s="292">
        <v>8252.01</v>
      </c>
      <c r="AS68" s="225">
        <f t="shared" si="1"/>
        <v>707915.55</v>
      </c>
      <c r="AT68" s="38">
        <f t="shared" si="2"/>
        <v>160047.9</v>
      </c>
      <c r="AU68" s="53">
        <f t="shared" si="3"/>
        <v>547867.65</v>
      </c>
      <c r="AV68" s="47">
        <f t="shared" si="4"/>
        <v>3132995.82</v>
      </c>
      <c r="AW68" s="39">
        <f t="shared" si="5"/>
        <v>3137176.23</v>
      </c>
      <c r="AX68" s="53">
        <f t="shared" si="6"/>
        <v>-4180.410000000149</v>
      </c>
    </row>
    <row r="69" spans="1:50" x14ac:dyDescent="0.2">
      <c r="A69" s="32" t="s">
        <v>317</v>
      </c>
      <c r="B69" s="32" t="s">
        <v>318</v>
      </c>
      <c r="C69" s="32">
        <v>2942</v>
      </c>
      <c r="D69" s="32" t="s">
        <v>145</v>
      </c>
      <c r="E69" s="32" t="s">
        <v>145</v>
      </c>
      <c r="F69" s="36">
        <v>516563.94</v>
      </c>
      <c r="G69" s="36">
        <v>16701.98</v>
      </c>
      <c r="H69" s="36">
        <v>29847.01</v>
      </c>
      <c r="K69" s="126">
        <v>392828.94</v>
      </c>
      <c r="L69" s="126">
        <v>395951.99</v>
      </c>
      <c r="O69" s="59">
        <v>0</v>
      </c>
      <c r="P69" s="59">
        <v>29444.71</v>
      </c>
      <c r="S69" s="59">
        <v>1750.5</v>
      </c>
      <c r="Y69" s="126">
        <v>-1075251.43</v>
      </c>
      <c r="Z69" s="126">
        <v>1987498.73</v>
      </c>
      <c r="AB69" s="33">
        <v>1802184.17</v>
      </c>
      <c r="AC69" s="33">
        <v>249000</v>
      </c>
      <c r="AD69" s="33">
        <v>2319.02</v>
      </c>
      <c r="AF69" s="33">
        <v>1106918</v>
      </c>
      <c r="AG69" s="33"/>
      <c r="AH69" s="33">
        <v>125550</v>
      </c>
      <c r="AI69" s="292">
        <v>1469014</v>
      </c>
      <c r="AJ69" s="292"/>
      <c r="AK69" s="292">
        <v>24170</v>
      </c>
      <c r="AL69" s="292">
        <v>14238.9</v>
      </c>
      <c r="AM69" s="292">
        <v>1116354.31</v>
      </c>
      <c r="AN69" s="292">
        <v>247288.63</v>
      </c>
      <c r="AQ69" s="292">
        <v>6454</v>
      </c>
      <c r="AS69" s="225">
        <f t="shared" si="1"/>
        <v>563112.93000000005</v>
      </c>
      <c r="AT69" s="38">
        <f t="shared" si="2"/>
        <v>31195.21</v>
      </c>
      <c r="AU69" s="53">
        <f t="shared" si="3"/>
        <v>531917.72000000009</v>
      </c>
      <c r="AV69" s="47">
        <f t="shared" si="4"/>
        <v>3285971.19</v>
      </c>
      <c r="AW69" s="39">
        <f t="shared" si="5"/>
        <v>2877519.84</v>
      </c>
      <c r="AX69" s="53">
        <f t="shared" si="6"/>
        <v>408451.35000000009</v>
      </c>
    </row>
    <row r="70" spans="1:50" x14ac:dyDescent="0.2">
      <c r="A70" s="32" t="s">
        <v>317</v>
      </c>
      <c r="B70" s="32" t="s">
        <v>318</v>
      </c>
      <c r="C70" s="32">
        <v>7498</v>
      </c>
      <c r="D70" s="32" t="s">
        <v>146</v>
      </c>
      <c r="E70" s="32" t="s">
        <v>146</v>
      </c>
      <c r="F70" s="36">
        <v>507499.26</v>
      </c>
      <c r="G70" s="36">
        <v>2900</v>
      </c>
      <c r="H70" s="36">
        <v>371808.25</v>
      </c>
      <c r="K70" s="126">
        <v>331683.69</v>
      </c>
      <c r="L70" s="126">
        <v>216074.81</v>
      </c>
      <c r="O70" s="59">
        <v>3700</v>
      </c>
      <c r="P70" s="59">
        <v>39038.44</v>
      </c>
      <c r="S70" s="59">
        <v>819</v>
      </c>
      <c r="Y70" s="126">
        <v>-537581.97</v>
      </c>
      <c r="Z70" s="126">
        <v>1832455.01</v>
      </c>
      <c r="AB70" s="33">
        <v>2927161.59</v>
      </c>
      <c r="AC70" s="33">
        <v>249975</v>
      </c>
      <c r="AD70" s="33">
        <v>3098.75</v>
      </c>
      <c r="AF70" s="33">
        <v>1256085.5</v>
      </c>
      <c r="AG70" s="33"/>
      <c r="AH70" s="33">
        <v>205200</v>
      </c>
      <c r="AI70" s="292">
        <v>2482556.5</v>
      </c>
      <c r="AJ70" s="292"/>
      <c r="AK70" s="292">
        <v>43332</v>
      </c>
      <c r="AM70" s="292">
        <v>1828250.73</v>
      </c>
      <c r="AN70" s="292">
        <v>185754.08</v>
      </c>
      <c r="AQ70" s="292">
        <v>10092</v>
      </c>
      <c r="AS70" s="225">
        <f t="shared" ref="AS70:AS133" si="7">SUM(F70:I70)</f>
        <v>882207.51</v>
      </c>
      <c r="AT70" s="38">
        <f t="shared" ref="AT70:AT133" si="8">SUM(O70:T70)</f>
        <v>43557.440000000002</v>
      </c>
      <c r="AU70" s="53">
        <f t="shared" ref="AU70:AU133" si="9">AS70-AT70</f>
        <v>838650.07000000007</v>
      </c>
      <c r="AV70" s="47">
        <f t="shared" ref="AV70:AV133" si="10">SUM(AA70:AH70)</f>
        <v>4641520.84</v>
      </c>
      <c r="AW70" s="39">
        <f t="shared" ref="AW70:AW133" si="11">SUM(AI70:AR70)</f>
        <v>4549985.3100000005</v>
      </c>
      <c r="AX70" s="53">
        <f t="shared" ref="AX70:AX133" si="12">AV70-AW70</f>
        <v>91535.529999999329</v>
      </c>
    </row>
    <row r="71" spans="1:50" x14ac:dyDescent="0.2">
      <c r="A71" s="32" t="s">
        <v>317</v>
      </c>
      <c r="B71" s="32" t="s">
        <v>318</v>
      </c>
      <c r="C71" s="32">
        <v>5826</v>
      </c>
      <c r="D71" s="32" t="s">
        <v>148</v>
      </c>
      <c r="E71" s="32" t="s">
        <v>148</v>
      </c>
      <c r="F71" s="36">
        <v>304428.76</v>
      </c>
      <c r="G71" s="36">
        <v>659565.75</v>
      </c>
      <c r="H71" s="36">
        <v>221918.83</v>
      </c>
      <c r="K71" s="126">
        <v>433238.53</v>
      </c>
      <c r="L71" s="126">
        <v>302466.17</v>
      </c>
      <c r="O71" s="59">
        <v>8075.9</v>
      </c>
      <c r="P71" s="59">
        <v>41437.519999999997</v>
      </c>
      <c r="S71" s="59">
        <v>6183.14</v>
      </c>
      <c r="Y71" s="126">
        <v>-1398152.06</v>
      </c>
      <c r="Z71" s="126">
        <v>2051588.88</v>
      </c>
      <c r="AB71" s="33">
        <v>3850799.38</v>
      </c>
      <c r="AC71" s="33">
        <v>146905</v>
      </c>
      <c r="AD71" s="33">
        <v>2570.4499999999998</v>
      </c>
      <c r="AF71" s="33">
        <v>1974252.1</v>
      </c>
      <c r="AG71" s="33"/>
      <c r="AH71" s="33">
        <v>53400</v>
      </c>
      <c r="AI71" s="292">
        <v>2934288.1</v>
      </c>
      <c r="AJ71" s="292"/>
      <c r="AK71" s="292">
        <v>74225.88</v>
      </c>
      <c r="AM71" s="292">
        <v>1471372.11</v>
      </c>
      <c r="AN71" s="292">
        <v>314854.82</v>
      </c>
      <c r="AQ71" s="292">
        <v>20701.36</v>
      </c>
      <c r="AS71" s="225">
        <f t="shared" si="7"/>
        <v>1185913.3400000001</v>
      </c>
      <c r="AT71" s="38">
        <f t="shared" si="8"/>
        <v>55696.56</v>
      </c>
      <c r="AU71" s="53">
        <f t="shared" si="9"/>
        <v>1130216.78</v>
      </c>
      <c r="AV71" s="47">
        <f t="shared" si="10"/>
        <v>6027926.9299999997</v>
      </c>
      <c r="AW71" s="39">
        <f t="shared" si="11"/>
        <v>4815442.2700000005</v>
      </c>
      <c r="AX71" s="53">
        <f t="shared" si="12"/>
        <v>1212484.6599999992</v>
      </c>
    </row>
    <row r="72" spans="1:50" x14ac:dyDescent="0.2">
      <c r="A72" s="32" t="s">
        <v>317</v>
      </c>
      <c r="B72" s="32" t="s">
        <v>318</v>
      </c>
      <c r="C72" s="32">
        <v>1932</v>
      </c>
      <c r="D72" s="32" t="s">
        <v>149</v>
      </c>
      <c r="E72" s="32" t="s">
        <v>149</v>
      </c>
      <c r="F72" s="36">
        <v>95586.34</v>
      </c>
      <c r="G72" s="36">
        <v>221523.23</v>
      </c>
      <c r="H72" s="36">
        <v>44997.49</v>
      </c>
      <c r="K72" s="126">
        <v>1268377.1499999999</v>
      </c>
      <c r="L72" s="126">
        <v>281664.03999999998</v>
      </c>
      <c r="O72" s="59">
        <v>2345</v>
      </c>
      <c r="P72" s="59">
        <v>22360.78</v>
      </c>
      <c r="S72" s="59">
        <v>1019</v>
      </c>
      <c r="X72" s="126">
        <v>150061.75</v>
      </c>
      <c r="Y72" s="126">
        <v>-626742.16</v>
      </c>
      <c r="Z72" s="126">
        <v>2642678.98</v>
      </c>
      <c r="AB72" s="33">
        <v>953636.34</v>
      </c>
      <c r="AD72" s="33">
        <v>1243.5899999999999</v>
      </c>
      <c r="AF72" s="33">
        <v>1489214.7</v>
      </c>
      <c r="AG72" s="33"/>
      <c r="AH72" s="33">
        <v>164327</v>
      </c>
      <c r="AI72" s="292">
        <v>1909063.7</v>
      </c>
      <c r="AJ72" s="292"/>
      <c r="AK72" s="292">
        <v>28520.59</v>
      </c>
      <c r="AM72" s="292">
        <v>677970.62</v>
      </c>
      <c r="AN72" s="292">
        <v>272441.82</v>
      </c>
      <c r="AS72" s="225">
        <f t="shared" si="7"/>
        <v>362107.06</v>
      </c>
      <c r="AT72" s="38">
        <f t="shared" si="8"/>
        <v>25724.78</v>
      </c>
      <c r="AU72" s="53">
        <f t="shared" si="9"/>
        <v>336382.28</v>
      </c>
      <c r="AV72" s="47">
        <f t="shared" si="10"/>
        <v>2608421.63</v>
      </c>
      <c r="AW72" s="39">
        <f t="shared" si="11"/>
        <v>2887996.73</v>
      </c>
      <c r="AX72" s="53">
        <f t="shared" si="12"/>
        <v>-279575.10000000009</v>
      </c>
    </row>
    <row r="73" spans="1:50" x14ac:dyDescent="0.2">
      <c r="A73" s="32" t="s">
        <v>317</v>
      </c>
      <c r="B73" s="32" t="s">
        <v>318</v>
      </c>
      <c r="C73" s="32">
        <v>3533</v>
      </c>
      <c r="D73" s="32" t="s">
        <v>152</v>
      </c>
      <c r="E73" s="32" t="s">
        <v>152</v>
      </c>
      <c r="F73" s="36">
        <v>566178.98</v>
      </c>
      <c r="G73" s="36">
        <v>5625.75</v>
      </c>
      <c r="H73" s="36">
        <v>89206.85</v>
      </c>
      <c r="K73" s="126">
        <v>1076241.5</v>
      </c>
      <c r="L73" s="126">
        <v>300574.18</v>
      </c>
      <c r="O73" s="59">
        <v>13420</v>
      </c>
      <c r="P73" s="59">
        <v>153203.41</v>
      </c>
      <c r="S73" s="59">
        <v>2525</v>
      </c>
      <c r="Y73" s="126">
        <v>2054168.66</v>
      </c>
      <c r="AB73" s="33">
        <v>1609584.73</v>
      </c>
      <c r="AC73" s="33">
        <v>355000</v>
      </c>
      <c r="AD73" s="33">
        <v>3091.44</v>
      </c>
      <c r="AF73" s="33">
        <v>1170926</v>
      </c>
      <c r="AG73" s="33"/>
      <c r="AH73" s="33">
        <v>17250</v>
      </c>
      <c r="AI73" s="292">
        <v>1931213</v>
      </c>
      <c r="AJ73" s="292"/>
      <c r="AK73" s="292">
        <v>54325.23</v>
      </c>
      <c r="AM73" s="292">
        <v>1203810.56</v>
      </c>
      <c r="AN73" s="292">
        <v>134343.85999999999</v>
      </c>
      <c r="AQ73" s="292">
        <v>17649.330000000002</v>
      </c>
      <c r="AS73" s="225">
        <f t="shared" si="7"/>
        <v>661011.57999999996</v>
      </c>
      <c r="AT73" s="38">
        <f t="shared" si="8"/>
        <v>169148.41</v>
      </c>
      <c r="AU73" s="53">
        <f t="shared" si="9"/>
        <v>491863.16999999993</v>
      </c>
      <c r="AV73" s="47">
        <f t="shared" si="10"/>
        <v>3155852.17</v>
      </c>
      <c r="AW73" s="39">
        <f t="shared" si="11"/>
        <v>3341341.98</v>
      </c>
      <c r="AX73" s="53">
        <f t="shared" si="12"/>
        <v>-185489.81000000006</v>
      </c>
    </row>
    <row r="74" spans="1:50" x14ac:dyDescent="0.2">
      <c r="A74" s="32" t="s">
        <v>317</v>
      </c>
      <c r="B74" s="32" t="s">
        <v>318</v>
      </c>
      <c r="C74" s="32">
        <v>4453</v>
      </c>
      <c r="D74" s="32" t="s">
        <v>153</v>
      </c>
      <c r="E74" s="32" t="s">
        <v>153</v>
      </c>
      <c r="F74" s="36">
        <v>518473.56</v>
      </c>
      <c r="G74" s="36">
        <v>245674.9</v>
      </c>
      <c r="H74" s="36">
        <v>262977.67</v>
      </c>
      <c r="K74" s="126">
        <v>905038.53</v>
      </c>
      <c r="L74" s="126">
        <v>743141.28</v>
      </c>
      <c r="O74" s="59">
        <v>34084</v>
      </c>
      <c r="P74" s="59">
        <v>48222.06</v>
      </c>
      <c r="S74" s="59">
        <v>8357.0499999999993</v>
      </c>
      <c r="Y74" s="126">
        <v>-1191290.05</v>
      </c>
      <c r="Z74" s="126">
        <v>3470807.02</v>
      </c>
      <c r="AB74" s="33">
        <v>1601129.82</v>
      </c>
      <c r="AC74" s="33">
        <v>303250</v>
      </c>
      <c r="AF74" s="33">
        <v>1779562.94</v>
      </c>
      <c r="AG74" s="33"/>
      <c r="AH74" s="33">
        <v>50</v>
      </c>
      <c r="AI74" s="292">
        <v>2157170.94</v>
      </c>
      <c r="AJ74" s="292"/>
      <c r="AK74" s="292">
        <v>6860</v>
      </c>
      <c r="AM74" s="292">
        <v>1158064.76</v>
      </c>
      <c r="AN74" s="292">
        <v>55771.199999999997</v>
      </c>
      <c r="AQ74" s="292">
        <v>1000</v>
      </c>
      <c r="AS74" s="225">
        <f t="shared" si="7"/>
        <v>1027126.1299999999</v>
      </c>
      <c r="AT74" s="38">
        <f t="shared" si="8"/>
        <v>90663.11</v>
      </c>
      <c r="AU74" s="53">
        <f t="shared" si="9"/>
        <v>936463.0199999999</v>
      </c>
      <c r="AV74" s="47">
        <f t="shared" si="10"/>
        <v>3683992.76</v>
      </c>
      <c r="AW74" s="39">
        <f t="shared" si="11"/>
        <v>3378866.9000000004</v>
      </c>
      <c r="AX74" s="53">
        <f t="shared" si="12"/>
        <v>305125.8599999994</v>
      </c>
    </row>
    <row r="75" spans="1:50" x14ac:dyDescent="0.2">
      <c r="A75" s="32" t="s">
        <v>317</v>
      </c>
      <c r="B75" s="32" t="s">
        <v>318</v>
      </c>
      <c r="C75" s="32">
        <v>3123</v>
      </c>
      <c r="D75" s="32" t="s">
        <v>154</v>
      </c>
      <c r="E75" s="32" t="s">
        <v>154</v>
      </c>
      <c r="F75" s="36">
        <v>86186.35</v>
      </c>
      <c r="G75" s="36">
        <v>72747.22</v>
      </c>
      <c r="H75" s="36">
        <v>31021.439999999999</v>
      </c>
      <c r="K75" s="126">
        <v>181133.13</v>
      </c>
      <c r="L75" s="126">
        <v>692467.06</v>
      </c>
      <c r="O75" s="59">
        <v>75600</v>
      </c>
      <c r="P75" s="59">
        <v>34390.400000000001</v>
      </c>
      <c r="S75" s="59">
        <v>1400</v>
      </c>
      <c r="Y75" s="126">
        <v>-197754.41</v>
      </c>
      <c r="Z75" s="126">
        <v>1201384.94</v>
      </c>
      <c r="AB75" s="33">
        <v>1363997.88</v>
      </c>
      <c r="AD75" s="33">
        <v>953.15</v>
      </c>
      <c r="AF75" s="33">
        <v>1682128.2</v>
      </c>
      <c r="AG75" s="33"/>
      <c r="AH75" s="33">
        <v>154200</v>
      </c>
      <c r="AI75" s="292">
        <v>2201518.2000000002</v>
      </c>
      <c r="AJ75" s="292"/>
      <c r="AK75" s="292">
        <v>25834.9</v>
      </c>
      <c r="AM75" s="292">
        <v>923018.68</v>
      </c>
      <c r="AN75" s="292">
        <v>87919.18</v>
      </c>
      <c r="AQ75" s="292">
        <v>14454</v>
      </c>
      <c r="AS75" s="225">
        <f t="shared" si="7"/>
        <v>189955.01</v>
      </c>
      <c r="AT75" s="38">
        <f t="shared" si="8"/>
        <v>111390.39999999999</v>
      </c>
      <c r="AU75" s="53">
        <f t="shared" si="9"/>
        <v>78564.610000000015</v>
      </c>
      <c r="AV75" s="47">
        <f t="shared" si="10"/>
        <v>3201279.2299999995</v>
      </c>
      <c r="AW75" s="39">
        <f t="shared" si="11"/>
        <v>3252744.9600000004</v>
      </c>
      <c r="AX75" s="53">
        <f t="shared" si="12"/>
        <v>-51465.730000000913</v>
      </c>
    </row>
    <row r="76" spans="1:50" x14ac:dyDescent="0.2">
      <c r="A76" s="32" t="s">
        <v>317</v>
      </c>
      <c r="B76" s="32" t="s">
        <v>318</v>
      </c>
      <c r="C76" s="32">
        <v>4434</v>
      </c>
      <c r="D76" s="32" t="s">
        <v>156</v>
      </c>
      <c r="E76" s="32" t="s">
        <v>156</v>
      </c>
      <c r="F76" s="36">
        <v>136928.39000000001</v>
      </c>
      <c r="G76" s="36">
        <v>433613.65</v>
      </c>
      <c r="H76" s="36">
        <v>172417.11</v>
      </c>
      <c r="K76" s="126">
        <v>377676.96</v>
      </c>
      <c r="L76" s="126">
        <v>208660.54</v>
      </c>
      <c r="O76" s="59">
        <v>0</v>
      </c>
      <c r="P76" s="59">
        <v>33585.19</v>
      </c>
      <c r="S76" s="59">
        <v>2020</v>
      </c>
      <c r="Y76" s="126">
        <v>-1656530.54</v>
      </c>
      <c r="Z76" s="126">
        <v>2538134.58</v>
      </c>
      <c r="AB76" s="33">
        <v>2421924.4900000002</v>
      </c>
      <c r="AC76" s="33">
        <v>22400</v>
      </c>
      <c r="AD76" s="33">
        <v>833.36</v>
      </c>
      <c r="AF76" s="33">
        <v>705505.5</v>
      </c>
      <c r="AG76" s="33"/>
      <c r="AH76" s="33">
        <v>0</v>
      </c>
      <c r="AI76" s="292">
        <v>1106600.5</v>
      </c>
      <c r="AJ76" s="292"/>
      <c r="AK76" s="292">
        <v>39900</v>
      </c>
      <c r="AM76" s="292">
        <v>1503307.97</v>
      </c>
      <c r="AN76" s="292">
        <v>83981.46</v>
      </c>
      <c r="AQ76" s="292">
        <v>4786</v>
      </c>
      <c r="AS76" s="225">
        <f t="shared" si="7"/>
        <v>742959.15</v>
      </c>
      <c r="AT76" s="38">
        <f t="shared" si="8"/>
        <v>35605.19</v>
      </c>
      <c r="AU76" s="53">
        <f t="shared" si="9"/>
        <v>707353.96</v>
      </c>
      <c r="AV76" s="47">
        <f t="shared" si="10"/>
        <v>3150663.35</v>
      </c>
      <c r="AW76" s="39">
        <f t="shared" si="11"/>
        <v>2738575.9299999997</v>
      </c>
      <c r="AX76" s="53">
        <f t="shared" si="12"/>
        <v>412087.42000000039</v>
      </c>
    </row>
    <row r="77" spans="1:50" x14ac:dyDescent="0.2">
      <c r="A77" s="32" t="s">
        <v>317</v>
      </c>
      <c r="B77" s="32" t="s">
        <v>318</v>
      </c>
      <c r="C77" s="32">
        <v>2518</v>
      </c>
      <c r="D77" s="32" t="s">
        <v>157</v>
      </c>
      <c r="E77" s="32" t="s">
        <v>157</v>
      </c>
      <c r="F77" s="36">
        <v>198601.17</v>
      </c>
      <c r="G77" s="36">
        <v>24260</v>
      </c>
      <c r="H77" s="36">
        <v>49682.01</v>
      </c>
      <c r="K77" s="126">
        <v>497295.88</v>
      </c>
      <c r="L77" s="126">
        <v>464876.61</v>
      </c>
      <c r="O77" s="59">
        <v>4200</v>
      </c>
      <c r="P77" s="59">
        <v>36759.519999999997</v>
      </c>
      <c r="S77" s="59">
        <v>4139.1000000000004</v>
      </c>
      <c r="Y77" s="126">
        <v>-509999.94</v>
      </c>
      <c r="Z77" s="126">
        <v>1881601.57</v>
      </c>
      <c r="AB77" s="33">
        <v>1856209.48</v>
      </c>
      <c r="AC77" s="33">
        <v>270460</v>
      </c>
      <c r="AD77" s="33">
        <v>1371.02</v>
      </c>
      <c r="AF77" s="33">
        <v>1447081.5</v>
      </c>
      <c r="AG77" s="33"/>
      <c r="AH77" s="33">
        <v>149750</v>
      </c>
      <c r="AI77" s="292">
        <v>2450617.5</v>
      </c>
      <c r="AJ77" s="292"/>
      <c r="AK77" s="292">
        <v>31473</v>
      </c>
      <c r="AM77" s="292">
        <v>1246787.27</v>
      </c>
      <c r="AN77" s="292">
        <v>174026.81</v>
      </c>
      <c r="AQ77" s="292">
        <v>3952</v>
      </c>
      <c r="AS77" s="225">
        <f t="shared" si="7"/>
        <v>272543.18</v>
      </c>
      <c r="AT77" s="38">
        <f t="shared" si="8"/>
        <v>45098.619999999995</v>
      </c>
      <c r="AU77" s="53">
        <f t="shared" si="9"/>
        <v>227444.56</v>
      </c>
      <c r="AV77" s="47">
        <f t="shared" si="10"/>
        <v>3724872</v>
      </c>
      <c r="AW77" s="39">
        <f t="shared" si="11"/>
        <v>3906856.58</v>
      </c>
      <c r="AX77" s="53">
        <f t="shared" si="12"/>
        <v>-181984.58000000007</v>
      </c>
    </row>
    <row r="78" spans="1:50" x14ac:dyDescent="0.2">
      <c r="A78" s="32" t="s">
        <v>317</v>
      </c>
      <c r="B78" s="32" t="s">
        <v>318</v>
      </c>
      <c r="C78" s="32">
        <v>4354</v>
      </c>
      <c r="D78" s="32" t="s">
        <v>158</v>
      </c>
      <c r="E78" s="32" t="s">
        <v>158</v>
      </c>
      <c r="F78" s="36">
        <v>226934.82</v>
      </c>
      <c r="G78" s="36">
        <v>33518</v>
      </c>
      <c r="H78" s="36">
        <v>39119.839999999997</v>
      </c>
      <c r="K78" s="126">
        <v>711069.73</v>
      </c>
      <c r="L78" s="126">
        <v>116790.18</v>
      </c>
      <c r="O78" s="59">
        <v>0</v>
      </c>
      <c r="P78" s="59">
        <v>19399.36</v>
      </c>
      <c r="S78" s="59">
        <v>0</v>
      </c>
      <c r="Y78" s="126">
        <v>-1687687.75</v>
      </c>
      <c r="Z78" s="126">
        <v>2618687.59</v>
      </c>
      <c r="AB78" s="33">
        <v>1768128.94</v>
      </c>
      <c r="AC78" s="33">
        <v>128830</v>
      </c>
      <c r="AD78" s="33">
        <v>1024.1500000000001</v>
      </c>
      <c r="AF78" s="33">
        <v>1165800</v>
      </c>
      <c r="AG78" s="33"/>
      <c r="AH78" s="33">
        <v>106800</v>
      </c>
      <c r="AI78" s="292">
        <v>1903021</v>
      </c>
      <c r="AJ78" s="292"/>
      <c r="AK78" s="292">
        <v>25911.13</v>
      </c>
      <c r="AM78" s="292">
        <v>851619.09</v>
      </c>
      <c r="AN78" s="292">
        <v>201600.5</v>
      </c>
      <c r="AQ78" s="292">
        <v>11398</v>
      </c>
      <c r="AS78" s="225">
        <f t="shared" si="7"/>
        <v>299572.66000000003</v>
      </c>
      <c r="AT78" s="38">
        <f t="shared" si="8"/>
        <v>19399.36</v>
      </c>
      <c r="AU78" s="53">
        <f t="shared" si="9"/>
        <v>280173.30000000005</v>
      </c>
      <c r="AV78" s="47">
        <f t="shared" si="10"/>
        <v>3170583.09</v>
      </c>
      <c r="AW78" s="39">
        <f t="shared" si="11"/>
        <v>2993549.7199999997</v>
      </c>
      <c r="AX78" s="53">
        <f t="shared" si="12"/>
        <v>177033.37000000011</v>
      </c>
    </row>
    <row r="79" spans="1:50" x14ac:dyDescent="0.2">
      <c r="A79" s="32" t="s">
        <v>317</v>
      </c>
      <c r="B79" s="32" t="s">
        <v>318</v>
      </c>
      <c r="C79" s="32">
        <v>2453</v>
      </c>
      <c r="D79" s="32" t="s">
        <v>159</v>
      </c>
      <c r="E79" s="32" t="s">
        <v>159</v>
      </c>
      <c r="F79" s="36">
        <v>214782.49</v>
      </c>
      <c r="G79" s="36">
        <v>575269.35</v>
      </c>
      <c r="H79" s="36">
        <v>51681.77</v>
      </c>
      <c r="K79" s="126">
        <v>6</v>
      </c>
      <c r="L79" s="126">
        <v>237526.76</v>
      </c>
      <c r="O79" s="59">
        <v>1800</v>
      </c>
      <c r="P79" s="59">
        <v>23260.83</v>
      </c>
      <c r="S79" s="59">
        <v>627.76</v>
      </c>
      <c r="Y79" s="126">
        <v>-2002545.01</v>
      </c>
      <c r="Z79" s="126">
        <v>2255161.35</v>
      </c>
      <c r="AB79" s="33">
        <v>2200284.2799999998</v>
      </c>
      <c r="AC79" s="33">
        <v>171000</v>
      </c>
      <c r="AD79" s="33">
        <v>1105.99</v>
      </c>
      <c r="AF79" s="33">
        <v>1301913.5</v>
      </c>
      <c r="AG79" s="33"/>
      <c r="AH79" s="33">
        <v>140700</v>
      </c>
      <c r="AI79" s="292">
        <v>1566338.5</v>
      </c>
      <c r="AJ79" s="292"/>
      <c r="AK79" s="292">
        <v>30619.45</v>
      </c>
      <c r="AM79" s="292">
        <v>1200409.08</v>
      </c>
      <c r="AN79" s="292">
        <v>208269.3</v>
      </c>
      <c r="AQ79" s="292">
        <v>8406</v>
      </c>
      <c r="AS79" s="225">
        <f t="shared" si="7"/>
        <v>841733.61</v>
      </c>
      <c r="AT79" s="38">
        <f t="shared" si="8"/>
        <v>25688.59</v>
      </c>
      <c r="AU79" s="53">
        <f t="shared" si="9"/>
        <v>816045.02</v>
      </c>
      <c r="AV79" s="47">
        <f t="shared" si="10"/>
        <v>3815003.77</v>
      </c>
      <c r="AW79" s="39">
        <f t="shared" si="11"/>
        <v>3014042.33</v>
      </c>
      <c r="AX79" s="53">
        <f t="shared" si="12"/>
        <v>800961.44</v>
      </c>
    </row>
    <row r="80" spans="1:50" x14ac:dyDescent="0.2">
      <c r="A80" s="32" t="s">
        <v>317</v>
      </c>
      <c r="B80" s="32" t="s">
        <v>318</v>
      </c>
      <c r="C80" s="32">
        <v>5408</v>
      </c>
      <c r="D80" s="32" t="s">
        <v>160</v>
      </c>
      <c r="E80" s="32" t="s">
        <v>160</v>
      </c>
      <c r="F80" s="36">
        <v>454301.42</v>
      </c>
      <c r="G80" s="36">
        <v>382272.76</v>
      </c>
      <c r="H80" s="36">
        <v>58932.95</v>
      </c>
      <c r="K80" s="126">
        <v>772203.55</v>
      </c>
      <c r="L80" s="126">
        <v>203199.02</v>
      </c>
      <c r="O80" s="59">
        <v>8280</v>
      </c>
      <c r="P80" s="59">
        <v>45410.25</v>
      </c>
      <c r="S80" s="59">
        <v>3384.25</v>
      </c>
      <c r="Y80" s="126">
        <v>-700777.77</v>
      </c>
      <c r="Z80" s="126">
        <v>2065017.96</v>
      </c>
      <c r="AB80" s="33">
        <v>2662619.52</v>
      </c>
      <c r="AD80" s="33">
        <v>2323.52</v>
      </c>
      <c r="AF80" s="33">
        <v>1535665</v>
      </c>
      <c r="AG80" s="33"/>
      <c r="AH80" s="33">
        <v>201450</v>
      </c>
      <c r="AI80" s="292">
        <v>2501608</v>
      </c>
      <c r="AJ80" s="292"/>
      <c r="AK80" s="292">
        <v>6080</v>
      </c>
      <c r="AM80" s="292">
        <v>1286838.27</v>
      </c>
      <c r="AN80" s="292">
        <v>145328.76</v>
      </c>
      <c r="AQ80" s="292">
        <v>12608</v>
      </c>
      <c r="AS80" s="225">
        <f t="shared" si="7"/>
        <v>895507.12999999989</v>
      </c>
      <c r="AT80" s="38">
        <f t="shared" si="8"/>
        <v>57074.5</v>
      </c>
      <c r="AU80" s="53">
        <f t="shared" si="9"/>
        <v>838432.62999999989</v>
      </c>
      <c r="AV80" s="47">
        <f t="shared" si="10"/>
        <v>4402058.04</v>
      </c>
      <c r="AW80" s="39">
        <f t="shared" si="11"/>
        <v>3952463.0300000003</v>
      </c>
      <c r="AX80" s="53">
        <f t="shared" si="12"/>
        <v>449595.00999999978</v>
      </c>
    </row>
    <row r="81" spans="1:50" x14ac:dyDescent="0.2">
      <c r="A81" s="126" t="s">
        <v>317</v>
      </c>
      <c r="B81" s="126" t="s">
        <v>318</v>
      </c>
      <c r="C81" s="126">
        <v>5671</v>
      </c>
      <c r="D81" s="126" t="s">
        <v>1788</v>
      </c>
      <c r="E81" s="32" t="s">
        <v>1793</v>
      </c>
      <c r="F81" s="36">
        <v>441741.13</v>
      </c>
      <c r="G81" s="36">
        <v>592349.15</v>
      </c>
      <c r="H81" s="36">
        <v>215037.94</v>
      </c>
      <c r="K81" s="126">
        <v>422835.9</v>
      </c>
      <c r="L81" s="126">
        <v>909301.72</v>
      </c>
      <c r="O81" s="59">
        <v>25495</v>
      </c>
      <c r="P81" s="59">
        <v>72921.89</v>
      </c>
      <c r="S81" s="59">
        <v>13385.92</v>
      </c>
      <c r="X81" s="126">
        <v>59088.74</v>
      </c>
      <c r="Y81" s="126">
        <v>-112661.99</v>
      </c>
      <c r="Z81" s="126">
        <v>2127187.88</v>
      </c>
      <c r="AB81" s="33">
        <v>2998155.54</v>
      </c>
      <c r="AD81" s="33">
        <v>3220.42</v>
      </c>
      <c r="AF81" s="33">
        <v>1647750</v>
      </c>
      <c r="AG81" s="33"/>
      <c r="AH81" s="33">
        <v>247550</v>
      </c>
      <c r="AI81" s="292">
        <v>3095737</v>
      </c>
      <c r="AJ81" s="292"/>
      <c r="AK81" s="292">
        <v>20656</v>
      </c>
      <c r="AM81" s="292">
        <v>1327612.32</v>
      </c>
      <c r="AN81" s="292">
        <v>40278.239999999998</v>
      </c>
      <c r="AQ81" s="292">
        <v>16544</v>
      </c>
      <c r="AS81" s="225">
        <f t="shared" si="7"/>
        <v>1249128.22</v>
      </c>
      <c r="AT81" s="38">
        <f t="shared" si="8"/>
        <v>111802.81</v>
      </c>
      <c r="AU81" s="53">
        <f t="shared" si="9"/>
        <v>1137325.4099999999</v>
      </c>
      <c r="AV81" s="47">
        <f t="shared" si="10"/>
        <v>4896675.96</v>
      </c>
      <c r="AW81" s="39">
        <f t="shared" si="11"/>
        <v>4500827.5600000005</v>
      </c>
      <c r="AX81" s="53">
        <f t="shared" si="12"/>
        <v>395848.39999999944</v>
      </c>
    </row>
    <row r="82" spans="1:50" s="115" customFormat="1" x14ac:dyDescent="0.2">
      <c r="A82" s="32" t="s">
        <v>317</v>
      </c>
      <c r="B82" s="32" t="s">
        <v>318</v>
      </c>
      <c r="C82" s="32">
        <v>2878</v>
      </c>
      <c r="D82" s="126" t="s">
        <v>306</v>
      </c>
      <c r="E82" s="32" t="s">
        <v>306</v>
      </c>
      <c r="F82" s="36">
        <v>697599.45</v>
      </c>
      <c r="G82" s="36">
        <v>197983.5</v>
      </c>
      <c r="H82" s="36">
        <v>105156.07</v>
      </c>
      <c r="I82" s="36"/>
      <c r="J82" s="126"/>
      <c r="K82" s="126">
        <v>1061063.55</v>
      </c>
      <c r="L82" s="126">
        <v>306559.98</v>
      </c>
      <c r="M82" s="126"/>
      <c r="N82" s="126"/>
      <c r="O82" s="59">
        <v>5919</v>
      </c>
      <c r="P82" s="59">
        <v>41320.14</v>
      </c>
      <c r="Q82" s="59"/>
      <c r="R82" s="59"/>
      <c r="S82" s="59">
        <v>2999.63</v>
      </c>
      <c r="T82" s="59"/>
      <c r="U82" s="126"/>
      <c r="V82" s="126"/>
      <c r="W82" s="126"/>
      <c r="X82" s="126"/>
      <c r="Y82" s="126">
        <v>-1679638.61</v>
      </c>
      <c r="Z82" s="126">
        <v>3692657.78</v>
      </c>
      <c r="AA82" s="33"/>
      <c r="AB82" s="33">
        <v>2174536.73</v>
      </c>
      <c r="AC82" s="33">
        <v>51600</v>
      </c>
      <c r="AD82" s="33">
        <v>2817.27</v>
      </c>
      <c r="AE82" s="33"/>
      <c r="AF82" s="33">
        <v>1660972.21</v>
      </c>
      <c r="AG82" s="33"/>
      <c r="AH82" s="33">
        <v>170700</v>
      </c>
      <c r="AI82" s="292">
        <v>2352950.21</v>
      </c>
      <c r="AJ82" s="292"/>
      <c r="AK82" s="292"/>
      <c r="AL82" s="292">
        <v>16375.08</v>
      </c>
      <c r="AM82" s="292">
        <v>1179340.48</v>
      </c>
      <c r="AN82" s="292">
        <v>189745.83</v>
      </c>
      <c r="AO82" s="292"/>
      <c r="AP82" s="292"/>
      <c r="AQ82" s="292">
        <v>17110</v>
      </c>
      <c r="AR82" s="292"/>
      <c r="AS82" s="225">
        <f t="shared" si="7"/>
        <v>1000739.02</v>
      </c>
      <c r="AT82" s="38">
        <f t="shared" si="8"/>
        <v>50238.77</v>
      </c>
      <c r="AU82" s="53">
        <f t="shared" si="9"/>
        <v>950500.25</v>
      </c>
      <c r="AV82" s="47">
        <f t="shared" si="10"/>
        <v>4060626.21</v>
      </c>
      <c r="AW82" s="39">
        <f t="shared" si="11"/>
        <v>3755521.6</v>
      </c>
      <c r="AX82" s="53">
        <f t="shared" si="12"/>
        <v>305104.60999999987</v>
      </c>
    </row>
    <row r="83" spans="1:50" s="284" customFormat="1" x14ac:dyDescent="0.2">
      <c r="A83" s="284" t="s">
        <v>319</v>
      </c>
      <c r="B83" s="284" t="s">
        <v>320</v>
      </c>
      <c r="C83" s="284">
        <v>3706</v>
      </c>
      <c r="D83" s="284" t="s">
        <v>161</v>
      </c>
      <c r="E83" s="284" t="s">
        <v>1902</v>
      </c>
      <c r="F83" s="286">
        <v>9229.58</v>
      </c>
      <c r="G83" s="286">
        <v>48305</v>
      </c>
      <c r="H83" s="286">
        <v>75975.259999999995</v>
      </c>
      <c r="I83" s="286"/>
      <c r="J83" s="286"/>
      <c r="K83" s="286">
        <v>3043830.71</v>
      </c>
      <c r="L83" s="286">
        <v>121917.54</v>
      </c>
      <c r="M83" s="286"/>
      <c r="N83" s="286"/>
      <c r="O83" s="286">
        <v>6000</v>
      </c>
      <c r="P83" s="286">
        <v>47574.99</v>
      </c>
      <c r="Q83" s="286"/>
      <c r="R83" s="286"/>
      <c r="S83" s="286">
        <v>-72</v>
      </c>
      <c r="T83" s="286"/>
      <c r="U83" s="286"/>
      <c r="V83" s="286"/>
      <c r="W83" s="286"/>
      <c r="X83" s="286"/>
      <c r="Y83" s="286">
        <v>1233335.47</v>
      </c>
      <c r="Z83" s="286">
        <v>2241713.0099999998</v>
      </c>
      <c r="AA83" s="286"/>
      <c r="AB83" s="286">
        <v>1468236.57</v>
      </c>
      <c r="AC83" s="286">
        <v>110500</v>
      </c>
      <c r="AD83" s="286">
        <v>921.99</v>
      </c>
      <c r="AE83" s="286"/>
      <c r="AF83" s="286">
        <v>1113846</v>
      </c>
      <c r="AG83" s="286"/>
      <c r="AH83" s="286">
        <v>74737</v>
      </c>
      <c r="AI83" s="286">
        <v>1758550</v>
      </c>
      <c r="AJ83" s="286"/>
      <c r="AK83" s="286">
        <v>29420</v>
      </c>
      <c r="AL83" s="286">
        <v>6040</v>
      </c>
      <c r="AM83" s="286">
        <v>862445.52</v>
      </c>
      <c r="AN83" s="286">
        <v>341079.42</v>
      </c>
      <c r="AO83" s="286"/>
      <c r="AP83" s="286"/>
      <c r="AQ83" s="286"/>
      <c r="AR83" s="286"/>
      <c r="AS83" s="225">
        <f t="shared" si="7"/>
        <v>133509.84</v>
      </c>
      <c r="AT83" s="38">
        <f t="shared" ref="AT83" si="13">SUM(O83:T83)</f>
        <v>53502.99</v>
      </c>
      <c r="AU83" s="53">
        <f t="shared" ref="AU83" si="14">AS83-AT83</f>
        <v>80006.850000000006</v>
      </c>
      <c r="AV83" s="47">
        <f t="shared" ref="AV83" si="15">SUM(AA83:AH83)</f>
        <v>2768241.56</v>
      </c>
      <c r="AW83" s="39">
        <f t="shared" ref="AW83" si="16">SUM(AI83:AR83)</f>
        <v>2997534.94</v>
      </c>
      <c r="AX83" s="53">
        <f t="shared" ref="AX83" si="17">AV83-AW83</f>
        <v>-229293.37999999989</v>
      </c>
    </row>
    <row r="84" spans="1:50" x14ac:dyDescent="0.2">
      <c r="A84" s="32" t="s">
        <v>319</v>
      </c>
      <c r="B84" s="32" t="s">
        <v>320</v>
      </c>
      <c r="C84" s="32">
        <v>5162</v>
      </c>
      <c r="D84" s="32" t="s">
        <v>162</v>
      </c>
      <c r="E84" s="32" t="s">
        <v>162</v>
      </c>
      <c r="F84" s="36">
        <v>230293.95</v>
      </c>
      <c r="G84" s="36">
        <v>6256</v>
      </c>
      <c r="H84" s="36">
        <v>57393</v>
      </c>
      <c r="K84" s="126">
        <v>913862.55</v>
      </c>
      <c r="L84" s="126">
        <v>531463.03</v>
      </c>
      <c r="O84" s="59">
        <v>0</v>
      </c>
      <c r="P84" s="59">
        <v>34138.25</v>
      </c>
      <c r="R84" s="59">
        <v>118720</v>
      </c>
      <c r="S84" s="59">
        <v>192.88</v>
      </c>
      <c r="Y84" s="126">
        <v>-23449.07</v>
      </c>
      <c r="Z84" s="126">
        <v>1881918.88</v>
      </c>
      <c r="AB84" s="33">
        <v>2223146.3199999998</v>
      </c>
      <c r="AD84" s="33">
        <v>728.98</v>
      </c>
      <c r="AF84" s="33">
        <v>2192770.2000000002</v>
      </c>
      <c r="AG84" s="33"/>
      <c r="AH84" s="33">
        <v>207871.75</v>
      </c>
      <c r="AI84" s="292">
        <v>3050123.95</v>
      </c>
      <c r="AJ84" s="292"/>
      <c r="AK84" s="292">
        <v>119876</v>
      </c>
      <c r="AM84" s="292">
        <v>1408927.67</v>
      </c>
      <c r="AN84" s="292">
        <v>311257.03999999998</v>
      </c>
      <c r="AQ84" s="292">
        <v>6585</v>
      </c>
      <c r="AS84" s="225">
        <f t="shared" si="7"/>
        <v>293942.95</v>
      </c>
      <c r="AT84" s="38">
        <f t="shared" si="8"/>
        <v>153051.13</v>
      </c>
      <c r="AU84" s="53">
        <f t="shared" si="9"/>
        <v>140891.82</v>
      </c>
      <c r="AV84" s="47">
        <f t="shared" si="10"/>
        <v>4624517.25</v>
      </c>
      <c r="AW84" s="39">
        <f t="shared" si="11"/>
        <v>4896769.66</v>
      </c>
      <c r="AX84" s="53">
        <f t="shared" si="12"/>
        <v>-272252.41000000015</v>
      </c>
    </row>
    <row r="85" spans="1:50" x14ac:dyDescent="0.2">
      <c r="A85" s="32" t="s">
        <v>319</v>
      </c>
      <c r="B85" s="32" t="s">
        <v>320</v>
      </c>
      <c r="C85" s="32">
        <v>3052</v>
      </c>
      <c r="D85" s="32" t="s">
        <v>163</v>
      </c>
      <c r="E85" s="32" t="s">
        <v>163</v>
      </c>
      <c r="F85" s="36">
        <v>76285.289999999994</v>
      </c>
      <c r="G85" s="36">
        <v>0</v>
      </c>
      <c r="H85" s="36">
        <v>84994</v>
      </c>
      <c r="K85" s="126">
        <v>904015.83</v>
      </c>
      <c r="L85" s="126">
        <v>1160379.8500000001</v>
      </c>
      <c r="O85" s="59">
        <v>21450</v>
      </c>
      <c r="P85" s="59">
        <v>33300</v>
      </c>
      <c r="S85" s="59">
        <v>2083</v>
      </c>
      <c r="Y85" s="126">
        <v>115480.99</v>
      </c>
      <c r="Z85" s="126">
        <v>1941230.36</v>
      </c>
      <c r="AB85" s="33">
        <v>1236800.8500000001</v>
      </c>
      <c r="AC85" s="33">
        <v>220772.5</v>
      </c>
      <c r="AD85" s="33">
        <v>2584.7399999999998</v>
      </c>
      <c r="AF85" s="33">
        <v>1188310</v>
      </c>
      <c r="AG85" s="33"/>
      <c r="AH85" s="33">
        <v>600200</v>
      </c>
      <c r="AI85" s="292">
        <v>1814952</v>
      </c>
      <c r="AJ85" s="292"/>
      <c r="AK85" s="292">
        <v>80111</v>
      </c>
      <c r="AM85" s="292">
        <v>926190.95</v>
      </c>
      <c r="AN85" s="292">
        <v>152343.51999999999</v>
      </c>
      <c r="AQ85" s="292">
        <v>162940</v>
      </c>
      <c r="AS85" s="225">
        <f t="shared" si="7"/>
        <v>161279.28999999998</v>
      </c>
      <c r="AT85" s="38">
        <f t="shared" si="8"/>
        <v>56833</v>
      </c>
      <c r="AU85" s="53">
        <f t="shared" si="9"/>
        <v>104446.28999999998</v>
      </c>
      <c r="AV85" s="47">
        <f t="shared" si="10"/>
        <v>3248668.09</v>
      </c>
      <c r="AW85" s="39">
        <f t="shared" si="11"/>
        <v>3136537.47</v>
      </c>
      <c r="AX85" s="53">
        <f t="shared" si="12"/>
        <v>112130.61999999965</v>
      </c>
    </row>
    <row r="86" spans="1:50" x14ac:dyDescent="0.2">
      <c r="A86" s="32" t="s">
        <v>319</v>
      </c>
      <c r="B86" s="32" t="s">
        <v>320</v>
      </c>
      <c r="C86" s="32">
        <v>6259</v>
      </c>
      <c r="D86" s="32" t="s">
        <v>164</v>
      </c>
      <c r="E86" s="32" t="s">
        <v>164</v>
      </c>
      <c r="F86" s="36">
        <v>276773.15999999997</v>
      </c>
      <c r="G86" s="36">
        <v>12841</v>
      </c>
      <c r="H86" s="36">
        <v>3148.86</v>
      </c>
      <c r="K86" s="126">
        <v>406406.12</v>
      </c>
      <c r="L86" s="126">
        <v>173392.64000000001</v>
      </c>
      <c r="O86" s="59">
        <v>5000</v>
      </c>
      <c r="P86" s="59">
        <v>32402.09</v>
      </c>
      <c r="S86" s="59">
        <v>0</v>
      </c>
      <c r="Y86" s="126">
        <v>-1448917.41</v>
      </c>
      <c r="Z86" s="126">
        <v>1940061.77</v>
      </c>
      <c r="AB86" s="33">
        <v>2096203.31</v>
      </c>
      <c r="AC86" s="33">
        <v>185400</v>
      </c>
      <c r="AD86" s="33">
        <v>891.18</v>
      </c>
      <c r="AF86" s="33">
        <v>2007311.89</v>
      </c>
      <c r="AG86" s="33"/>
      <c r="AH86" s="33">
        <v>509200</v>
      </c>
      <c r="AI86" s="292">
        <v>3062153.89</v>
      </c>
      <c r="AJ86" s="292"/>
      <c r="AK86" s="292">
        <v>10820</v>
      </c>
      <c r="AL86" s="292">
        <v>74532</v>
      </c>
      <c r="AM86" s="292">
        <v>1098375.28</v>
      </c>
      <c r="AN86" s="292">
        <v>170938.88</v>
      </c>
      <c r="AP86" s="292">
        <v>1</v>
      </c>
      <c r="AQ86" s="292">
        <v>38170</v>
      </c>
      <c r="AS86" s="225">
        <f t="shared" si="7"/>
        <v>292763.01999999996</v>
      </c>
      <c r="AT86" s="38">
        <f t="shared" si="8"/>
        <v>37402.089999999997</v>
      </c>
      <c r="AU86" s="53">
        <f t="shared" si="9"/>
        <v>255360.92999999996</v>
      </c>
      <c r="AV86" s="47">
        <f t="shared" si="10"/>
        <v>4799006.38</v>
      </c>
      <c r="AW86" s="39">
        <f t="shared" si="11"/>
        <v>4454991.05</v>
      </c>
      <c r="AX86" s="53">
        <f t="shared" si="12"/>
        <v>344015.33000000007</v>
      </c>
    </row>
    <row r="87" spans="1:50" x14ac:dyDescent="0.2">
      <c r="A87" s="32" t="s">
        <v>319</v>
      </c>
      <c r="B87" s="32" t="s">
        <v>320</v>
      </c>
      <c r="C87" s="32">
        <v>3341</v>
      </c>
      <c r="D87" s="32" t="s">
        <v>165</v>
      </c>
      <c r="E87" s="32" t="s">
        <v>165</v>
      </c>
      <c r="F87" s="36">
        <v>230901.67</v>
      </c>
      <c r="G87" s="36">
        <v>3708</v>
      </c>
      <c r="H87" s="36">
        <v>174597.5</v>
      </c>
      <c r="K87" s="126">
        <v>384002</v>
      </c>
      <c r="L87" s="126">
        <v>126920.41</v>
      </c>
      <c r="O87" s="59">
        <v>266035</v>
      </c>
      <c r="P87" s="59">
        <v>25727.69</v>
      </c>
      <c r="S87" s="59">
        <v>0</v>
      </c>
      <c r="Y87" s="126">
        <v>-1095570.68</v>
      </c>
      <c r="Z87" s="126">
        <v>2076384.94</v>
      </c>
      <c r="AB87" s="33">
        <v>1556742.16</v>
      </c>
      <c r="AC87" s="33">
        <v>85250</v>
      </c>
      <c r="AD87" s="33">
        <v>1882.49</v>
      </c>
      <c r="AF87" s="33">
        <v>1262298</v>
      </c>
      <c r="AG87" s="33"/>
      <c r="AH87" s="33"/>
      <c r="AI87" s="292">
        <v>1975756</v>
      </c>
      <c r="AJ87" s="292"/>
      <c r="AK87" s="292">
        <v>140790</v>
      </c>
      <c r="AM87" s="292">
        <v>1041534.96</v>
      </c>
      <c r="AN87" s="292">
        <v>100539.06</v>
      </c>
      <c r="AS87" s="225">
        <f t="shared" si="7"/>
        <v>409207.17000000004</v>
      </c>
      <c r="AT87" s="38">
        <f t="shared" si="8"/>
        <v>291762.69</v>
      </c>
      <c r="AU87" s="53">
        <f t="shared" si="9"/>
        <v>117444.48000000004</v>
      </c>
      <c r="AV87" s="47">
        <f t="shared" si="10"/>
        <v>2906172.65</v>
      </c>
      <c r="AW87" s="39">
        <f t="shared" si="11"/>
        <v>3258620.02</v>
      </c>
      <c r="AX87" s="53">
        <f t="shared" si="12"/>
        <v>-352447.37000000011</v>
      </c>
    </row>
    <row r="88" spans="1:50" x14ac:dyDescent="0.2">
      <c r="A88" s="32" t="s">
        <v>319</v>
      </c>
      <c r="B88" s="32" t="s">
        <v>320</v>
      </c>
      <c r="C88" s="32">
        <v>2336</v>
      </c>
      <c r="D88" s="32" t="s">
        <v>166</v>
      </c>
      <c r="E88" s="32" t="s">
        <v>166</v>
      </c>
      <c r="F88" s="36">
        <v>277258.8</v>
      </c>
      <c r="G88" s="36">
        <v>19158</v>
      </c>
      <c r="H88" s="36">
        <v>71516.27</v>
      </c>
      <c r="K88" s="126">
        <v>104134.42</v>
      </c>
      <c r="L88" s="126">
        <v>435186.13</v>
      </c>
      <c r="P88" s="59">
        <v>17990.349999999999</v>
      </c>
      <c r="S88" s="59">
        <v>0</v>
      </c>
      <c r="Y88" s="126">
        <v>-1127330.93</v>
      </c>
      <c r="Z88" s="126">
        <v>1879892.65</v>
      </c>
      <c r="AB88" s="33">
        <v>1142106.3400000001</v>
      </c>
      <c r="AC88" s="33">
        <v>89990</v>
      </c>
      <c r="AD88" s="33">
        <v>849.94</v>
      </c>
      <c r="AF88" s="33">
        <v>734056.5</v>
      </c>
      <c r="AG88" s="33"/>
      <c r="AH88" s="33">
        <v>30700</v>
      </c>
      <c r="AI88" s="292">
        <v>1082785.5</v>
      </c>
      <c r="AJ88" s="292"/>
      <c r="AK88" s="292">
        <v>8400</v>
      </c>
      <c r="AL88" s="292">
        <v>26047</v>
      </c>
      <c r="AM88" s="292">
        <v>596751.76</v>
      </c>
      <c r="AN88" s="292">
        <v>147016.97</v>
      </c>
      <c r="AS88" s="225">
        <f t="shared" si="7"/>
        <v>367933.07</v>
      </c>
      <c r="AT88" s="38">
        <f t="shared" si="8"/>
        <v>17990.349999999999</v>
      </c>
      <c r="AU88" s="53">
        <f t="shared" si="9"/>
        <v>349942.72000000003</v>
      </c>
      <c r="AV88" s="47">
        <f t="shared" si="10"/>
        <v>1997702.78</v>
      </c>
      <c r="AW88" s="39">
        <f t="shared" si="11"/>
        <v>1861001.23</v>
      </c>
      <c r="AX88" s="53">
        <f t="shared" si="12"/>
        <v>136701.55000000005</v>
      </c>
    </row>
    <row r="89" spans="1:50" x14ac:dyDescent="0.2">
      <c r="A89" s="32" t="s">
        <v>319</v>
      </c>
      <c r="B89" s="32" t="s">
        <v>320</v>
      </c>
      <c r="C89" s="32">
        <v>2778</v>
      </c>
      <c r="D89" s="32" t="s">
        <v>167</v>
      </c>
      <c r="E89" s="32" t="s">
        <v>167</v>
      </c>
      <c r="F89" s="36">
        <v>396814.99</v>
      </c>
      <c r="G89" s="36">
        <v>11018</v>
      </c>
      <c r="H89" s="36">
        <v>52914.3</v>
      </c>
      <c r="K89" s="126">
        <v>396510.63</v>
      </c>
      <c r="L89" s="126">
        <v>172514.2</v>
      </c>
      <c r="O89" s="59">
        <v>0</v>
      </c>
      <c r="P89" s="59">
        <v>-21000</v>
      </c>
      <c r="S89" s="59">
        <v>0</v>
      </c>
      <c r="Y89" s="126">
        <v>-755479.89</v>
      </c>
      <c r="Z89" s="126">
        <v>1840507.51</v>
      </c>
      <c r="AB89" s="33">
        <v>1516544.66</v>
      </c>
      <c r="AC89" s="33">
        <v>105000</v>
      </c>
      <c r="AD89" s="33">
        <v>1803.96</v>
      </c>
      <c r="AF89" s="33">
        <v>2347283.09</v>
      </c>
      <c r="AG89" s="33"/>
      <c r="AH89" s="33">
        <v>102200</v>
      </c>
      <c r="AI89" s="292">
        <v>2755493.09</v>
      </c>
      <c r="AJ89" s="292"/>
      <c r="AK89" s="292">
        <v>64100</v>
      </c>
      <c r="AM89" s="292">
        <v>743561.04</v>
      </c>
      <c r="AN89" s="292">
        <v>387072.54</v>
      </c>
      <c r="AQ89" s="292">
        <v>156860.54</v>
      </c>
      <c r="AS89" s="225">
        <f t="shared" si="7"/>
        <v>460747.29</v>
      </c>
      <c r="AT89" s="38">
        <f t="shared" si="8"/>
        <v>-21000</v>
      </c>
      <c r="AU89" s="53">
        <f t="shared" si="9"/>
        <v>481747.29</v>
      </c>
      <c r="AV89" s="47">
        <f t="shared" si="10"/>
        <v>4072831.71</v>
      </c>
      <c r="AW89" s="39">
        <f t="shared" si="11"/>
        <v>4107087.21</v>
      </c>
      <c r="AX89" s="53">
        <f t="shared" si="12"/>
        <v>-34255.5</v>
      </c>
    </row>
    <row r="90" spans="1:50" x14ac:dyDescent="0.2">
      <c r="A90" s="32" t="s">
        <v>319</v>
      </c>
      <c r="B90" s="32" t="s">
        <v>320</v>
      </c>
      <c r="C90" s="32">
        <v>1705</v>
      </c>
      <c r="D90" s="32" t="s">
        <v>168</v>
      </c>
      <c r="E90" s="32" t="s">
        <v>168</v>
      </c>
      <c r="F90" s="36">
        <v>682383.78</v>
      </c>
      <c r="G90" s="36">
        <v>5913</v>
      </c>
      <c r="H90" s="36">
        <v>43539.59</v>
      </c>
      <c r="K90" s="126">
        <v>757842.66</v>
      </c>
      <c r="L90" s="126">
        <v>112262.55</v>
      </c>
      <c r="P90" s="59">
        <v>21608.02</v>
      </c>
      <c r="R90" s="59">
        <v>234758.13</v>
      </c>
      <c r="S90" s="59">
        <v>-172</v>
      </c>
      <c r="Y90" s="126">
        <v>-1695654.65</v>
      </c>
      <c r="Z90" s="126">
        <v>2518726.15</v>
      </c>
      <c r="AB90" s="33">
        <v>829651.71</v>
      </c>
      <c r="AF90" s="33">
        <v>331910</v>
      </c>
      <c r="AG90" s="33"/>
      <c r="AH90" s="33">
        <v>81000</v>
      </c>
      <c r="AI90" s="292">
        <v>512537</v>
      </c>
      <c r="AJ90" s="292"/>
      <c r="AL90" s="292">
        <v>14790</v>
      </c>
      <c r="AM90" s="292">
        <v>172893.46</v>
      </c>
      <c r="AN90" s="292">
        <v>19665.32</v>
      </c>
      <c r="AS90" s="225">
        <f t="shared" si="7"/>
        <v>731836.37</v>
      </c>
      <c r="AT90" s="38">
        <f t="shared" si="8"/>
        <v>256194.15</v>
      </c>
      <c r="AU90" s="53">
        <f t="shared" si="9"/>
        <v>475642.22</v>
      </c>
      <c r="AV90" s="47">
        <f t="shared" si="10"/>
        <v>1242561.71</v>
      </c>
      <c r="AW90" s="39">
        <f t="shared" si="11"/>
        <v>719885.77999999991</v>
      </c>
      <c r="AX90" s="53">
        <f t="shared" si="12"/>
        <v>522675.93000000005</v>
      </c>
    </row>
    <row r="91" spans="1:50" x14ac:dyDescent="0.2">
      <c r="A91" s="32" t="s">
        <v>319</v>
      </c>
      <c r="B91" s="32" t="s">
        <v>320</v>
      </c>
      <c r="C91" s="32">
        <v>2505</v>
      </c>
      <c r="D91" s="32" t="s">
        <v>290</v>
      </c>
      <c r="E91" s="32" t="s">
        <v>290</v>
      </c>
      <c r="F91" s="36">
        <v>455254.22</v>
      </c>
      <c r="G91" s="36">
        <v>5075</v>
      </c>
      <c r="H91" s="36">
        <v>8212.18</v>
      </c>
      <c r="K91" s="126">
        <v>648950.55000000005</v>
      </c>
      <c r="L91" s="126">
        <v>233027.09</v>
      </c>
      <c r="P91" s="59">
        <v>18964</v>
      </c>
      <c r="R91" s="59">
        <v>42500</v>
      </c>
      <c r="S91" s="59">
        <v>0</v>
      </c>
      <c r="Y91" s="126">
        <v>-1410406.1</v>
      </c>
      <c r="Z91" s="126">
        <v>3198152.69</v>
      </c>
      <c r="AB91" s="33">
        <v>1176829.6200000001</v>
      </c>
      <c r="AC91" s="33">
        <v>179280</v>
      </c>
      <c r="AD91" s="33">
        <v>2534.2800000000002</v>
      </c>
      <c r="AF91" s="33">
        <v>727533</v>
      </c>
      <c r="AG91" s="33"/>
      <c r="AH91" s="33">
        <v>122400</v>
      </c>
      <c r="AI91" s="292">
        <v>1341419</v>
      </c>
      <c r="AJ91" s="292"/>
      <c r="AK91" s="292">
        <v>63630</v>
      </c>
      <c r="AM91" s="292">
        <v>1010547.49</v>
      </c>
      <c r="AN91" s="292">
        <v>291671.96000000002</v>
      </c>
      <c r="AS91" s="225">
        <f t="shared" si="7"/>
        <v>468541.39999999997</v>
      </c>
      <c r="AT91" s="38">
        <f t="shared" si="8"/>
        <v>61464</v>
      </c>
      <c r="AU91" s="53">
        <f t="shared" si="9"/>
        <v>407077.39999999997</v>
      </c>
      <c r="AV91" s="47">
        <f t="shared" si="10"/>
        <v>2208576.9000000004</v>
      </c>
      <c r="AW91" s="39">
        <f t="shared" si="11"/>
        <v>2707268.45</v>
      </c>
      <c r="AX91" s="53">
        <f t="shared" si="12"/>
        <v>-498691.54999999981</v>
      </c>
    </row>
    <row r="92" spans="1:50" x14ac:dyDescent="0.2">
      <c r="A92" s="32" t="s">
        <v>613</v>
      </c>
      <c r="B92" s="32" t="s">
        <v>332</v>
      </c>
      <c r="C92" s="32">
        <v>3553</v>
      </c>
      <c r="D92" s="32" t="s">
        <v>169</v>
      </c>
      <c r="E92" s="115" t="s">
        <v>169</v>
      </c>
      <c r="F92" s="36">
        <v>388510.71999999997</v>
      </c>
      <c r="G92" s="36">
        <v>7124</v>
      </c>
      <c r="H92" s="36">
        <v>81806.429999999993</v>
      </c>
      <c r="K92" s="126">
        <v>475661.13</v>
      </c>
      <c r="L92" s="126">
        <v>1198693.94</v>
      </c>
      <c r="O92" s="59">
        <v>0</v>
      </c>
      <c r="P92" s="59">
        <v>53567.68</v>
      </c>
      <c r="S92" s="59">
        <v>40658.129999999997</v>
      </c>
      <c r="W92" s="126">
        <v>192500</v>
      </c>
      <c r="Y92" s="126">
        <v>164181.54</v>
      </c>
      <c r="Z92" s="126">
        <v>1975689.39</v>
      </c>
      <c r="AB92" s="33">
        <v>1931402.69</v>
      </c>
      <c r="AD92" s="33">
        <v>2040.14</v>
      </c>
      <c r="AF92" s="33">
        <v>1300264.5</v>
      </c>
      <c r="AG92" s="33"/>
      <c r="AH92" s="33">
        <v>120530</v>
      </c>
      <c r="AI92" s="292">
        <v>2160234.5</v>
      </c>
      <c r="AJ92" s="292"/>
      <c r="AK92" s="292">
        <v>56122</v>
      </c>
      <c r="AM92" s="292">
        <v>943652.31</v>
      </c>
      <c r="AN92" s="292">
        <v>469029.04</v>
      </c>
      <c r="AS92" s="225">
        <f t="shared" si="7"/>
        <v>477441.14999999997</v>
      </c>
      <c r="AT92" s="38">
        <f t="shared" si="8"/>
        <v>94225.81</v>
      </c>
      <c r="AU92" s="53">
        <f t="shared" si="9"/>
        <v>383215.33999999997</v>
      </c>
      <c r="AV92" s="47">
        <f t="shared" si="10"/>
        <v>3354237.33</v>
      </c>
      <c r="AW92" s="39">
        <f t="shared" si="11"/>
        <v>3629037.85</v>
      </c>
      <c r="AX92" s="53">
        <f t="shared" si="12"/>
        <v>-274800.52</v>
      </c>
    </row>
    <row r="93" spans="1:50" x14ac:dyDescent="0.2">
      <c r="A93" s="32" t="s">
        <v>613</v>
      </c>
      <c r="B93" s="32" t="s">
        <v>332</v>
      </c>
      <c r="C93" s="32">
        <v>8154</v>
      </c>
      <c r="D93" s="32" t="s">
        <v>170</v>
      </c>
      <c r="E93" s="32" t="s">
        <v>170</v>
      </c>
      <c r="F93" s="36">
        <v>372454.79</v>
      </c>
      <c r="G93" s="36">
        <v>39500</v>
      </c>
      <c r="H93" s="36">
        <v>103020.14</v>
      </c>
      <c r="K93" s="126">
        <v>2126441.21</v>
      </c>
      <c r="L93" s="126">
        <v>397234.11</v>
      </c>
      <c r="O93" s="59">
        <v>3096</v>
      </c>
      <c r="P93" s="59">
        <v>68026.47</v>
      </c>
      <c r="S93" s="59">
        <v>30259.27</v>
      </c>
      <c r="Y93" s="126">
        <v>-363739.9</v>
      </c>
      <c r="Z93" s="126">
        <v>3812204.74</v>
      </c>
      <c r="AB93" s="33">
        <v>2600384.21</v>
      </c>
      <c r="AC93" s="33">
        <v>367147</v>
      </c>
      <c r="AD93" s="33">
        <v>1926.37</v>
      </c>
      <c r="AF93" s="33">
        <v>1122641.5</v>
      </c>
      <c r="AG93" s="33"/>
      <c r="AH93" s="33">
        <v>182800</v>
      </c>
      <c r="AI93" s="292">
        <v>2425626.5</v>
      </c>
      <c r="AJ93" s="292"/>
      <c r="AK93" s="292">
        <v>16332</v>
      </c>
      <c r="AL93" s="292">
        <v>4259</v>
      </c>
      <c r="AM93" s="292">
        <v>1879908.72</v>
      </c>
      <c r="AN93" s="292">
        <v>459969.19</v>
      </c>
      <c r="AS93" s="225">
        <f t="shared" si="7"/>
        <v>514974.93</v>
      </c>
      <c r="AT93" s="38">
        <f t="shared" si="8"/>
        <v>101381.74</v>
      </c>
      <c r="AU93" s="53">
        <f t="shared" si="9"/>
        <v>413593.19</v>
      </c>
      <c r="AV93" s="47">
        <f t="shared" si="10"/>
        <v>4274899.08</v>
      </c>
      <c r="AW93" s="39">
        <f t="shared" si="11"/>
        <v>4786095.41</v>
      </c>
      <c r="AX93" s="53">
        <f t="shared" si="12"/>
        <v>-511196.33000000007</v>
      </c>
    </row>
    <row r="94" spans="1:50" x14ac:dyDescent="0.2">
      <c r="A94" s="32" t="s">
        <v>613</v>
      </c>
      <c r="B94" s="32" t="s">
        <v>332</v>
      </c>
      <c r="C94" s="32">
        <v>7784</v>
      </c>
      <c r="D94" s="32" t="s">
        <v>171</v>
      </c>
      <c r="E94" s="32" t="s">
        <v>171</v>
      </c>
      <c r="F94" s="36">
        <v>315166.02</v>
      </c>
      <c r="G94" s="36">
        <v>18572</v>
      </c>
      <c r="H94" s="36">
        <v>168335.03</v>
      </c>
      <c r="K94" s="126">
        <v>2031664.43</v>
      </c>
      <c r="L94" s="126">
        <v>347279.07</v>
      </c>
      <c r="O94" s="59">
        <v>4900</v>
      </c>
      <c r="P94" s="59">
        <v>87793.78</v>
      </c>
      <c r="S94" s="59">
        <v>13762</v>
      </c>
      <c r="Y94" s="126">
        <v>-201571.86</v>
      </c>
      <c r="Z94" s="126">
        <v>3564237.85</v>
      </c>
      <c r="AB94" s="33">
        <v>2162692.0499999998</v>
      </c>
      <c r="AC94" s="33">
        <v>271350</v>
      </c>
      <c r="AD94" s="33">
        <v>2223.6999999999998</v>
      </c>
      <c r="AF94" s="33">
        <v>1125354.19</v>
      </c>
      <c r="AG94" s="33"/>
      <c r="AH94" s="33">
        <v>175570</v>
      </c>
      <c r="AI94" s="292">
        <v>2106810.19</v>
      </c>
      <c r="AJ94" s="292"/>
      <c r="AK94" s="292">
        <v>44375</v>
      </c>
      <c r="AM94" s="292">
        <v>1843552.92</v>
      </c>
      <c r="AN94" s="292">
        <v>330544.33</v>
      </c>
      <c r="AQ94" s="292">
        <v>12.72</v>
      </c>
      <c r="AS94" s="225">
        <f t="shared" si="7"/>
        <v>502073.05000000005</v>
      </c>
      <c r="AT94" s="38">
        <f t="shared" si="8"/>
        <v>106455.78</v>
      </c>
      <c r="AU94" s="53">
        <f t="shared" si="9"/>
        <v>395617.27</v>
      </c>
      <c r="AV94" s="47">
        <f t="shared" si="10"/>
        <v>3737189.94</v>
      </c>
      <c r="AW94" s="39">
        <f t="shared" si="11"/>
        <v>4325295.1599999992</v>
      </c>
      <c r="AX94" s="53">
        <f t="shared" si="12"/>
        <v>-588105.21999999927</v>
      </c>
    </row>
    <row r="95" spans="1:50" x14ac:dyDescent="0.2">
      <c r="A95" s="32" t="s">
        <v>613</v>
      </c>
      <c r="B95" s="32" t="s">
        <v>332</v>
      </c>
      <c r="C95" s="32">
        <v>6608</v>
      </c>
      <c r="D95" s="32" t="s">
        <v>172</v>
      </c>
      <c r="E95" s="32" t="s">
        <v>172</v>
      </c>
      <c r="F95" s="36">
        <v>289287.90999999997</v>
      </c>
      <c r="G95" s="36">
        <v>17598</v>
      </c>
      <c r="H95" s="36">
        <v>100522.63</v>
      </c>
      <c r="K95" s="126">
        <v>1160074.1399999999</v>
      </c>
      <c r="L95" s="126">
        <v>685890.21</v>
      </c>
      <c r="O95" s="59">
        <v>0</v>
      </c>
      <c r="P95" s="59">
        <v>69124.41</v>
      </c>
      <c r="S95" s="59">
        <v>10800</v>
      </c>
      <c r="W95" s="126">
        <v>67959.09</v>
      </c>
      <c r="Y95" s="126">
        <v>480535.57</v>
      </c>
      <c r="Z95" s="126">
        <v>2080906</v>
      </c>
      <c r="AB95" s="33">
        <v>1610694.07</v>
      </c>
      <c r="AC95" s="33">
        <v>232010</v>
      </c>
      <c r="AD95" s="33">
        <v>1557.6</v>
      </c>
      <c r="AF95" s="33">
        <v>2196992.5</v>
      </c>
      <c r="AG95" s="33"/>
      <c r="AH95" s="33">
        <v>203498.25</v>
      </c>
      <c r="AI95" s="292">
        <v>2984244.75</v>
      </c>
      <c r="AJ95" s="292"/>
      <c r="AK95" s="292">
        <v>46929</v>
      </c>
      <c r="AM95" s="292">
        <v>1334767.51</v>
      </c>
      <c r="AN95" s="292">
        <v>334763.34000000003</v>
      </c>
      <c r="AS95" s="225">
        <f t="shared" si="7"/>
        <v>407408.54</v>
      </c>
      <c r="AT95" s="38">
        <f t="shared" si="8"/>
        <v>79924.41</v>
      </c>
      <c r="AU95" s="53">
        <f t="shared" si="9"/>
        <v>327484.13</v>
      </c>
      <c r="AV95" s="47">
        <f t="shared" si="10"/>
        <v>4244752.42</v>
      </c>
      <c r="AW95" s="39">
        <f t="shared" si="11"/>
        <v>4700704.5999999996</v>
      </c>
      <c r="AX95" s="53">
        <f t="shared" si="12"/>
        <v>-455952.1799999997</v>
      </c>
    </row>
    <row r="96" spans="1:50" x14ac:dyDescent="0.2">
      <c r="A96" s="32" t="s">
        <v>613</v>
      </c>
      <c r="B96" s="32" t="s">
        <v>332</v>
      </c>
      <c r="C96" s="32">
        <v>4243</v>
      </c>
      <c r="D96" s="32" t="s">
        <v>173</v>
      </c>
      <c r="E96" s="32" t="s">
        <v>173</v>
      </c>
      <c r="F96" s="36">
        <v>337915.29</v>
      </c>
      <c r="G96" s="36">
        <v>36224</v>
      </c>
      <c r="H96" s="36">
        <v>94604</v>
      </c>
      <c r="K96" s="126">
        <v>1214568.3500000001</v>
      </c>
      <c r="L96" s="126">
        <v>436961.62</v>
      </c>
      <c r="O96" s="59">
        <v>0</v>
      </c>
      <c r="P96" s="59">
        <v>33838.879999999997</v>
      </c>
      <c r="S96" s="59">
        <v>10016.82</v>
      </c>
      <c r="Y96" s="126">
        <v>381612.86</v>
      </c>
      <c r="Z96" s="126">
        <v>2304026.96</v>
      </c>
      <c r="AB96" s="33">
        <v>1492476.37</v>
      </c>
      <c r="AC96" s="33">
        <v>194000</v>
      </c>
      <c r="AD96" s="33">
        <v>2265.02</v>
      </c>
      <c r="AF96" s="33">
        <v>486375.5</v>
      </c>
      <c r="AG96" s="33"/>
      <c r="AH96" s="33">
        <v>158000</v>
      </c>
      <c r="AI96" s="292">
        <v>1382101.5</v>
      </c>
      <c r="AJ96" s="292"/>
      <c r="AK96" s="292">
        <v>18630</v>
      </c>
      <c r="AL96" s="292">
        <v>4259</v>
      </c>
      <c r="AM96" s="292">
        <v>1226007.75</v>
      </c>
      <c r="AN96" s="292">
        <v>311340.90000000002</v>
      </c>
      <c r="AS96" s="225">
        <f t="shared" si="7"/>
        <v>468743.29</v>
      </c>
      <c r="AT96" s="38">
        <f t="shared" si="8"/>
        <v>43855.7</v>
      </c>
      <c r="AU96" s="53">
        <f t="shared" si="9"/>
        <v>424887.58999999997</v>
      </c>
      <c r="AV96" s="47">
        <f t="shared" si="10"/>
        <v>2333116.89</v>
      </c>
      <c r="AW96" s="39">
        <f t="shared" si="11"/>
        <v>2942339.15</v>
      </c>
      <c r="AX96" s="53">
        <f t="shared" si="12"/>
        <v>-609222.25999999978</v>
      </c>
    </row>
    <row r="97" spans="1:50" x14ac:dyDescent="0.2">
      <c r="A97" s="32" t="s">
        <v>613</v>
      </c>
      <c r="B97" s="32" t="s">
        <v>332</v>
      </c>
      <c r="C97" s="32">
        <v>8480</v>
      </c>
      <c r="D97" s="32" t="s">
        <v>174</v>
      </c>
      <c r="E97" s="32" t="s">
        <v>174</v>
      </c>
      <c r="F97" s="36">
        <v>451134.63</v>
      </c>
      <c r="G97" s="36">
        <v>27405</v>
      </c>
      <c r="H97" s="36">
        <v>87720</v>
      </c>
      <c r="K97" s="126">
        <v>806505.06</v>
      </c>
      <c r="L97" s="126">
        <v>629950.89</v>
      </c>
      <c r="O97" s="59">
        <v>200000</v>
      </c>
      <c r="P97" s="59">
        <v>87321.5</v>
      </c>
      <c r="S97" s="59">
        <v>10000</v>
      </c>
      <c r="Y97" s="126">
        <v>-51909.62</v>
      </c>
      <c r="Z97" s="126">
        <v>2345661.54</v>
      </c>
      <c r="AB97" s="33">
        <v>2495526.7799999998</v>
      </c>
      <c r="AC97" s="33">
        <v>371800</v>
      </c>
      <c r="AD97" s="33">
        <v>1243.0999999999999</v>
      </c>
      <c r="AF97" s="33">
        <v>1844993.7</v>
      </c>
      <c r="AG97" s="33"/>
      <c r="AH97" s="33">
        <v>296667.5</v>
      </c>
      <c r="AI97" s="292">
        <v>3247539.2</v>
      </c>
      <c r="AJ97" s="292"/>
      <c r="AK97" s="292">
        <v>59740</v>
      </c>
      <c r="AL97" s="292">
        <v>35990</v>
      </c>
      <c r="AM97" s="292">
        <v>1925073.77</v>
      </c>
      <c r="AN97" s="292">
        <v>330245.95</v>
      </c>
      <c r="AS97" s="225">
        <f t="shared" si="7"/>
        <v>566259.63</v>
      </c>
      <c r="AT97" s="38">
        <f t="shared" si="8"/>
        <v>297321.5</v>
      </c>
      <c r="AU97" s="53">
        <f t="shared" si="9"/>
        <v>268938.13</v>
      </c>
      <c r="AV97" s="47">
        <f t="shared" si="10"/>
        <v>5010231.08</v>
      </c>
      <c r="AW97" s="39">
        <f t="shared" si="11"/>
        <v>5598588.9200000009</v>
      </c>
      <c r="AX97" s="53">
        <f t="shared" si="12"/>
        <v>-588357.84000000078</v>
      </c>
    </row>
    <row r="98" spans="1:50" x14ac:dyDescent="0.2">
      <c r="A98" s="32" t="s">
        <v>613</v>
      </c>
      <c r="B98" s="32" t="s">
        <v>332</v>
      </c>
      <c r="C98" s="32">
        <v>4259</v>
      </c>
      <c r="D98" s="32" t="s">
        <v>175</v>
      </c>
      <c r="E98" s="32" t="s">
        <v>175</v>
      </c>
      <c r="F98" s="36">
        <v>142683.92000000001</v>
      </c>
      <c r="G98" s="36">
        <v>34974</v>
      </c>
      <c r="H98" s="36">
        <v>74755.25</v>
      </c>
      <c r="K98" s="126">
        <v>1081560.3899999999</v>
      </c>
      <c r="L98" s="126">
        <v>155339.79999999999</v>
      </c>
      <c r="O98" s="59">
        <v>163000</v>
      </c>
      <c r="P98" s="59">
        <v>41008.99</v>
      </c>
      <c r="S98" s="59">
        <v>98123.08</v>
      </c>
      <c r="Y98" s="126">
        <v>-2554334.7000000002</v>
      </c>
      <c r="Z98" s="126">
        <v>4378498.51</v>
      </c>
      <c r="AB98" s="33">
        <v>1512218.94</v>
      </c>
      <c r="AD98" s="33">
        <v>962.22</v>
      </c>
      <c r="AF98" s="33">
        <v>1714030.11</v>
      </c>
      <c r="AG98" s="33"/>
      <c r="AH98" s="33">
        <v>165800.01</v>
      </c>
      <c r="AI98" s="292">
        <v>2499860.11</v>
      </c>
      <c r="AJ98" s="292"/>
      <c r="AK98" s="292">
        <v>10469</v>
      </c>
      <c r="AL98" s="292">
        <v>23640</v>
      </c>
      <c r="AM98" s="292">
        <v>1195088.1100000001</v>
      </c>
      <c r="AN98" s="292">
        <v>289936.58</v>
      </c>
      <c r="AQ98" s="292">
        <v>11000</v>
      </c>
      <c r="AS98" s="225">
        <f t="shared" si="7"/>
        <v>252413.17</v>
      </c>
      <c r="AT98" s="38">
        <f t="shared" si="8"/>
        <v>302132.07</v>
      </c>
      <c r="AU98" s="53">
        <f t="shared" si="9"/>
        <v>-49718.899999999994</v>
      </c>
      <c r="AV98" s="47">
        <f t="shared" si="10"/>
        <v>3393011.2800000003</v>
      </c>
      <c r="AW98" s="39">
        <f t="shared" si="11"/>
        <v>4029993.8</v>
      </c>
      <c r="AX98" s="53">
        <f t="shared" si="12"/>
        <v>-636982.51999999955</v>
      </c>
    </row>
    <row r="99" spans="1:50" x14ac:dyDescent="0.2">
      <c r="A99" s="32" t="s">
        <v>613</v>
      </c>
      <c r="B99" s="32" t="s">
        <v>332</v>
      </c>
      <c r="C99" s="32">
        <v>6093</v>
      </c>
      <c r="D99" s="32" t="s">
        <v>176</v>
      </c>
      <c r="E99" s="32" t="s">
        <v>176</v>
      </c>
      <c r="F99" s="36">
        <v>356719.31</v>
      </c>
      <c r="G99" s="36">
        <v>104336</v>
      </c>
      <c r="H99" s="36">
        <v>182401.15</v>
      </c>
      <c r="K99" s="126">
        <v>1374132.86</v>
      </c>
      <c r="L99" s="126">
        <v>429413.92</v>
      </c>
      <c r="O99" s="59">
        <v>0</v>
      </c>
      <c r="P99" s="59">
        <v>84887.15</v>
      </c>
      <c r="S99" s="59">
        <v>0</v>
      </c>
      <c r="Y99" s="126">
        <v>2575311.17</v>
      </c>
      <c r="AB99" s="33">
        <v>2199566.39</v>
      </c>
      <c r="AC99" s="33">
        <v>270000</v>
      </c>
      <c r="AD99" s="33">
        <v>1670.01</v>
      </c>
      <c r="AF99" s="33">
        <v>2123039</v>
      </c>
      <c r="AG99" s="33"/>
      <c r="AH99" s="33">
        <v>226500</v>
      </c>
      <c r="AI99" s="292">
        <v>3279408</v>
      </c>
      <c r="AJ99" s="292"/>
      <c r="AK99" s="292">
        <v>30480</v>
      </c>
      <c r="AL99" s="292">
        <v>5860</v>
      </c>
      <c r="AM99" s="292">
        <v>1384225.14</v>
      </c>
      <c r="AN99" s="292">
        <v>333997.34000000003</v>
      </c>
      <c r="AS99" s="225">
        <f t="shared" si="7"/>
        <v>643456.46</v>
      </c>
      <c r="AT99" s="38">
        <f t="shared" si="8"/>
        <v>84887.15</v>
      </c>
      <c r="AU99" s="53">
        <f t="shared" si="9"/>
        <v>558569.30999999994</v>
      </c>
      <c r="AV99" s="47">
        <f t="shared" si="10"/>
        <v>4820775.4000000004</v>
      </c>
      <c r="AW99" s="39">
        <f t="shared" si="11"/>
        <v>5033970.4799999995</v>
      </c>
      <c r="AX99" s="53">
        <f t="shared" si="12"/>
        <v>-213195.07999999914</v>
      </c>
    </row>
    <row r="100" spans="1:50" x14ac:dyDescent="0.2">
      <c r="A100" s="32" t="s">
        <v>613</v>
      </c>
      <c r="B100" s="32" t="s">
        <v>332</v>
      </c>
      <c r="C100" s="32">
        <v>4471</v>
      </c>
      <c r="D100" s="32" t="s">
        <v>177</v>
      </c>
      <c r="E100" s="32" t="s">
        <v>177</v>
      </c>
      <c r="F100" s="36">
        <v>186966.75</v>
      </c>
      <c r="G100" s="36">
        <v>44000</v>
      </c>
      <c r="H100" s="36">
        <v>80427.89</v>
      </c>
      <c r="K100" s="126">
        <v>1057140.48</v>
      </c>
      <c r="L100" s="126">
        <v>438148.29</v>
      </c>
      <c r="O100" s="59">
        <v>0</v>
      </c>
      <c r="P100" s="59">
        <v>61603.74</v>
      </c>
      <c r="S100" s="59">
        <v>140044.96</v>
      </c>
      <c r="Y100" s="126">
        <v>315830.37</v>
      </c>
      <c r="Z100" s="126">
        <v>2028099.35</v>
      </c>
      <c r="AB100" s="33">
        <v>1644890.64</v>
      </c>
      <c r="AC100" s="33">
        <v>50000</v>
      </c>
      <c r="AD100" s="33">
        <v>1393.64</v>
      </c>
      <c r="AF100" s="33">
        <v>1708279.5</v>
      </c>
      <c r="AG100" s="33"/>
      <c r="AH100" s="33">
        <v>218087</v>
      </c>
      <c r="AI100" s="292">
        <v>2603143.5</v>
      </c>
      <c r="AJ100" s="292"/>
      <c r="AK100" s="292">
        <v>55260</v>
      </c>
      <c r="AM100" s="292">
        <v>1450013.14</v>
      </c>
      <c r="AN100" s="292">
        <v>253129.15</v>
      </c>
      <c r="AS100" s="225">
        <f t="shared" si="7"/>
        <v>311394.64</v>
      </c>
      <c r="AT100" s="38">
        <f t="shared" si="8"/>
        <v>201648.69999999998</v>
      </c>
      <c r="AU100" s="53">
        <f t="shared" si="9"/>
        <v>109745.94000000003</v>
      </c>
      <c r="AV100" s="47">
        <f t="shared" si="10"/>
        <v>3622650.78</v>
      </c>
      <c r="AW100" s="39">
        <f t="shared" si="11"/>
        <v>4361545.79</v>
      </c>
      <c r="AX100" s="53">
        <f t="shared" si="12"/>
        <v>-738895.01000000024</v>
      </c>
    </row>
    <row r="101" spans="1:50" x14ac:dyDescent="0.2">
      <c r="A101" s="32" t="s">
        <v>613</v>
      </c>
      <c r="B101" s="32" t="s">
        <v>332</v>
      </c>
      <c r="C101" s="32">
        <v>6623</v>
      </c>
      <c r="D101" s="32" t="s">
        <v>178</v>
      </c>
      <c r="E101" s="32" t="s">
        <v>178</v>
      </c>
      <c r="F101" s="36">
        <v>244725.92</v>
      </c>
      <c r="G101" s="36">
        <v>41113</v>
      </c>
      <c r="H101" s="36">
        <v>98207.67</v>
      </c>
      <c r="K101" s="126">
        <v>2273232.71</v>
      </c>
      <c r="L101" s="126">
        <v>404249.71</v>
      </c>
      <c r="O101" s="59">
        <v>140000</v>
      </c>
      <c r="P101" s="59">
        <v>687.16</v>
      </c>
      <c r="R101" s="59">
        <v>113839</v>
      </c>
      <c r="S101" s="59">
        <v>0</v>
      </c>
      <c r="W101" s="126">
        <v>28859</v>
      </c>
      <c r="Y101" s="126">
        <v>5429624.8799999999</v>
      </c>
      <c r="Z101" s="126">
        <v>-2080906</v>
      </c>
      <c r="AB101" s="33">
        <v>2332344.11</v>
      </c>
      <c r="AD101" s="33">
        <v>942</v>
      </c>
      <c r="AF101" s="33">
        <v>2024108.71</v>
      </c>
      <c r="AG101" s="33"/>
      <c r="AH101" s="33">
        <v>284978.34000000003</v>
      </c>
      <c r="AI101" s="292">
        <v>3233890.71</v>
      </c>
      <c r="AJ101" s="292"/>
      <c r="AK101" s="292">
        <v>33417</v>
      </c>
      <c r="AM101" s="292">
        <v>1428533.54</v>
      </c>
      <c r="AN101" s="292">
        <v>517106.94</v>
      </c>
      <c r="AS101" s="225">
        <f t="shared" si="7"/>
        <v>384046.59</v>
      </c>
      <c r="AT101" s="38">
        <f t="shared" si="8"/>
        <v>254526.16</v>
      </c>
      <c r="AU101" s="53">
        <f t="shared" si="9"/>
        <v>129520.43000000002</v>
      </c>
      <c r="AV101" s="47">
        <f t="shared" si="10"/>
        <v>4642373.16</v>
      </c>
      <c r="AW101" s="39">
        <f t="shared" si="11"/>
        <v>5212948.1900000004</v>
      </c>
      <c r="AX101" s="53">
        <f t="shared" si="12"/>
        <v>-570575.03000000026</v>
      </c>
    </row>
    <row r="102" spans="1:50" x14ac:dyDescent="0.2">
      <c r="A102" s="32" t="s">
        <v>613</v>
      </c>
      <c r="B102" s="32" t="s">
        <v>332</v>
      </c>
      <c r="C102" s="32">
        <v>4220</v>
      </c>
      <c r="D102" s="32" t="s">
        <v>179</v>
      </c>
      <c r="E102" s="32" t="s">
        <v>179</v>
      </c>
      <c r="F102" s="36">
        <v>194856.39</v>
      </c>
      <c r="G102" s="36">
        <v>13436</v>
      </c>
      <c r="H102" s="36">
        <v>76200.12</v>
      </c>
      <c r="K102" s="126">
        <v>1207441.32</v>
      </c>
      <c r="L102" s="126">
        <v>531926.68999999994</v>
      </c>
      <c r="O102" s="59">
        <v>157500</v>
      </c>
      <c r="P102" s="59">
        <v>52357.34</v>
      </c>
      <c r="S102" s="59">
        <v>9358.08</v>
      </c>
      <c r="Y102" s="126">
        <v>-180073.54</v>
      </c>
      <c r="Z102" s="126">
        <v>2574871.5499999998</v>
      </c>
      <c r="AB102" s="33">
        <v>1297994.8</v>
      </c>
      <c r="AC102" s="33">
        <v>76290</v>
      </c>
      <c r="AD102" s="33">
        <v>1696.43</v>
      </c>
      <c r="AF102" s="33">
        <v>1820858.4</v>
      </c>
      <c r="AG102" s="33"/>
      <c r="AH102" s="33">
        <v>226291.75</v>
      </c>
      <c r="AI102" s="292">
        <v>2750350.15</v>
      </c>
      <c r="AJ102" s="292"/>
      <c r="AK102" s="292">
        <v>10800</v>
      </c>
      <c r="AM102" s="292">
        <v>959953.97</v>
      </c>
      <c r="AN102" s="292">
        <v>292180.17</v>
      </c>
      <c r="AS102" s="225">
        <f t="shared" si="7"/>
        <v>284492.51</v>
      </c>
      <c r="AT102" s="38">
        <f t="shared" si="8"/>
        <v>219215.41999999998</v>
      </c>
      <c r="AU102" s="53">
        <f t="shared" si="9"/>
        <v>65277.090000000026</v>
      </c>
      <c r="AV102" s="47">
        <f t="shared" si="10"/>
        <v>3423131.38</v>
      </c>
      <c r="AW102" s="39">
        <f t="shared" si="11"/>
        <v>4013284.29</v>
      </c>
      <c r="AX102" s="53">
        <f t="shared" si="12"/>
        <v>-590152.91000000015</v>
      </c>
    </row>
    <row r="103" spans="1:50" x14ac:dyDescent="0.2">
      <c r="A103" s="32" t="s">
        <v>613</v>
      </c>
      <c r="B103" s="32" t="s">
        <v>332</v>
      </c>
      <c r="C103" s="32">
        <v>5487</v>
      </c>
      <c r="D103" s="32" t="s">
        <v>180</v>
      </c>
      <c r="E103" s="32" t="s">
        <v>180</v>
      </c>
      <c r="F103" s="36">
        <v>24713.7</v>
      </c>
      <c r="G103" s="36">
        <v>7001</v>
      </c>
      <c r="H103" s="36">
        <v>79911.789999999994</v>
      </c>
      <c r="I103" s="36">
        <v>0</v>
      </c>
      <c r="J103" s="126">
        <v>0</v>
      </c>
      <c r="K103" s="126">
        <v>1233702.79</v>
      </c>
      <c r="L103" s="126">
        <v>410530.93</v>
      </c>
      <c r="M103" s="126">
        <v>0</v>
      </c>
      <c r="O103" s="59">
        <v>24225</v>
      </c>
      <c r="P103" s="59">
        <v>113244.9</v>
      </c>
      <c r="R103" s="59">
        <v>0</v>
      </c>
      <c r="S103" s="59">
        <v>9.34</v>
      </c>
      <c r="W103" s="126">
        <v>4333.3599999999997</v>
      </c>
      <c r="X103" s="126">
        <v>0</v>
      </c>
      <c r="Y103" s="126">
        <v>-160980.44</v>
      </c>
      <c r="Z103" s="126">
        <v>2326634.9900000002</v>
      </c>
      <c r="AB103" s="33">
        <v>1456289.04</v>
      </c>
      <c r="AC103" s="33">
        <v>161133.32</v>
      </c>
      <c r="AD103" s="33">
        <v>970.08</v>
      </c>
      <c r="AF103" s="33">
        <v>1640719.5</v>
      </c>
      <c r="AG103" s="33"/>
      <c r="AH103" s="33">
        <v>161130.01999999999</v>
      </c>
      <c r="AI103" s="292">
        <v>2705507.5</v>
      </c>
      <c r="AJ103" s="292"/>
      <c r="AK103" s="292">
        <v>15588</v>
      </c>
      <c r="AL103" s="292">
        <v>12839</v>
      </c>
      <c r="AM103" s="292">
        <v>1004445.65</v>
      </c>
      <c r="AN103" s="292">
        <v>233394.38</v>
      </c>
      <c r="AQ103" s="292">
        <v>74.37</v>
      </c>
      <c r="AS103" s="225">
        <f t="shared" si="7"/>
        <v>111626.48999999999</v>
      </c>
      <c r="AT103" s="38">
        <f t="shared" si="8"/>
        <v>137479.24</v>
      </c>
      <c r="AU103" s="53">
        <f t="shared" si="9"/>
        <v>-25852.75</v>
      </c>
      <c r="AV103" s="47">
        <f t="shared" si="10"/>
        <v>3420241.9600000004</v>
      </c>
      <c r="AW103" s="39">
        <f t="shared" si="11"/>
        <v>3971848.9</v>
      </c>
      <c r="AX103" s="53">
        <f t="shared" si="12"/>
        <v>-551606.93999999948</v>
      </c>
    </row>
    <row r="104" spans="1:50" x14ac:dyDescent="0.2">
      <c r="A104" s="32" t="s">
        <v>613</v>
      </c>
      <c r="B104" s="32" t="s">
        <v>332</v>
      </c>
      <c r="C104" s="32">
        <v>4317</v>
      </c>
      <c r="D104" s="32" t="s">
        <v>181</v>
      </c>
      <c r="E104" s="32" t="s">
        <v>181</v>
      </c>
      <c r="F104" s="36">
        <v>137035.1</v>
      </c>
      <c r="G104" s="36">
        <v>76900</v>
      </c>
      <c r="H104" s="36">
        <v>39602.21</v>
      </c>
      <c r="K104" s="126">
        <v>1161102.46</v>
      </c>
      <c r="L104" s="126">
        <v>428214.44</v>
      </c>
      <c r="O104" s="59">
        <v>2550</v>
      </c>
      <c r="P104" s="59">
        <v>59102.38</v>
      </c>
      <c r="S104" s="59">
        <v>78.97</v>
      </c>
      <c r="Y104" s="126">
        <v>-244612.51</v>
      </c>
      <c r="Z104" s="126">
        <v>2310530.36</v>
      </c>
      <c r="AB104" s="33">
        <v>1507501.98</v>
      </c>
      <c r="AC104" s="33">
        <v>530600</v>
      </c>
      <c r="AD104" s="33">
        <v>1477.88</v>
      </c>
      <c r="AF104" s="33">
        <v>1514265.98</v>
      </c>
      <c r="AG104" s="33"/>
      <c r="AH104" s="33">
        <v>186656.75</v>
      </c>
      <c r="AI104" s="292">
        <v>2603965.73</v>
      </c>
      <c r="AJ104" s="292"/>
      <c r="AK104" s="292">
        <v>11120</v>
      </c>
      <c r="AM104" s="292">
        <v>1157468.8400000001</v>
      </c>
      <c r="AN104" s="292">
        <v>252743.01</v>
      </c>
      <c r="AS104" s="225">
        <f t="shared" si="7"/>
        <v>253537.31</v>
      </c>
      <c r="AT104" s="38">
        <f t="shared" si="8"/>
        <v>61731.35</v>
      </c>
      <c r="AU104" s="53">
        <f t="shared" si="9"/>
        <v>191805.96</v>
      </c>
      <c r="AV104" s="47">
        <f t="shared" si="10"/>
        <v>3740502.59</v>
      </c>
      <c r="AW104" s="39">
        <f t="shared" si="11"/>
        <v>4025297.58</v>
      </c>
      <c r="AX104" s="53">
        <f t="shared" si="12"/>
        <v>-284794.99000000022</v>
      </c>
    </row>
    <row r="105" spans="1:50" x14ac:dyDescent="0.2">
      <c r="A105" s="32" t="s">
        <v>613</v>
      </c>
      <c r="B105" s="32" t="s">
        <v>332</v>
      </c>
      <c r="C105" s="32">
        <v>3306</v>
      </c>
      <c r="D105" s="32" t="s">
        <v>291</v>
      </c>
      <c r="E105" s="32" t="s">
        <v>291</v>
      </c>
      <c r="F105" s="36">
        <v>176593.82</v>
      </c>
      <c r="G105" s="36">
        <v>15500</v>
      </c>
      <c r="H105" s="36">
        <v>52283.48</v>
      </c>
      <c r="K105" s="126">
        <v>1430813.98</v>
      </c>
      <c r="L105" s="126">
        <v>162766.91</v>
      </c>
      <c r="O105" s="59">
        <v>1860</v>
      </c>
      <c r="P105" s="59">
        <v>39341.26</v>
      </c>
      <c r="S105" s="59">
        <v>64382.76</v>
      </c>
      <c r="Y105" s="126">
        <v>-57245.78</v>
      </c>
      <c r="Z105" s="126">
        <v>2166873.39</v>
      </c>
      <c r="AB105" s="33">
        <v>1338922.18</v>
      </c>
      <c r="AC105" s="33">
        <v>211845</v>
      </c>
      <c r="AD105" s="33">
        <v>1334.25</v>
      </c>
      <c r="AF105" s="33">
        <v>880260.5</v>
      </c>
      <c r="AG105" s="33"/>
      <c r="AH105" s="33">
        <v>260600</v>
      </c>
      <c r="AI105" s="292">
        <v>1694768.5</v>
      </c>
      <c r="AJ105" s="292"/>
      <c r="AK105" s="292">
        <v>13202</v>
      </c>
      <c r="AL105" s="292">
        <v>4259</v>
      </c>
      <c r="AM105" s="292">
        <v>1066205.49</v>
      </c>
      <c r="AN105" s="292">
        <v>291780.38</v>
      </c>
      <c r="AS105" s="225">
        <f t="shared" si="7"/>
        <v>244377.30000000002</v>
      </c>
      <c r="AT105" s="38">
        <f t="shared" si="8"/>
        <v>105584.02</v>
      </c>
      <c r="AU105" s="53">
        <f t="shared" si="9"/>
        <v>138793.28000000003</v>
      </c>
      <c r="AV105" s="47">
        <f t="shared" si="10"/>
        <v>2692961.9299999997</v>
      </c>
      <c r="AW105" s="39">
        <f t="shared" si="11"/>
        <v>3070215.37</v>
      </c>
      <c r="AX105" s="53">
        <f t="shared" si="12"/>
        <v>-377253.44000000041</v>
      </c>
    </row>
    <row r="106" spans="1:50" x14ac:dyDescent="0.2">
      <c r="A106" s="32" t="s">
        <v>616</v>
      </c>
      <c r="B106" s="32" t="s">
        <v>333</v>
      </c>
      <c r="C106" s="32">
        <v>2510</v>
      </c>
      <c r="D106" s="32" t="s">
        <v>182</v>
      </c>
      <c r="E106" s="32" t="s">
        <v>182</v>
      </c>
      <c r="F106" s="36">
        <v>351591.52</v>
      </c>
      <c r="G106" s="36">
        <v>5650</v>
      </c>
      <c r="H106" s="36">
        <v>122593.79</v>
      </c>
      <c r="K106" s="126">
        <v>490501.81</v>
      </c>
      <c r="L106" s="126">
        <v>224138.76</v>
      </c>
      <c r="O106" s="59">
        <v>0</v>
      </c>
      <c r="P106" s="59">
        <v>28160</v>
      </c>
      <c r="S106" s="59">
        <v>0</v>
      </c>
      <c r="Y106" s="126">
        <v>-472369.54</v>
      </c>
      <c r="Z106" s="126">
        <v>1774553.91</v>
      </c>
      <c r="AB106" s="33">
        <v>1072484.04</v>
      </c>
      <c r="AC106" s="33">
        <v>20000</v>
      </c>
      <c r="AD106" s="33">
        <v>1729.67</v>
      </c>
      <c r="AF106" s="33">
        <v>866911.5</v>
      </c>
      <c r="AG106" s="33"/>
      <c r="AH106" s="33">
        <v>80000</v>
      </c>
      <c r="AI106" s="292">
        <v>1188453.5</v>
      </c>
      <c r="AJ106" s="292"/>
      <c r="AK106" s="292">
        <v>12829</v>
      </c>
      <c r="AL106" s="292">
        <v>9000</v>
      </c>
      <c r="AM106" s="292">
        <v>733658.56</v>
      </c>
      <c r="AN106" s="292">
        <v>233052.64</v>
      </c>
      <c r="AS106" s="225">
        <f t="shared" si="7"/>
        <v>479835.31</v>
      </c>
      <c r="AT106" s="38">
        <f t="shared" si="8"/>
        <v>28160</v>
      </c>
      <c r="AU106" s="53">
        <f t="shared" si="9"/>
        <v>451675.31</v>
      </c>
      <c r="AV106" s="47">
        <f t="shared" si="10"/>
        <v>2041125.21</v>
      </c>
      <c r="AW106" s="39">
        <f t="shared" si="11"/>
        <v>2176993.7000000002</v>
      </c>
      <c r="AX106" s="53">
        <f t="shared" si="12"/>
        <v>-135868.49000000022</v>
      </c>
    </row>
    <row r="107" spans="1:50" x14ac:dyDescent="0.2">
      <c r="A107" s="32" t="s">
        <v>616</v>
      </c>
      <c r="B107" s="32" t="s">
        <v>333</v>
      </c>
      <c r="C107" s="32">
        <v>5410</v>
      </c>
      <c r="D107" s="32" t="s">
        <v>183</v>
      </c>
      <c r="E107" s="32" t="s">
        <v>183</v>
      </c>
      <c r="F107" s="36">
        <v>169064.36</v>
      </c>
      <c r="G107" s="36">
        <v>10300</v>
      </c>
      <c r="H107" s="36">
        <v>80809.77</v>
      </c>
      <c r="K107" s="126">
        <v>282304.94</v>
      </c>
      <c r="L107" s="126">
        <v>274977.13</v>
      </c>
      <c r="O107" s="59">
        <v>0</v>
      </c>
      <c r="P107" s="59">
        <v>31386.05</v>
      </c>
      <c r="R107" s="59">
        <v>58800</v>
      </c>
      <c r="S107" s="59">
        <v>30462.19</v>
      </c>
      <c r="Y107" s="126">
        <v>-557067.32999999996</v>
      </c>
      <c r="Z107" s="126">
        <v>1563007.5</v>
      </c>
      <c r="AB107" s="33">
        <v>1987828.48</v>
      </c>
      <c r="AC107" s="33">
        <v>175260</v>
      </c>
      <c r="AD107" s="33">
        <v>1615.34</v>
      </c>
      <c r="AF107" s="33">
        <v>1413069</v>
      </c>
      <c r="AG107" s="33"/>
      <c r="AH107" s="33">
        <v>194000</v>
      </c>
      <c r="AI107" s="292">
        <v>2487779</v>
      </c>
      <c r="AJ107" s="292"/>
      <c r="AK107" s="292">
        <v>32707</v>
      </c>
      <c r="AM107" s="292">
        <v>1335405.95</v>
      </c>
      <c r="AN107" s="292">
        <v>225013.08</v>
      </c>
      <c r="AS107" s="225">
        <f t="shared" si="7"/>
        <v>260174.13</v>
      </c>
      <c r="AT107" s="38">
        <f t="shared" si="8"/>
        <v>120648.24</v>
      </c>
      <c r="AU107" s="53">
        <f t="shared" si="9"/>
        <v>139525.89000000001</v>
      </c>
      <c r="AV107" s="47">
        <f t="shared" si="10"/>
        <v>3771772.82</v>
      </c>
      <c r="AW107" s="39">
        <f t="shared" si="11"/>
        <v>4080905.0300000003</v>
      </c>
      <c r="AX107" s="53">
        <f t="shared" si="12"/>
        <v>-309132.21000000043</v>
      </c>
    </row>
    <row r="108" spans="1:50" x14ac:dyDescent="0.2">
      <c r="A108" s="32" t="s">
        <v>616</v>
      </c>
      <c r="B108" s="32" t="s">
        <v>333</v>
      </c>
      <c r="C108" s="32">
        <v>2621</v>
      </c>
      <c r="D108" s="32" t="s">
        <v>184</v>
      </c>
      <c r="E108" s="32" t="s">
        <v>184</v>
      </c>
      <c r="F108" s="36">
        <v>155255.21</v>
      </c>
      <c r="G108" s="36">
        <v>2550</v>
      </c>
      <c r="H108" s="36">
        <v>79246.12</v>
      </c>
      <c r="K108" s="126">
        <v>480182.59</v>
      </c>
      <c r="L108" s="126">
        <v>354911.71</v>
      </c>
      <c r="O108" s="59">
        <v>6000</v>
      </c>
      <c r="P108" s="59">
        <v>24640</v>
      </c>
      <c r="S108" s="59">
        <v>0</v>
      </c>
      <c r="Y108" s="126">
        <v>-1050608.07</v>
      </c>
      <c r="Z108" s="126">
        <v>2046781.46</v>
      </c>
      <c r="AB108" s="33">
        <v>1232671.22</v>
      </c>
      <c r="AC108" s="33">
        <v>182130</v>
      </c>
      <c r="AD108" s="33">
        <v>1246.3599999999999</v>
      </c>
      <c r="AF108" s="33">
        <v>1092017</v>
      </c>
      <c r="AG108" s="33"/>
      <c r="AH108" s="33">
        <v>99000</v>
      </c>
      <c r="AI108" s="292">
        <v>1514825</v>
      </c>
      <c r="AJ108" s="292"/>
      <c r="AL108" s="292">
        <v>22929</v>
      </c>
      <c r="AM108" s="292">
        <v>823407.36</v>
      </c>
      <c r="AN108" s="292">
        <v>200570.98</v>
      </c>
      <c r="AS108" s="225">
        <f t="shared" si="7"/>
        <v>237051.33</v>
      </c>
      <c r="AT108" s="38">
        <f t="shared" si="8"/>
        <v>30640</v>
      </c>
      <c r="AU108" s="53">
        <f t="shared" si="9"/>
        <v>206411.33</v>
      </c>
      <c r="AV108" s="47">
        <f t="shared" si="10"/>
        <v>2607064.58</v>
      </c>
      <c r="AW108" s="39">
        <f t="shared" si="11"/>
        <v>2561732.34</v>
      </c>
      <c r="AX108" s="53">
        <f t="shared" si="12"/>
        <v>45332.240000000224</v>
      </c>
    </row>
    <row r="109" spans="1:50" x14ac:dyDescent="0.2">
      <c r="A109" s="32" t="s">
        <v>616</v>
      </c>
      <c r="B109" s="32" t="s">
        <v>333</v>
      </c>
      <c r="C109" s="32">
        <v>3282</v>
      </c>
      <c r="D109" s="32" t="s">
        <v>185</v>
      </c>
      <c r="E109" s="32" t="s">
        <v>185</v>
      </c>
      <c r="F109" s="36">
        <v>53497.32</v>
      </c>
      <c r="G109" s="36">
        <v>4109</v>
      </c>
      <c r="H109" s="36">
        <v>73945.34</v>
      </c>
      <c r="K109" s="126">
        <v>1040523.6</v>
      </c>
      <c r="L109" s="126">
        <v>297382.57</v>
      </c>
      <c r="O109" s="59">
        <v>0</v>
      </c>
      <c r="P109" s="59">
        <v>22500</v>
      </c>
      <c r="R109" s="59">
        <v>0</v>
      </c>
      <c r="S109" s="59">
        <v>0</v>
      </c>
      <c r="Y109" s="126">
        <v>-1567256.33</v>
      </c>
      <c r="Z109" s="126">
        <v>3243756.17</v>
      </c>
      <c r="AB109" s="33">
        <v>1235949.22</v>
      </c>
      <c r="AC109" s="33">
        <v>200082</v>
      </c>
      <c r="AD109" s="33">
        <v>718.93</v>
      </c>
      <c r="AF109" s="33">
        <v>1224585.3999999999</v>
      </c>
      <c r="AG109" s="33"/>
      <c r="AH109" s="33">
        <v>132800</v>
      </c>
      <c r="AI109" s="292">
        <v>1808043.4</v>
      </c>
      <c r="AJ109" s="292"/>
      <c r="AK109" s="292">
        <v>3100</v>
      </c>
      <c r="AM109" s="292">
        <v>930310.64</v>
      </c>
      <c r="AN109" s="292">
        <v>282223.52</v>
      </c>
      <c r="AS109" s="225">
        <f t="shared" si="7"/>
        <v>131551.66</v>
      </c>
      <c r="AT109" s="38">
        <f t="shared" si="8"/>
        <v>22500</v>
      </c>
      <c r="AU109" s="53">
        <f t="shared" si="9"/>
        <v>109051.66</v>
      </c>
      <c r="AV109" s="47">
        <f t="shared" si="10"/>
        <v>2794135.55</v>
      </c>
      <c r="AW109" s="39">
        <f t="shared" si="11"/>
        <v>3023677.56</v>
      </c>
      <c r="AX109" s="53">
        <f t="shared" si="12"/>
        <v>-229542.01000000024</v>
      </c>
    </row>
    <row r="110" spans="1:50" x14ac:dyDescent="0.2">
      <c r="A110" s="32" t="s">
        <v>616</v>
      </c>
      <c r="B110" s="32" t="s">
        <v>333</v>
      </c>
      <c r="C110" s="32">
        <v>1626</v>
      </c>
      <c r="D110" s="32" t="s">
        <v>186</v>
      </c>
      <c r="E110" s="32" t="s">
        <v>186</v>
      </c>
      <c r="F110" s="36">
        <v>179326.38</v>
      </c>
      <c r="G110" s="36">
        <v>5600</v>
      </c>
      <c r="H110" s="36">
        <v>46369.74</v>
      </c>
      <c r="K110" s="126">
        <v>340311.57</v>
      </c>
      <c r="L110" s="126">
        <v>248182.92</v>
      </c>
      <c r="O110" s="59">
        <v>3500</v>
      </c>
      <c r="P110" s="59">
        <v>36300</v>
      </c>
      <c r="R110" s="59">
        <v>22600</v>
      </c>
      <c r="S110" s="59">
        <v>0</v>
      </c>
      <c r="W110" s="126">
        <v>0</v>
      </c>
      <c r="Y110" s="126">
        <v>-1855314.19</v>
      </c>
      <c r="Z110" s="126">
        <v>2614880.33</v>
      </c>
      <c r="AB110" s="33">
        <v>1025383.62</v>
      </c>
      <c r="AC110" s="33">
        <v>130000</v>
      </c>
      <c r="AD110" s="33">
        <v>679.49</v>
      </c>
      <c r="AF110" s="33">
        <v>1096144</v>
      </c>
      <c r="AG110" s="33"/>
      <c r="AH110" s="33">
        <v>87200</v>
      </c>
      <c r="AI110" s="292">
        <v>1386210</v>
      </c>
      <c r="AJ110" s="292"/>
      <c r="AK110" s="292">
        <v>5700</v>
      </c>
      <c r="AL110" s="292">
        <v>11192</v>
      </c>
      <c r="AM110" s="292">
        <v>643213.5</v>
      </c>
      <c r="AN110" s="292">
        <v>295267.14</v>
      </c>
      <c r="AS110" s="225">
        <f t="shared" si="7"/>
        <v>231296.12</v>
      </c>
      <c r="AT110" s="38">
        <f t="shared" si="8"/>
        <v>62400</v>
      </c>
      <c r="AU110" s="53">
        <f t="shared" si="9"/>
        <v>168896.12</v>
      </c>
      <c r="AV110" s="47">
        <f t="shared" si="10"/>
        <v>2339407.1100000003</v>
      </c>
      <c r="AW110" s="39">
        <f t="shared" si="11"/>
        <v>2341582.64</v>
      </c>
      <c r="AX110" s="53">
        <f t="shared" si="12"/>
        <v>-2175.5299999997951</v>
      </c>
    </row>
    <row r="111" spans="1:50" x14ac:dyDescent="0.2">
      <c r="A111" s="32" t="s">
        <v>616</v>
      </c>
      <c r="B111" s="32" t="s">
        <v>333</v>
      </c>
      <c r="C111" s="32">
        <v>2000</v>
      </c>
      <c r="D111" s="32" t="s">
        <v>292</v>
      </c>
      <c r="E111" s="32" t="s">
        <v>292</v>
      </c>
      <c r="F111" s="36">
        <v>236091.03</v>
      </c>
      <c r="G111" s="36">
        <v>1090</v>
      </c>
      <c r="H111" s="36">
        <v>30882.22</v>
      </c>
      <c r="K111" s="126">
        <v>716678.2</v>
      </c>
      <c r="L111" s="126">
        <v>637114.06000000006</v>
      </c>
      <c r="O111" s="59">
        <v>0</v>
      </c>
      <c r="P111" s="59">
        <v>61700</v>
      </c>
      <c r="S111" s="59">
        <v>0</v>
      </c>
      <c r="Y111" s="126">
        <v>163106.48000000001</v>
      </c>
      <c r="Z111" s="126">
        <v>1695120.4</v>
      </c>
      <c r="AB111" s="33">
        <v>827363.78</v>
      </c>
      <c r="AC111" s="33">
        <v>109738</v>
      </c>
      <c r="AD111" s="33">
        <v>1416.76</v>
      </c>
      <c r="AF111" s="33">
        <v>589300</v>
      </c>
      <c r="AG111" s="33"/>
      <c r="AH111" s="33">
        <v>33900</v>
      </c>
      <c r="AI111" s="292">
        <v>916557</v>
      </c>
      <c r="AJ111" s="292"/>
      <c r="AK111" s="292">
        <v>26911.95</v>
      </c>
      <c r="AL111" s="292">
        <v>960</v>
      </c>
      <c r="AM111" s="292">
        <v>696484.74</v>
      </c>
      <c r="AN111" s="292">
        <v>218875.59</v>
      </c>
      <c r="AQ111" s="292">
        <v>0.63</v>
      </c>
      <c r="AS111" s="225">
        <f t="shared" si="7"/>
        <v>268063.25</v>
      </c>
      <c r="AT111" s="38">
        <f t="shared" si="8"/>
        <v>61700</v>
      </c>
      <c r="AU111" s="53">
        <f t="shared" si="9"/>
        <v>206363.25</v>
      </c>
      <c r="AV111" s="47">
        <f t="shared" si="10"/>
        <v>1561718.54</v>
      </c>
      <c r="AW111" s="39">
        <f t="shared" si="11"/>
        <v>1859789.91</v>
      </c>
      <c r="AX111" s="53">
        <f t="shared" si="12"/>
        <v>-298071.36999999988</v>
      </c>
    </row>
    <row r="112" spans="1:50" x14ac:dyDescent="0.2">
      <c r="A112" s="32" t="s">
        <v>321</v>
      </c>
      <c r="B112" s="32" t="s">
        <v>322</v>
      </c>
      <c r="C112" s="32">
        <v>2656</v>
      </c>
      <c r="D112" s="32" t="s">
        <v>187</v>
      </c>
      <c r="E112" s="32" t="s">
        <v>187</v>
      </c>
      <c r="F112" s="36">
        <v>362576.24</v>
      </c>
      <c r="G112" s="36">
        <v>171656.72</v>
      </c>
      <c r="H112" s="36">
        <v>36596.839999999997</v>
      </c>
      <c r="K112" s="126">
        <v>580196.81000000006</v>
      </c>
      <c r="L112" s="126">
        <v>471198.63</v>
      </c>
      <c r="O112" s="59">
        <v>6000</v>
      </c>
      <c r="P112" s="59">
        <v>52260</v>
      </c>
      <c r="R112" s="59">
        <v>10000</v>
      </c>
      <c r="S112" s="59">
        <v>151.99</v>
      </c>
      <c r="Y112" s="126">
        <v>382641.66</v>
      </c>
      <c r="Z112" s="126">
        <v>1187793.3799999999</v>
      </c>
      <c r="AB112" s="33">
        <v>1233819.32</v>
      </c>
      <c r="AC112" s="33">
        <v>71000</v>
      </c>
      <c r="AD112" s="33">
        <v>1290.79</v>
      </c>
      <c r="AF112" s="33">
        <v>844340</v>
      </c>
      <c r="AG112" s="33"/>
      <c r="AH112" s="33">
        <v>176800</v>
      </c>
      <c r="AI112" s="292">
        <v>1143912</v>
      </c>
      <c r="AJ112" s="292"/>
      <c r="AK112" s="292">
        <v>5480</v>
      </c>
      <c r="AM112" s="292">
        <v>805321.55</v>
      </c>
      <c r="AN112" s="292">
        <v>389158.35</v>
      </c>
      <c r="AS112" s="225">
        <f t="shared" si="7"/>
        <v>570829.79999999993</v>
      </c>
      <c r="AT112" s="38">
        <f t="shared" si="8"/>
        <v>68411.990000000005</v>
      </c>
      <c r="AU112" s="53">
        <f t="shared" si="9"/>
        <v>502417.80999999994</v>
      </c>
      <c r="AV112" s="47">
        <f t="shared" si="10"/>
        <v>2327250.1100000003</v>
      </c>
      <c r="AW112" s="39">
        <f t="shared" si="11"/>
        <v>2343871.9</v>
      </c>
      <c r="AX112" s="53">
        <f t="shared" si="12"/>
        <v>-16621.789999999572</v>
      </c>
    </row>
    <row r="113" spans="1:50" x14ac:dyDescent="0.2">
      <c r="A113" s="32" t="s">
        <v>321</v>
      </c>
      <c r="B113" s="32" t="s">
        <v>322</v>
      </c>
      <c r="C113" s="32">
        <v>7630</v>
      </c>
      <c r="D113" s="32" t="s">
        <v>188</v>
      </c>
      <c r="E113" s="32" t="s">
        <v>188</v>
      </c>
      <c r="F113" s="36">
        <v>426730.76</v>
      </c>
      <c r="G113" s="36">
        <v>262107.66</v>
      </c>
      <c r="H113" s="36">
        <v>90529.279999999999</v>
      </c>
      <c r="K113" s="126">
        <v>816602.03</v>
      </c>
      <c r="L113" s="126">
        <v>368759.71</v>
      </c>
      <c r="O113" s="59">
        <v>8928</v>
      </c>
      <c r="P113" s="59">
        <v>42445.5</v>
      </c>
      <c r="R113" s="59">
        <v>0</v>
      </c>
      <c r="S113" s="59">
        <v>1678.18</v>
      </c>
      <c r="Y113" s="126">
        <v>-2040884.48</v>
      </c>
      <c r="Z113" s="126">
        <v>4005245.62</v>
      </c>
      <c r="AB113" s="33">
        <v>2715181.76</v>
      </c>
      <c r="AC113" s="33">
        <v>320000</v>
      </c>
      <c r="AD113" s="33">
        <v>2260.86</v>
      </c>
      <c r="AF113" s="33">
        <v>1814802</v>
      </c>
      <c r="AG113" s="33"/>
      <c r="AH113" s="33">
        <v>457600</v>
      </c>
      <c r="AI113" s="292">
        <v>2775778</v>
      </c>
      <c r="AJ113" s="292"/>
      <c r="AK113" s="292">
        <v>37020</v>
      </c>
      <c r="AM113" s="292">
        <v>2039156.63</v>
      </c>
      <c r="AN113" s="292">
        <v>510573.37</v>
      </c>
      <c r="AS113" s="225">
        <f t="shared" si="7"/>
        <v>779367.70000000007</v>
      </c>
      <c r="AT113" s="38">
        <f t="shared" si="8"/>
        <v>53051.68</v>
      </c>
      <c r="AU113" s="53">
        <f t="shared" si="9"/>
        <v>726316.02</v>
      </c>
      <c r="AV113" s="47">
        <f t="shared" si="10"/>
        <v>5309844.6199999992</v>
      </c>
      <c r="AW113" s="39">
        <f t="shared" si="11"/>
        <v>5362528</v>
      </c>
      <c r="AX113" s="53">
        <f t="shared" si="12"/>
        <v>-52683.38000000082</v>
      </c>
    </row>
    <row r="114" spans="1:50" x14ac:dyDescent="0.2">
      <c r="A114" s="32" t="s">
        <v>321</v>
      </c>
      <c r="B114" s="32" t="s">
        <v>322</v>
      </c>
      <c r="C114" s="32">
        <v>6247</v>
      </c>
      <c r="D114" s="32" t="s">
        <v>189</v>
      </c>
      <c r="E114" s="32" t="s">
        <v>189</v>
      </c>
      <c r="F114" s="36">
        <v>237749.7</v>
      </c>
      <c r="G114" s="36">
        <v>383138.41</v>
      </c>
      <c r="H114" s="36">
        <v>60521.82</v>
      </c>
      <c r="K114" s="126">
        <v>1235301.07</v>
      </c>
      <c r="L114" s="126">
        <v>791816.07</v>
      </c>
      <c r="O114" s="59">
        <v>0</v>
      </c>
      <c r="P114" s="59">
        <v>111050</v>
      </c>
      <c r="R114" s="59">
        <v>94550</v>
      </c>
      <c r="S114" s="59">
        <v>1516.9</v>
      </c>
      <c r="Y114" s="126">
        <v>369040.71</v>
      </c>
      <c r="Z114" s="126">
        <v>2324775.44</v>
      </c>
      <c r="AB114" s="33">
        <v>2595059.2400000002</v>
      </c>
      <c r="AC114" s="33">
        <v>172380</v>
      </c>
      <c r="AD114" s="33">
        <v>1265.32</v>
      </c>
      <c r="AF114" s="33">
        <v>1711770</v>
      </c>
      <c r="AH114" s="247">
        <v>302000</v>
      </c>
      <c r="AI114" s="291">
        <v>2842134</v>
      </c>
      <c r="AJ114" s="292"/>
      <c r="AK114" s="292">
        <v>29676</v>
      </c>
      <c r="AM114" s="292">
        <v>1666612.56</v>
      </c>
      <c r="AN114" s="292">
        <v>436457.98</v>
      </c>
      <c r="AS114" s="225">
        <f t="shared" si="7"/>
        <v>681409.92999999993</v>
      </c>
      <c r="AT114" s="38">
        <f t="shared" si="8"/>
        <v>207116.9</v>
      </c>
      <c r="AU114" s="53">
        <f t="shared" si="9"/>
        <v>474293.02999999991</v>
      </c>
      <c r="AV114" s="47">
        <f t="shared" si="10"/>
        <v>4782474.5600000005</v>
      </c>
      <c r="AW114" s="39">
        <f t="shared" si="11"/>
        <v>4974880.540000001</v>
      </c>
      <c r="AX114" s="53">
        <f t="shared" si="12"/>
        <v>-192405.98000000045</v>
      </c>
    </row>
    <row r="115" spans="1:50" x14ac:dyDescent="0.2">
      <c r="A115" s="32" t="s">
        <v>321</v>
      </c>
      <c r="B115" s="32" t="s">
        <v>322</v>
      </c>
      <c r="C115" s="32">
        <v>5607</v>
      </c>
      <c r="D115" s="32" t="s">
        <v>190</v>
      </c>
      <c r="E115" s="32" t="s">
        <v>190</v>
      </c>
      <c r="F115" s="36">
        <v>507613.88</v>
      </c>
      <c r="G115" s="36">
        <v>163453.75</v>
      </c>
      <c r="H115" s="36">
        <v>43626.47</v>
      </c>
      <c r="I115" s="36">
        <v>0</v>
      </c>
      <c r="J115" s="126">
        <v>0</v>
      </c>
      <c r="K115" s="126">
        <v>1132523.57</v>
      </c>
      <c r="L115" s="126">
        <v>510610.59</v>
      </c>
      <c r="M115" s="126">
        <v>0</v>
      </c>
      <c r="O115" s="59">
        <v>9000</v>
      </c>
      <c r="P115" s="59">
        <v>58997.279999999999</v>
      </c>
      <c r="R115" s="59">
        <v>171420</v>
      </c>
      <c r="S115" s="59">
        <v>725.68</v>
      </c>
      <c r="W115" s="126">
        <v>0</v>
      </c>
      <c r="X115" s="126">
        <v>0</v>
      </c>
      <c r="Y115" s="126">
        <v>-141475.09</v>
      </c>
      <c r="Z115" s="126">
        <v>2600171.9900000002</v>
      </c>
      <c r="AB115" s="33">
        <v>1918257.56</v>
      </c>
      <c r="AD115" s="33">
        <v>1891.42</v>
      </c>
      <c r="AF115" s="33">
        <v>1403560</v>
      </c>
      <c r="AG115" s="33"/>
      <c r="AH115" s="33">
        <v>161200</v>
      </c>
      <c r="AI115" s="292">
        <v>2152517</v>
      </c>
      <c r="AJ115" s="292"/>
      <c r="AK115" s="292">
        <v>41680</v>
      </c>
      <c r="AM115" s="292">
        <v>1042721.65</v>
      </c>
      <c r="AN115" s="292">
        <v>438001.93</v>
      </c>
      <c r="AQ115" s="292">
        <v>151000</v>
      </c>
      <c r="AS115" s="225">
        <f t="shared" si="7"/>
        <v>714694.1</v>
      </c>
      <c r="AT115" s="38">
        <f t="shared" si="8"/>
        <v>240142.96</v>
      </c>
      <c r="AU115" s="53">
        <f t="shared" si="9"/>
        <v>474551.14</v>
      </c>
      <c r="AV115" s="47">
        <f t="shared" si="10"/>
        <v>3484908.98</v>
      </c>
      <c r="AW115" s="39">
        <f t="shared" si="11"/>
        <v>3825920.58</v>
      </c>
      <c r="AX115" s="53">
        <f t="shared" si="12"/>
        <v>-341011.60000000009</v>
      </c>
    </row>
    <row r="116" spans="1:50" x14ac:dyDescent="0.2">
      <c r="A116" s="32" t="s">
        <v>621</v>
      </c>
      <c r="B116" s="32" t="s">
        <v>334</v>
      </c>
      <c r="C116" s="32">
        <v>3493</v>
      </c>
      <c r="D116" s="32" t="s">
        <v>191</v>
      </c>
      <c r="E116" s="32" t="s">
        <v>191</v>
      </c>
      <c r="F116" s="36">
        <v>987942.32</v>
      </c>
      <c r="G116" s="36">
        <v>253692.41</v>
      </c>
      <c r="H116" s="36">
        <v>273794.64</v>
      </c>
      <c r="K116" s="126">
        <v>60064.75</v>
      </c>
      <c r="L116" s="126">
        <v>347434.29</v>
      </c>
      <c r="O116" s="59">
        <v>0</v>
      </c>
      <c r="P116" s="59">
        <v>28029.79</v>
      </c>
      <c r="S116" s="59">
        <v>1825</v>
      </c>
      <c r="Y116" s="126">
        <v>658565.38</v>
      </c>
      <c r="Z116" s="126">
        <v>961037.76</v>
      </c>
      <c r="AB116" s="33">
        <v>2469097.92</v>
      </c>
      <c r="AC116" s="33">
        <v>59000</v>
      </c>
      <c r="AD116" s="33">
        <v>4061.84</v>
      </c>
      <c r="AF116" s="33">
        <v>1298495.5</v>
      </c>
      <c r="AG116" s="33"/>
      <c r="AH116" s="33">
        <v>690599.97</v>
      </c>
      <c r="AI116" s="292">
        <v>2117223.5</v>
      </c>
      <c r="AJ116" s="292"/>
      <c r="AK116" s="292">
        <v>16180</v>
      </c>
      <c r="AM116" s="292">
        <v>1968777.19</v>
      </c>
      <c r="AN116" s="292">
        <v>145604.06</v>
      </c>
      <c r="AS116" s="225">
        <f t="shared" si="7"/>
        <v>1515429.37</v>
      </c>
      <c r="AT116" s="38">
        <f t="shared" si="8"/>
        <v>29854.79</v>
      </c>
      <c r="AU116" s="53">
        <f t="shared" si="9"/>
        <v>1485574.58</v>
      </c>
      <c r="AV116" s="47">
        <f t="shared" si="10"/>
        <v>4521255.2299999995</v>
      </c>
      <c r="AW116" s="39">
        <f t="shared" si="11"/>
        <v>4247784.75</v>
      </c>
      <c r="AX116" s="53">
        <f t="shared" si="12"/>
        <v>273470.47999999952</v>
      </c>
    </row>
    <row r="117" spans="1:50" x14ac:dyDescent="0.2">
      <c r="A117" s="32" t="s">
        <v>621</v>
      </c>
      <c r="B117" s="32" t="s">
        <v>334</v>
      </c>
      <c r="C117" s="32">
        <v>3014</v>
      </c>
      <c r="D117" s="32" t="s">
        <v>192</v>
      </c>
      <c r="E117" s="32" t="s">
        <v>192</v>
      </c>
      <c r="F117" s="36">
        <v>966527.33</v>
      </c>
      <c r="G117" s="36">
        <v>114053.78</v>
      </c>
      <c r="H117" s="36">
        <v>60167.39</v>
      </c>
      <c r="K117" s="126">
        <v>83872.41</v>
      </c>
      <c r="L117" s="126">
        <v>343988.35</v>
      </c>
      <c r="O117" s="59">
        <v>0</v>
      </c>
      <c r="P117" s="59">
        <v>22632.99</v>
      </c>
      <c r="R117" s="59">
        <v>17520</v>
      </c>
      <c r="S117" s="59">
        <v>206000</v>
      </c>
      <c r="Y117" s="126">
        <v>632654.14</v>
      </c>
      <c r="Z117" s="126">
        <v>852668.5</v>
      </c>
      <c r="AB117" s="33">
        <v>1151747.81</v>
      </c>
      <c r="AD117" s="33">
        <v>4662.2</v>
      </c>
      <c r="AF117" s="33">
        <v>1124840</v>
      </c>
      <c r="AG117" s="33"/>
      <c r="AH117" s="33">
        <v>203727.26</v>
      </c>
      <c r="AI117" s="292">
        <v>1623484</v>
      </c>
      <c r="AJ117" s="292"/>
      <c r="AK117" s="292">
        <v>25120</v>
      </c>
      <c r="AM117" s="292">
        <v>855590.68</v>
      </c>
      <c r="AN117" s="292">
        <v>143648.95999999999</v>
      </c>
      <c r="AS117" s="225">
        <f t="shared" si="7"/>
        <v>1140748.4999999998</v>
      </c>
      <c r="AT117" s="38">
        <f t="shared" si="8"/>
        <v>246152.99</v>
      </c>
      <c r="AU117" s="53">
        <f t="shared" si="9"/>
        <v>894595.50999999978</v>
      </c>
      <c r="AV117" s="47">
        <f t="shared" si="10"/>
        <v>2484977.2699999996</v>
      </c>
      <c r="AW117" s="39">
        <f t="shared" si="11"/>
        <v>2647843.64</v>
      </c>
      <c r="AX117" s="53">
        <f t="shared" si="12"/>
        <v>-162866.37000000058</v>
      </c>
    </row>
    <row r="118" spans="1:50" x14ac:dyDescent="0.2">
      <c r="A118" s="32" t="s">
        <v>621</v>
      </c>
      <c r="B118" s="32" t="s">
        <v>334</v>
      </c>
      <c r="C118" s="32">
        <v>2015</v>
      </c>
      <c r="D118" s="32" t="s">
        <v>193</v>
      </c>
      <c r="E118" s="32" t="s">
        <v>193</v>
      </c>
      <c r="F118" s="36">
        <v>523112.58</v>
      </c>
      <c r="G118" s="36">
        <v>71938.78</v>
      </c>
      <c r="H118" s="36">
        <v>73160.92</v>
      </c>
      <c r="K118" s="126">
        <v>776852.9</v>
      </c>
      <c r="L118" s="126">
        <v>154909.62</v>
      </c>
      <c r="O118" s="59">
        <v>0</v>
      </c>
      <c r="P118" s="59">
        <v>16799.3</v>
      </c>
      <c r="R118" s="59">
        <v>42000</v>
      </c>
      <c r="S118" s="59">
        <v>788</v>
      </c>
      <c r="T118" s="59">
        <v>30000</v>
      </c>
      <c r="Y118" s="126">
        <v>-88279.71</v>
      </c>
      <c r="Z118" s="126">
        <v>1993338.97</v>
      </c>
      <c r="AA118" s="33">
        <v>262.44</v>
      </c>
      <c r="AB118" s="33">
        <v>1071009.9099999999</v>
      </c>
      <c r="AD118" s="33">
        <v>900.56</v>
      </c>
      <c r="AF118" s="33">
        <v>1421707.5</v>
      </c>
      <c r="AG118" s="33"/>
      <c r="AH118" s="33">
        <v>127521.62</v>
      </c>
      <c r="AI118" s="292">
        <v>1814745.5</v>
      </c>
      <c r="AJ118" s="292"/>
      <c r="AK118" s="292">
        <v>37500</v>
      </c>
      <c r="AM118" s="292">
        <v>742505.81</v>
      </c>
      <c r="AN118" s="292">
        <v>251322.48</v>
      </c>
      <c r="AQ118" s="292">
        <v>170000</v>
      </c>
      <c r="AS118" s="225">
        <f t="shared" si="7"/>
        <v>668212.28</v>
      </c>
      <c r="AT118" s="38">
        <f t="shared" si="8"/>
        <v>89587.3</v>
      </c>
      <c r="AU118" s="53">
        <f t="shared" si="9"/>
        <v>578624.98</v>
      </c>
      <c r="AV118" s="47">
        <f t="shared" si="10"/>
        <v>2621402.0300000003</v>
      </c>
      <c r="AW118" s="39">
        <f t="shared" si="11"/>
        <v>3016073.79</v>
      </c>
      <c r="AX118" s="53">
        <f t="shared" si="12"/>
        <v>-394671.75999999978</v>
      </c>
    </row>
    <row r="119" spans="1:50" x14ac:dyDescent="0.2">
      <c r="A119" s="32" t="s">
        <v>621</v>
      </c>
      <c r="B119" s="32" t="s">
        <v>334</v>
      </c>
      <c r="C119" s="32">
        <v>1974</v>
      </c>
      <c r="D119" s="32" t="s">
        <v>194</v>
      </c>
      <c r="E119" s="32" t="s">
        <v>194</v>
      </c>
      <c r="F119" s="36">
        <v>661060.55000000005</v>
      </c>
      <c r="G119" s="36">
        <v>139539.16</v>
      </c>
      <c r="H119" s="36">
        <v>85629.21</v>
      </c>
      <c r="K119" s="126">
        <v>223199.12</v>
      </c>
      <c r="L119" s="126">
        <v>166636.70000000001</v>
      </c>
      <c r="O119" s="59">
        <v>0</v>
      </c>
      <c r="P119" s="59">
        <v>19937.669999999998</v>
      </c>
      <c r="R119" s="59">
        <v>59470</v>
      </c>
      <c r="S119" s="59">
        <v>1315</v>
      </c>
      <c r="Y119" s="126">
        <v>-2131938.08</v>
      </c>
      <c r="Z119" s="126">
        <v>3276385.87</v>
      </c>
      <c r="AB119" s="33">
        <v>1550572.74</v>
      </c>
      <c r="AD119" s="33">
        <v>2492.66</v>
      </c>
      <c r="AF119" s="33">
        <v>361203</v>
      </c>
      <c r="AG119" s="33"/>
      <c r="AH119" s="33">
        <v>191256.11</v>
      </c>
      <c r="AI119" s="292">
        <v>987423</v>
      </c>
      <c r="AJ119" s="292"/>
      <c r="AK119" s="292">
        <v>31020</v>
      </c>
      <c r="AM119" s="292">
        <v>797087.38</v>
      </c>
      <c r="AN119" s="292">
        <v>239099.85</v>
      </c>
      <c r="AS119" s="225">
        <f t="shared" si="7"/>
        <v>886228.92</v>
      </c>
      <c r="AT119" s="38">
        <f t="shared" si="8"/>
        <v>80722.67</v>
      </c>
      <c r="AU119" s="53">
        <f t="shared" si="9"/>
        <v>805506.25</v>
      </c>
      <c r="AV119" s="47">
        <f t="shared" si="10"/>
        <v>2105524.5099999998</v>
      </c>
      <c r="AW119" s="39">
        <f t="shared" si="11"/>
        <v>2054630.23</v>
      </c>
      <c r="AX119" s="53">
        <f t="shared" si="12"/>
        <v>50894.279999999795</v>
      </c>
    </row>
    <row r="120" spans="1:50" x14ac:dyDescent="0.2">
      <c r="A120" s="32" t="s">
        <v>621</v>
      </c>
      <c r="B120" s="32" t="s">
        <v>334</v>
      </c>
      <c r="C120" s="32">
        <v>3170</v>
      </c>
      <c r="D120" s="32" t="s">
        <v>195</v>
      </c>
      <c r="E120" s="32" t="s">
        <v>195</v>
      </c>
      <c r="F120" s="36">
        <v>230486.12</v>
      </c>
      <c r="G120" s="36">
        <v>104174.31</v>
      </c>
      <c r="H120" s="36">
        <v>105991.4</v>
      </c>
      <c r="K120" s="126">
        <v>1106314.06</v>
      </c>
      <c r="L120" s="126">
        <v>1052016.1599999999</v>
      </c>
      <c r="O120" s="59">
        <v>0</v>
      </c>
      <c r="P120" s="59">
        <v>23480.11</v>
      </c>
      <c r="R120" s="59">
        <v>20000</v>
      </c>
      <c r="S120" s="59">
        <v>126.7</v>
      </c>
      <c r="Y120" s="126">
        <v>-1675066.98</v>
      </c>
      <c r="Z120" s="126">
        <v>3690825.96</v>
      </c>
      <c r="AB120" s="33">
        <v>1835864.8</v>
      </c>
      <c r="AC120" s="33">
        <v>120000</v>
      </c>
      <c r="AD120" s="33">
        <v>573.91999999999996</v>
      </c>
      <c r="AF120" s="33">
        <v>1317903</v>
      </c>
      <c r="AG120" s="33"/>
      <c r="AH120" s="33">
        <v>215542.38</v>
      </c>
      <c r="AI120" s="292">
        <v>1893311</v>
      </c>
      <c r="AJ120" s="292"/>
      <c r="AK120" s="292">
        <v>29330</v>
      </c>
      <c r="AM120" s="292">
        <v>761013.29</v>
      </c>
      <c r="AN120" s="292">
        <v>255696.88</v>
      </c>
      <c r="AR120" s="292">
        <v>10916.67</v>
      </c>
      <c r="AS120" s="225">
        <f t="shared" si="7"/>
        <v>440651.82999999996</v>
      </c>
      <c r="AT120" s="38">
        <f t="shared" si="8"/>
        <v>43606.81</v>
      </c>
      <c r="AU120" s="53">
        <f t="shared" si="9"/>
        <v>397045.01999999996</v>
      </c>
      <c r="AV120" s="47">
        <f t="shared" si="10"/>
        <v>3489884.0999999996</v>
      </c>
      <c r="AW120" s="39">
        <f t="shared" si="11"/>
        <v>2950267.84</v>
      </c>
      <c r="AX120" s="53">
        <f t="shared" si="12"/>
        <v>539616.25999999978</v>
      </c>
    </row>
    <row r="121" spans="1:50" x14ac:dyDescent="0.2">
      <c r="A121" s="32" t="s">
        <v>621</v>
      </c>
      <c r="B121" s="32" t="s">
        <v>334</v>
      </c>
      <c r="C121" s="32">
        <v>2966</v>
      </c>
      <c r="D121" s="32" t="s">
        <v>196</v>
      </c>
      <c r="E121" s="32" t="s">
        <v>196</v>
      </c>
      <c r="F121" s="36">
        <v>1010641.93</v>
      </c>
      <c r="G121" s="36">
        <v>191797.24</v>
      </c>
      <c r="H121" s="36">
        <v>44453.31</v>
      </c>
      <c r="K121" s="126">
        <v>240176.98</v>
      </c>
      <c r="L121" s="126">
        <v>229357.74</v>
      </c>
      <c r="O121" s="59">
        <v>0</v>
      </c>
      <c r="P121" s="59">
        <v>18144.990000000002</v>
      </c>
      <c r="S121" s="59">
        <v>1225</v>
      </c>
      <c r="Y121" s="126">
        <v>-174629.24</v>
      </c>
      <c r="Z121" s="126">
        <v>1854865.59</v>
      </c>
      <c r="AA121" s="33">
        <v>4132.12</v>
      </c>
      <c r="AB121" s="33">
        <v>1962384.21</v>
      </c>
      <c r="AF121" s="33">
        <v>1261900.44</v>
      </c>
      <c r="AG121" s="33"/>
      <c r="AH121" s="33">
        <v>272381.28000000003</v>
      </c>
      <c r="AI121" s="292">
        <v>1667732.44</v>
      </c>
      <c r="AJ121" s="292"/>
      <c r="AK121" s="292">
        <v>32050</v>
      </c>
      <c r="AM121" s="292">
        <v>1616002.71</v>
      </c>
      <c r="AN121" s="292">
        <v>168192.04</v>
      </c>
      <c r="AS121" s="225">
        <f t="shared" si="7"/>
        <v>1246892.48</v>
      </c>
      <c r="AT121" s="38">
        <f t="shared" si="8"/>
        <v>19369.990000000002</v>
      </c>
      <c r="AU121" s="53">
        <f t="shared" si="9"/>
        <v>1227522.49</v>
      </c>
      <c r="AV121" s="47">
        <f t="shared" si="10"/>
        <v>3500798.05</v>
      </c>
      <c r="AW121" s="39">
        <f t="shared" si="11"/>
        <v>3483977.19</v>
      </c>
      <c r="AX121" s="53">
        <f t="shared" si="12"/>
        <v>16820.85999999987</v>
      </c>
    </row>
    <row r="122" spans="1:50" x14ac:dyDescent="0.2">
      <c r="A122" s="32" t="s">
        <v>621</v>
      </c>
      <c r="B122" s="32" t="s">
        <v>334</v>
      </c>
      <c r="C122" s="32">
        <v>3526</v>
      </c>
      <c r="D122" s="32" t="s">
        <v>197</v>
      </c>
      <c r="E122" s="32" t="s">
        <v>197</v>
      </c>
      <c r="F122" s="36">
        <v>698993.74</v>
      </c>
      <c r="G122" s="36">
        <v>197198.26</v>
      </c>
      <c r="H122" s="36">
        <v>96760.61</v>
      </c>
      <c r="K122" s="126">
        <v>557596.67000000004</v>
      </c>
      <c r="L122" s="126">
        <v>484480.36</v>
      </c>
      <c r="O122" s="59">
        <v>0</v>
      </c>
      <c r="P122" s="59">
        <v>29551.3</v>
      </c>
      <c r="S122" s="59">
        <v>40000</v>
      </c>
      <c r="Y122" s="126">
        <v>487340.2</v>
      </c>
      <c r="Z122" s="126">
        <v>1808375.97</v>
      </c>
      <c r="AB122" s="33">
        <v>1402261.02</v>
      </c>
      <c r="AC122" s="33">
        <v>333410</v>
      </c>
      <c r="AD122" s="33">
        <v>2822.14</v>
      </c>
      <c r="AF122" s="33">
        <v>795551.42</v>
      </c>
      <c r="AG122" s="33"/>
      <c r="AH122" s="33">
        <v>175138.92</v>
      </c>
      <c r="AI122" s="292">
        <v>1371983.42</v>
      </c>
      <c r="AJ122" s="292"/>
      <c r="AK122" s="292">
        <v>41899.72</v>
      </c>
      <c r="AM122" s="292">
        <v>1247991.3899999999</v>
      </c>
      <c r="AN122" s="292">
        <v>377546.8</v>
      </c>
      <c r="AS122" s="225">
        <f t="shared" si="7"/>
        <v>992952.61</v>
      </c>
      <c r="AT122" s="38">
        <f t="shared" si="8"/>
        <v>69551.3</v>
      </c>
      <c r="AU122" s="53">
        <f t="shared" si="9"/>
        <v>923401.30999999994</v>
      </c>
      <c r="AV122" s="47">
        <f t="shared" si="10"/>
        <v>2709183.5</v>
      </c>
      <c r="AW122" s="39">
        <f t="shared" si="11"/>
        <v>3039421.3299999996</v>
      </c>
      <c r="AX122" s="53">
        <f t="shared" si="12"/>
        <v>-330237.82999999961</v>
      </c>
    </row>
    <row r="123" spans="1:50" x14ac:dyDescent="0.2">
      <c r="A123" s="32" t="s">
        <v>621</v>
      </c>
      <c r="B123" s="32" t="s">
        <v>334</v>
      </c>
      <c r="C123" s="32">
        <v>3657</v>
      </c>
      <c r="D123" s="32" t="s">
        <v>198</v>
      </c>
      <c r="E123" s="32" t="s">
        <v>198</v>
      </c>
      <c r="F123" s="36">
        <v>388192.32</v>
      </c>
      <c r="G123" s="36">
        <v>222044.37</v>
      </c>
      <c r="H123" s="36">
        <v>112053.97</v>
      </c>
      <c r="K123" s="126">
        <v>389162.22</v>
      </c>
      <c r="L123" s="126">
        <v>668590.86</v>
      </c>
      <c r="O123" s="59">
        <v>0</v>
      </c>
      <c r="P123" s="59">
        <v>36415.11</v>
      </c>
      <c r="S123" s="59">
        <v>780</v>
      </c>
      <c r="W123" s="126">
        <v>0</v>
      </c>
      <c r="Y123" s="126">
        <v>-497256.64</v>
      </c>
      <c r="Z123" s="126">
        <v>2329931.42</v>
      </c>
      <c r="AB123" s="33">
        <v>1468460.92</v>
      </c>
      <c r="AC123" s="33">
        <v>100000</v>
      </c>
      <c r="AD123" s="33">
        <v>1579.82</v>
      </c>
      <c r="AF123" s="33">
        <v>1896709.5</v>
      </c>
      <c r="AG123" s="33"/>
      <c r="AH123" s="33">
        <v>265577.46000000002</v>
      </c>
      <c r="AI123" s="292">
        <v>2341469.5</v>
      </c>
      <c r="AJ123" s="292"/>
      <c r="AK123" s="292">
        <v>49006</v>
      </c>
      <c r="AM123" s="292">
        <v>1134321.02</v>
      </c>
      <c r="AN123" s="292">
        <v>294357.33</v>
      </c>
      <c r="AQ123" s="292">
        <v>3000</v>
      </c>
      <c r="AS123" s="225">
        <f t="shared" si="7"/>
        <v>722290.65999999992</v>
      </c>
      <c r="AT123" s="38">
        <f t="shared" si="8"/>
        <v>37195.11</v>
      </c>
      <c r="AU123" s="53">
        <f t="shared" si="9"/>
        <v>685095.54999999993</v>
      </c>
      <c r="AV123" s="47">
        <f t="shared" si="10"/>
        <v>3732327.7</v>
      </c>
      <c r="AW123" s="39">
        <f t="shared" si="11"/>
        <v>3822153.85</v>
      </c>
      <c r="AX123" s="53">
        <f t="shared" si="12"/>
        <v>-89826.149999999907</v>
      </c>
    </row>
    <row r="124" spans="1:50" x14ac:dyDescent="0.2">
      <c r="A124" s="32" t="s">
        <v>621</v>
      </c>
      <c r="B124" s="32" t="s">
        <v>334</v>
      </c>
      <c r="C124" s="32">
        <v>1822</v>
      </c>
      <c r="D124" s="32" t="s">
        <v>199</v>
      </c>
      <c r="E124" s="32" t="s">
        <v>199</v>
      </c>
      <c r="F124" s="36">
        <v>259867.99</v>
      </c>
      <c r="G124" s="36">
        <v>73357.7</v>
      </c>
      <c r="H124" s="36">
        <v>31834.52</v>
      </c>
      <c r="K124" s="126">
        <v>1617700.37</v>
      </c>
      <c r="L124" s="126">
        <v>344910.71</v>
      </c>
      <c r="O124" s="59">
        <v>0</v>
      </c>
      <c r="P124" s="59">
        <v>17271.099999999999</v>
      </c>
      <c r="R124" s="59">
        <v>11500</v>
      </c>
      <c r="S124" s="59">
        <v>51464</v>
      </c>
      <c r="Y124" s="126">
        <v>1735672.24</v>
      </c>
      <c r="Z124" s="126">
        <v>857017.52</v>
      </c>
      <c r="AB124" s="33">
        <v>1241076.8</v>
      </c>
      <c r="AC124" s="33">
        <v>77500</v>
      </c>
      <c r="AD124" s="33">
        <v>1039.79</v>
      </c>
      <c r="AF124" s="33">
        <v>688147.5</v>
      </c>
      <c r="AG124" s="33"/>
      <c r="AH124" s="33">
        <v>274207.42</v>
      </c>
      <c r="AI124" s="292">
        <v>1314083.5</v>
      </c>
      <c r="AJ124" s="292"/>
      <c r="AK124" s="292">
        <v>26975.83</v>
      </c>
      <c r="AM124" s="292">
        <v>943724.88</v>
      </c>
      <c r="AN124" s="292">
        <v>342440.87</v>
      </c>
      <c r="AS124" s="225">
        <f t="shared" si="7"/>
        <v>365060.21</v>
      </c>
      <c r="AT124" s="38">
        <f t="shared" si="8"/>
        <v>80235.100000000006</v>
      </c>
      <c r="AU124" s="53">
        <f t="shared" si="9"/>
        <v>284825.11</v>
      </c>
      <c r="AV124" s="47">
        <f t="shared" si="10"/>
        <v>2281971.5100000002</v>
      </c>
      <c r="AW124" s="39">
        <f t="shared" si="11"/>
        <v>2627225.08</v>
      </c>
      <c r="AX124" s="53">
        <f t="shared" si="12"/>
        <v>-345253.56999999983</v>
      </c>
    </row>
    <row r="125" spans="1:50" x14ac:dyDescent="0.2">
      <c r="A125" s="32" t="s">
        <v>621</v>
      </c>
      <c r="B125" s="32" t="s">
        <v>334</v>
      </c>
      <c r="C125" s="32">
        <v>1969</v>
      </c>
      <c r="D125" s="32" t="s">
        <v>293</v>
      </c>
      <c r="E125" s="32" t="s">
        <v>293</v>
      </c>
      <c r="F125" s="36">
        <v>449882.17</v>
      </c>
      <c r="G125" s="36">
        <v>66751.820000000007</v>
      </c>
      <c r="H125" s="36">
        <v>54402.73</v>
      </c>
      <c r="K125" s="126">
        <v>1155219.73</v>
      </c>
      <c r="L125" s="126">
        <v>208868.38</v>
      </c>
      <c r="O125" s="59">
        <v>0</v>
      </c>
      <c r="P125" s="59">
        <v>17595.38</v>
      </c>
      <c r="R125" s="59">
        <v>40000</v>
      </c>
      <c r="S125" s="59">
        <v>1231</v>
      </c>
      <c r="Y125" s="126">
        <v>-706755.92</v>
      </c>
      <c r="Z125" s="126">
        <v>2768353.45</v>
      </c>
      <c r="AB125" s="33">
        <v>1039779.02</v>
      </c>
      <c r="AC125" s="33">
        <v>55238</v>
      </c>
      <c r="AD125" s="33">
        <v>1760.04</v>
      </c>
      <c r="AF125" s="33">
        <v>636268.5</v>
      </c>
      <c r="AG125" s="33"/>
      <c r="AH125" s="33">
        <v>149067.57</v>
      </c>
      <c r="AI125" s="292">
        <v>956936.5</v>
      </c>
      <c r="AJ125" s="292"/>
      <c r="AK125" s="292">
        <v>13496</v>
      </c>
      <c r="AM125" s="292">
        <v>816566.49</v>
      </c>
      <c r="AN125" s="292">
        <v>280413.21999999997</v>
      </c>
      <c r="AS125" s="225">
        <f t="shared" si="7"/>
        <v>571036.72</v>
      </c>
      <c r="AT125" s="38">
        <f t="shared" si="8"/>
        <v>58826.380000000005</v>
      </c>
      <c r="AU125" s="53">
        <f t="shared" si="9"/>
        <v>512210.33999999997</v>
      </c>
      <c r="AV125" s="47">
        <f t="shared" si="10"/>
        <v>1882113.1300000001</v>
      </c>
      <c r="AW125" s="39">
        <f t="shared" si="11"/>
        <v>2067412.21</v>
      </c>
      <c r="AX125" s="53">
        <f t="shared" si="12"/>
        <v>-185299.07999999984</v>
      </c>
    </row>
    <row r="126" spans="1:50" x14ac:dyDescent="0.2">
      <c r="A126" s="32" t="s">
        <v>621</v>
      </c>
      <c r="B126" s="32" t="s">
        <v>334</v>
      </c>
      <c r="C126" s="32">
        <v>2749</v>
      </c>
      <c r="D126" s="32" t="s">
        <v>294</v>
      </c>
      <c r="E126" s="32" t="s">
        <v>294</v>
      </c>
      <c r="F126" s="36">
        <v>261461.46</v>
      </c>
      <c r="G126" s="36">
        <v>96278.03</v>
      </c>
      <c r="H126" s="36">
        <v>87984.18</v>
      </c>
      <c r="K126" s="126">
        <v>424050.37</v>
      </c>
      <c r="L126" s="126">
        <v>168348.44</v>
      </c>
      <c r="O126" s="59">
        <v>24600</v>
      </c>
      <c r="P126" s="59">
        <v>44670.83</v>
      </c>
      <c r="R126" s="59">
        <v>7250</v>
      </c>
      <c r="S126" s="59">
        <v>880</v>
      </c>
      <c r="Y126" s="126">
        <v>-2154763.2799999998</v>
      </c>
      <c r="Z126" s="126">
        <v>3313708.59</v>
      </c>
      <c r="AB126" s="33">
        <v>1334438.17</v>
      </c>
      <c r="AC126" s="33">
        <v>121000</v>
      </c>
      <c r="AD126" s="33">
        <v>1233.3800000000001</v>
      </c>
      <c r="AF126" s="33">
        <v>1296834.6200000001</v>
      </c>
      <c r="AG126" s="33"/>
      <c r="AH126" s="33">
        <v>217674.17</v>
      </c>
      <c r="AI126" s="292">
        <v>1735554.62</v>
      </c>
      <c r="AJ126" s="292">
        <v>5342</v>
      </c>
      <c r="AK126" s="292">
        <v>33132</v>
      </c>
      <c r="AM126" s="292">
        <v>1294014.23</v>
      </c>
      <c r="AN126" s="292">
        <v>101361.15</v>
      </c>
      <c r="AS126" s="225">
        <f t="shared" si="7"/>
        <v>445723.67</v>
      </c>
      <c r="AT126" s="38">
        <f t="shared" si="8"/>
        <v>77400.83</v>
      </c>
      <c r="AU126" s="53">
        <f t="shared" si="9"/>
        <v>368322.83999999997</v>
      </c>
      <c r="AV126" s="47">
        <f t="shared" si="10"/>
        <v>2971180.34</v>
      </c>
      <c r="AW126" s="39">
        <f t="shared" si="11"/>
        <v>3169404</v>
      </c>
      <c r="AX126" s="53">
        <f t="shared" si="12"/>
        <v>-198223.66000000015</v>
      </c>
    </row>
    <row r="127" spans="1:50" x14ac:dyDescent="0.2">
      <c r="A127" s="32" t="s">
        <v>621</v>
      </c>
      <c r="B127" s="32" t="s">
        <v>334</v>
      </c>
      <c r="C127" s="32">
        <v>2706</v>
      </c>
      <c r="D127" s="32" t="s">
        <v>307</v>
      </c>
      <c r="E127" s="32" t="s">
        <v>307</v>
      </c>
      <c r="F127" s="36">
        <v>348672.57</v>
      </c>
      <c r="G127" s="36">
        <v>130301.58</v>
      </c>
      <c r="H127" s="36">
        <v>130861.22</v>
      </c>
      <c r="K127" s="126">
        <v>915350.69</v>
      </c>
      <c r="L127" s="126">
        <v>93256.85</v>
      </c>
      <c r="O127" s="59">
        <v>0</v>
      </c>
      <c r="P127" s="59">
        <v>14971.3</v>
      </c>
      <c r="R127" s="59">
        <v>120000</v>
      </c>
      <c r="S127" s="59">
        <v>0</v>
      </c>
      <c r="Y127" s="126">
        <v>-1656852.1</v>
      </c>
      <c r="Z127" s="126">
        <v>3532326.06</v>
      </c>
      <c r="AB127" s="33">
        <v>1377663.03</v>
      </c>
      <c r="AD127" s="33">
        <v>3515.21</v>
      </c>
      <c r="AF127" s="33">
        <v>1034098.5</v>
      </c>
      <c r="AG127" s="33"/>
      <c r="AH127" s="33">
        <v>152591.07999999999</v>
      </c>
      <c r="AI127" s="292">
        <v>1393438.5</v>
      </c>
      <c r="AJ127" s="292"/>
      <c r="AK127" s="292">
        <v>53621.83</v>
      </c>
      <c r="AM127" s="292">
        <v>1306871.8500000001</v>
      </c>
      <c r="AN127" s="292">
        <v>205757.99</v>
      </c>
      <c r="AQ127" s="292">
        <v>180</v>
      </c>
      <c r="AS127" s="225">
        <f t="shared" si="7"/>
        <v>609835.37</v>
      </c>
      <c r="AT127" s="38">
        <f t="shared" si="8"/>
        <v>134971.29999999999</v>
      </c>
      <c r="AU127" s="53">
        <f t="shared" si="9"/>
        <v>474864.07</v>
      </c>
      <c r="AV127" s="47">
        <f t="shared" si="10"/>
        <v>2567867.8200000003</v>
      </c>
      <c r="AW127" s="39">
        <f t="shared" si="11"/>
        <v>2959870.17</v>
      </c>
      <c r="AX127" s="53">
        <f t="shared" si="12"/>
        <v>-392002.34999999963</v>
      </c>
    </row>
    <row r="128" spans="1:50" x14ac:dyDescent="0.2">
      <c r="A128" s="32" t="s">
        <v>323</v>
      </c>
      <c r="B128" s="32" t="s">
        <v>324</v>
      </c>
      <c r="C128" s="32">
        <v>6340</v>
      </c>
      <c r="D128" s="32" t="s">
        <v>200</v>
      </c>
      <c r="E128" s="32" t="s">
        <v>200</v>
      </c>
      <c r="F128" s="36">
        <v>165250.91</v>
      </c>
      <c r="G128" s="36">
        <v>12082</v>
      </c>
      <c r="H128" s="36">
        <v>128036.91</v>
      </c>
      <c r="K128" s="126">
        <v>1297795.57</v>
      </c>
      <c r="L128" s="126">
        <v>855036.12</v>
      </c>
      <c r="O128" s="59">
        <v>0</v>
      </c>
      <c r="P128" s="59">
        <v>32601.31</v>
      </c>
      <c r="S128" s="59">
        <v>263.41000000000003</v>
      </c>
      <c r="W128" s="126">
        <v>0</v>
      </c>
      <c r="Y128" s="126">
        <v>1607455.91</v>
      </c>
      <c r="Z128" s="126">
        <v>1454124.22</v>
      </c>
      <c r="AB128" s="33">
        <v>1526324.5</v>
      </c>
      <c r="AC128" s="33">
        <v>145000</v>
      </c>
      <c r="AD128" s="33">
        <v>1018.24</v>
      </c>
      <c r="AF128" s="33">
        <v>1082705.5</v>
      </c>
      <c r="AG128" s="33"/>
      <c r="AH128" s="33">
        <v>215000</v>
      </c>
      <c r="AI128" s="292">
        <v>2053434.5</v>
      </c>
      <c r="AJ128" s="292"/>
      <c r="AL128" s="292">
        <v>81963</v>
      </c>
      <c r="AM128" s="292">
        <v>1135179.44</v>
      </c>
      <c r="AN128" s="292">
        <v>335714.64</v>
      </c>
      <c r="AS128" s="225">
        <f t="shared" si="7"/>
        <v>305369.82</v>
      </c>
      <c r="AT128" s="38">
        <f t="shared" si="8"/>
        <v>32864.720000000001</v>
      </c>
      <c r="AU128" s="53">
        <f t="shared" si="9"/>
        <v>272505.09999999998</v>
      </c>
      <c r="AV128" s="47">
        <f t="shared" si="10"/>
        <v>2970048.24</v>
      </c>
      <c r="AW128" s="39">
        <f t="shared" si="11"/>
        <v>3606291.58</v>
      </c>
      <c r="AX128" s="53">
        <f t="shared" si="12"/>
        <v>-636243.33999999985</v>
      </c>
    </row>
    <row r="129" spans="1:50" x14ac:dyDescent="0.2">
      <c r="A129" s="32" t="s">
        <v>323</v>
      </c>
      <c r="B129" s="32" t="s">
        <v>324</v>
      </c>
      <c r="C129" s="32">
        <v>5412</v>
      </c>
      <c r="D129" s="32" t="s">
        <v>201</v>
      </c>
      <c r="E129" s="32" t="s">
        <v>201</v>
      </c>
      <c r="F129" s="36">
        <v>45646.9</v>
      </c>
      <c r="G129" s="36">
        <v>0</v>
      </c>
      <c r="H129" s="36">
        <v>154064.91</v>
      </c>
      <c r="K129" s="126">
        <v>319193.90999999997</v>
      </c>
      <c r="L129" s="126">
        <v>146719.44</v>
      </c>
      <c r="P129" s="59">
        <v>58683.02</v>
      </c>
      <c r="S129" s="59">
        <v>145.97999999999999</v>
      </c>
      <c r="W129" s="126">
        <v>15000</v>
      </c>
      <c r="Y129" s="126">
        <v>-4116389.49</v>
      </c>
      <c r="Z129" s="126">
        <v>5145573.0199999996</v>
      </c>
      <c r="AB129" s="33">
        <v>1259269</v>
      </c>
      <c r="AC129" s="33">
        <v>110000</v>
      </c>
      <c r="AD129" s="33">
        <v>621.44000000000005</v>
      </c>
      <c r="AF129" s="33">
        <v>1906369.5</v>
      </c>
      <c r="AG129" s="33"/>
      <c r="AH129" s="33">
        <v>149600</v>
      </c>
      <c r="AI129" s="292">
        <v>2804513.5</v>
      </c>
      <c r="AJ129" s="292"/>
      <c r="AL129" s="292">
        <v>49700</v>
      </c>
      <c r="AM129" s="292">
        <v>712289.01</v>
      </c>
      <c r="AN129" s="292">
        <v>296744.8</v>
      </c>
      <c r="AS129" s="225">
        <f t="shared" si="7"/>
        <v>199711.81</v>
      </c>
      <c r="AT129" s="38">
        <f t="shared" si="8"/>
        <v>58829</v>
      </c>
      <c r="AU129" s="53">
        <f t="shared" si="9"/>
        <v>140882.81</v>
      </c>
      <c r="AV129" s="47">
        <f t="shared" si="10"/>
        <v>3425859.94</v>
      </c>
      <c r="AW129" s="39">
        <f t="shared" si="11"/>
        <v>3863247.3099999996</v>
      </c>
      <c r="AX129" s="53">
        <f t="shared" si="12"/>
        <v>-437387.36999999965</v>
      </c>
    </row>
    <row r="130" spans="1:50" x14ac:dyDescent="0.2">
      <c r="A130" s="32" t="s">
        <v>323</v>
      </c>
      <c r="B130" s="32" t="s">
        <v>324</v>
      </c>
      <c r="C130" s="32">
        <v>1496</v>
      </c>
      <c r="D130" s="32" t="s">
        <v>202</v>
      </c>
      <c r="E130" s="32" t="s">
        <v>202</v>
      </c>
      <c r="F130" s="36">
        <v>81612.240000000005</v>
      </c>
      <c r="G130" s="36">
        <v>0</v>
      </c>
      <c r="H130" s="36">
        <v>73083.94</v>
      </c>
      <c r="K130" s="126">
        <v>90195.44</v>
      </c>
      <c r="L130" s="126">
        <v>76229.83</v>
      </c>
      <c r="P130" s="59">
        <v>77400</v>
      </c>
      <c r="S130" s="59">
        <v>0</v>
      </c>
      <c r="Y130" s="126">
        <v>-2106795.08</v>
      </c>
      <c r="Z130" s="126">
        <v>2682156.09</v>
      </c>
      <c r="AB130" s="33">
        <v>759143.13</v>
      </c>
      <c r="AC130" s="33">
        <v>86900</v>
      </c>
      <c r="AD130" s="33">
        <v>409.95</v>
      </c>
      <c r="AF130" s="33">
        <v>414040.5</v>
      </c>
      <c r="AG130" s="33"/>
      <c r="AH130" s="33">
        <v>56235</v>
      </c>
      <c r="AI130" s="292">
        <v>996344.5</v>
      </c>
      <c r="AJ130" s="292"/>
      <c r="AK130" s="292">
        <v>10820</v>
      </c>
      <c r="AL130" s="292">
        <v>11600</v>
      </c>
      <c r="AM130" s="292">
        <v>486022.44</v>
      </c>
      <c r="AN130" s="292">
        <v>143581.20000000001</v>
      </c>
      <c r="AS130" s="225">
        <f t="shared" si="7"/>
        <v>154696.18</v>
      </c>
      <c r="AT130" s="38">
        <f t="shared" si="8"/>
        <v>77400</v>
      </c>
      <c r="AU130" s="53">
        <f t="shared" si="9"/>
        <v>77296.179999999993</v>
      </c>
      <c r="AV130" s="47">
        <f t="shared" si="10"/>
        <v>1316728.58</v>
      </c>
      <c r="AW130" s="39">
        <f t="shared" si="11"/>
        <v>1648368.14</v>
      </c>
      <c r="AX130" s="53">
        <f t="shared" si="12"/>
        <v>-331639.55999999982</v>
      </c>
    </row>
    <row r="131" spans="1:50" x14ac:dyDescent="0.2">
      <c r="A131" s="32" t="s">
        <v>323</v>
      </c>
      <c r="B131" s="32" t="s">
        <v>324</v>
      </c>
      <c r="C131" s="32">
        <v>2983</v>
      </c>
      <c r="D131" s="32" t="s">
        <v>203</v>
      </c>
      <c r="E131" s="32" t="s">
        <v>203</v>
      </c>
      <c r="F131" s="36">
        <v>222796.2</v>
      </c>
      <c r="G131" s="36">
        <v>0</v>
      </c>
      <c r="H131" s="36">
        <v>25512.32</v>
      </c>
      <c r="K131" s="126">
        <v>701800.83</v>
      </c>
      <c r="L131" s="126">
        <v>53472.01</v>
      </c>
      <c r="O131" s="59">
        <v>0</v>
      </c>
      <c r="P131" s="59">
        <v>27909.3</v>
      </c>
      <c r="R131" s="59">
        <v>182100</v>
      </c>
      <c r="S131" s="59">
        <v>0</v>
      </c>
      <c r="Y131" s="126">
        <v>-940764.15</v>
      </c>
      <c r="Z131" s="126">
        <v>2132666.9300000002</v>
      </c>
      <c r="AB131" s="33">
        <v>842440.65</v>
      </c>
      <c r="AD131" s="33">
        <v>1015.78</v>
      </c>
      <c r="AF131" s="33">
        <v>802620</v>
      </c>
      <c r="AG131" s="33"/>
      <c r="AH131" s="33">
        <v>3220</v>
      </c>
      <c r="AI131" s="292">
        <v>1000684</v>
      </c>
      <c r="AJ131" s="292"/>
      <c r="AK131" s="292">
        <v>9020</v>
      </c>
      <c r="AL131" s="292">
        <v>37730</v>
      </c>
      <c r="AM131" s="292">
        <v>910979.27</v>
      </c>
      <c r="AN131" s="292">
        <v>89213.88</v>
      </c>
      <c r="AS131" s="225">
        <f t="shared" si="7"/>
        <v>248308.52000000002</v>
      </c>
      <c r="AT131" s="38">
        <f t="shared" si="8"/>
        <v>210009.3</v>
      </c>
      <c r="AU131" s="53">
        <f t="shared" si="9"/>
        <v>38299.22000000003</v>
      </c>
      <c r="AV131" s="47">
        <f t="shared" si="10"/>
        <v>1649296.4300000002</v>
      </c>
      <c r="AW131" s="39">
        <f t="shared" si="11"/>
        <v>2047627.15</v>
      </c>
      <c r="AX131" s="53">
        <f t="shared" si="12"/>
        <v>-398330.71999999974</v>
      </c>
    </row>
    <row r="132" spans="1:50" x14ac:dyDescent="0.2">
      <c r="A132" s="32" t="s">
        <v>323</v>
      </c>
      <c r="B132" s="32" t="s">
        <v>324</v>
      </c>
      <c r="C132" s="32">
        <v>3002</v>
      </c>
      <c r="D132" s="32" t="s">
        <v>204</v>
      </c>
      <c r="E132" s="32" t="s">
        <v>204</v>
      </c>
      <c r="F132" s="36">
        <v>323938.94</v>
      </c>
      <c r="G132" s="36">
        <v>0</v>
      </c>
      <c r="H132" s="36">
        <v>53775.15</v>
      </c>
      <c r="K132" s="126">
        <v>994463.87</v>
      </c>
      <c r="L132" s="126">
        <v>399328</v>
      </c>
      <c r="O132" s="59">
        <v>0</v>
      </c>
      <c r="P132" s="59">
        <v>77209.100000000006</v>
      </c>
      <c r="S132" s="59">
        <v>302</v>
      </c>
      <c r="Y132" s="126">
        <v>-418139.45</v>
      </c>
      <c r="Z132" s="126">
        <v>2748053.22</v>
      </c>
      <c r="AB132" s="33">
        <v>1816584.71</v>
      </c>
      <c r="AC132" s="33">
        <v>269950</v>
      </c>
      <c r="AD132" s="33">
        <v>3147.96</v>
      </c>
      <c r="AF132" s="33">
        <v>1103991</v>
      </c>
      <c r="AG132" s="33"/>
      <c r="AH132" s="33">
        <v>163000</v>
      </c>
      <c r="AI132" s="292">
        <v>2255723</v>
      </c>
      <c r="AJ132" s="292"/>
      <c r="AK132" s="292">
        <v>37900</v>
      </c>
      <c r="AL132" s="292">
        <v>68955</v>
      </c>
      <c r="AM132" s="292">
        <v>1490482.49</v>
      </c>
      <c r="AN132" s="292">
        <v>139532.09</v>
      </c>
      <c r="AS132" s="225">
        <f t="shared" si="7"/>
        <v>377714.09</v>
      </c>
      <c r="AT132" s="38">
        <f t="shared" si="8"/>
        <v>77511.100000000006</v>
      </c>
      <c r="AU132" s="53">
        <f t="shared" si="9"/>
        <v>300202.99</v>
      </c>
      <c r="AV132" s="47">
        <f t="shared" si="10"/>
        <v>3356673.67</v>
      </c>
      <c r="AW132" s="39">
        <f t="shared" si="11"/>
        <v>3992592.58</v>
      </c>
      <c r="AX132" s="53">
        <f t="shared" si="12"/>
        <v>-635918.91000000015</v>
      </c>
    </row>
    <row r="133" spans="1:50" x14ac:dyDescent="0.2">
      <c r="A133" s="32" t="s">
        <v>323</v>
      </c>
      <c r="B133" s="32" t="s">
        <v>324</v>
      </c>
      <c r="C133" s="32">
        <v>5003</v>
      </c>
      <c r="D133" s="32" t="s">
        <v>205</v>
      </c>
      <c r="E133" s="32" t="s">
        <v>205</v>
      </c>
      <c r="F133" s="36">
        <v>696302.76</v>
      </c>
      <c r="G133" s="36">
        <v>0</v>
      </c>
      <c r="H133" s="36">
        <v>42681.47</v>
      </c>
      <c r="K133" s="126">
        <v>298880.88</v>
      </c>
      <c r="L133" s="126">
        <v>646741.22</v>
      </c>
      <c r="P133" s="59">
        <v>41450</v>
      </c>
      <c r="S133" s="59">
        <v>162</v>
      </c>
      <c r="X133" s="126">
        <v>592794.93999999994</v>
      </c>
      <c r="Y133" s="126">
        <v>-1174505.6299999999</v>
      </c>
      <c r="Z133" s="126">
        <v>2326269.85</v>
      </c>
      <c r="AB133" s="33">
        <v>1193756.1499999999</v>
      </c>
      <c r="AC133" s="33">
        <v>78660</v>
      </c>
      <c r="AD133" s="33">
        <v>2860.18</v>
      </c>
      <c r="AF133" s="33">
        <v>1234536</v>
      </c>
      <c r="AG133" s="33"/>
      <c r="AH133" s="33">
        <v>113400</v>
      </c>
      <c r="AI133" s="292">
        <v>1876654</v>
      </c>
      <c r="AJ133" s="292"/>
      <c r="AK133" s="292">
        <v>12040</v>
      </c>
      <c r="AL133" s="292">
        <v>39188</v>
      </c>
      <c r="AM133" s="292">
        <v>712216.78</v>
      </c>
      <c r="AN133" s="292">
        <v>84678.38</v>
      </c>
      <c r="AS133" s="225">
        <f t="shared" si="7"/>
        <v>738984.23</v>
      </c>
      <c r="AT133" s="38">
        <f t="shared" si="8"/>
        <v>41612</v>
      </c>
      <c r="AU133" s="53">
        <f t="shared" si="9"/>
        <v>697372.23</v>
      </c>
      <c r="AV133" s="47">
        <f t="shared" si="10"/>
        <v>2623212.33</v>
      </c>
      <c r="AW133" s="39">
        <f t="shared" si="11"/>
        <v>2724777.16</v>
      </c>
      <c r="AX133" s="53">
        <f t="shared" si="12"/>
        <v>-101564.83000000007</v>
      </c>
    </row>
    <row r="134" spans="1:50" x14ac:dyDescent="0.2">
      <c r="A134" s="32" t="s">
        <v>323</v>
      </c>
      <c r="B134" s="32" t="s">
        <v>324</v>
      </c>
      <c r="C134" s="32">
        <v>3890</v>
      </c>
      <c r="D134" s="32" t="s">
        <v>206</v>
      </c>
      <c r="E134" s="32" t="s">
        <v>206</v>
      </c>
      <c r="F134" s="36">
        <v>84146.6</v>
      </c>
      <c r="G134" s="36">
        <v>0</v>
      </c>
      <c r="H134" s="36">
        <v>76198.990000000005</v>
      </c>
      <c r="K134" s="126">
        <v>2386195.33</v>
      </c>
      <c r="L134" s="126">
        <v>142159.4</v>
      </c>
      <c r="P134" s="59">
        <v>25100</v>
      </c>
      <c r="R134" s="59">
        <v>164682.49</v>
      </c>
      <c r="S134" s="59">
        <v>0</v>
      </c>
      <c r="W134" s="126">
        <v>100000</v>
      </c>
      <c r="Y134" s="126">
        <v>-905726.84</v>
      </c>
      <c r="Z134" s="126">
        <v>3580405.02</v>
      </c>
      <c r="AB134" s="33">
        <v>1124010.8999999999</v>
      </c>
      <c r="AC134" s="33">
        <v>35000</v>
      </c>
      <c r="AD134" s="33">
        <v>480.18</v>
      </c>
      <c r="AF134" s="33">
        <v>1156249.5</v>
      </c>
      <c r="AG134" s="33"/>
      <c r="AH134" s="33">
        <v>137600</v>
      </c>
      <c r="AI134" s="292">
        <v>1963393.5</v>
      </c>
      <c r="AJ134" s="292"/>
      <c r="AL134" s="292">
        <v>17100</v>
      </c>
      <c r="AM134" s="292">
        <v>662548.87</v>
      </c>
      <c r="AN134" s="292">
        <v>81658.559999999998</v>
      </c>
      <c r="AQ134" s="292">
        <v>4400</v>
      </c>
      <c r="AS134" s="225">
        <f t="shared" ref="AS134:AS197" si="18">SUM(F134:I134)</f>
        <v>160345.59000000003</v>
      </c>
      <c r="AT134" s="38">
        <f t="shared" ref="AT134:AT197" si="19">SUM(O134:T134)</f>
        <v>189782.49</v>
      </c>
      <c r="AU134" s="53">
        <f t="shared" ref="AU134:AU197" si="20">AS134-AT134</f>
        <v>-29436.899999999965</v>
      </c>
      <c r="AV134" s="47">
        <f t="shared" ref="AV134:AV197" si="21">SUM(AA134:AH134)</f>
        <v>2453340.58</v>
      </c>
      <c r="AW134" s="39">
        <f t="shared" ref="AW134:AW197" si="22">SUM(AI134:AR134)</f>
        <v>2729100.93</v>
      </c>
      <c r="AX134" s="53">
        <f t="shared" ref="AX134:AX197" si="23">AV134-AW134</f>
        <v>-275760.35000000009</v>
      </c>
    </row>
    <row r="135" spans="1:50" x14ac:dyDescent="0.2">
      <c r="A135" s="32" t="s">
        <v>323</v>
      </c>
      <c r="B135" s="32" t="s">
        <v>324</v>
      </c>
      <c r="C135" s="32">
        <v>4373</v>
      </c>
      <c r="D135" s="32" t="s">
        <v>207</v>
      </c>
      <c r="E135" s="32" t="s">
        <v>207</v>
      </c>
      <c r="F135" s="36">
        <v>630287.67000000004</v>
      </c>
      <c r="G135" s="36">
        <v>0</v>
      </c>
      <c r="H135" s="36">
        <v>105618.17</v>
      </c>
      <c r="K135" s="126">
        <v>543623.07999999996</v>
      </c>
      <c r="L135" s="126">
        <v>45510.82</v>
      </c>
      <c r="P135" s="59">
        <v>33400</v>
      </c>
      <c r="S135" s="59">
        <v>0</v>
      </c>
      <c r="X135" s="126">
        <v>1143371.24</v>
      </c>
      <c r="Y135" s="126">
        <v>-2020564.74</v>
      </c>
      <c r="Z135" s="126">
        <v>2242898.44</v>
      </c>
      <c r="AB135" s="33">
        <v>876238.21</v>
      </c>
      <c r="AD135" s="33">
        <v>2531.85</v>
      </c>
      <c r="AF135" s="33">
        <v>1558440</v>
      </c>
      <c r="AG135" s="33"/>
      <c r="AH135" s="33">
        <v>82800</v>
      </c>
      <c r="AI135" s="292">
        <v>1871464</v>
      </c>
      <c r="AJ135" s="292"/>
      <c r="AK135" s="292">
        <v>4400</v>
      </c>
      <c r="AL135" s="292">
        <v>36475</v>
      </c>
      <c r="AM135" s="292">
        <v>578044.26</v>
      </c>
      <c r="AN135" s="292">
        <v>93882</v>
      </c>
      <c r="AQ135" s="292">
        <v>9810</v>
      </c>
      <c r="AS135" s="225">
        <f t="shared" si="18"/>
        <v>735905.84000000008</v>
      </c>
      <c r="AT135" s="38">
        <f t="shared" si="19"/>
        <v>33400</v>
      </c>
      <c r="AU135" s="53">
        <f t="shared" si="20"/>
        <v>702505.84000000008</v>
      </c>
      <c r="AV135" s="47">
        <f t="shared" si="21"/>
        <v>2520010.06</v>
      </c>
      <c r="AW135" s="39">
        <f t="shared" si="22"/>
        <v>2594075.2599999998</v>
      </c>
      <c r="AX135" s="53">
        <f t="shared" si="23"/>
        <v>-74065.199999999721</v>
      </c>
    </row>
    <row r="136" spans="1:50" x14ac:dyDescent="0.2">
      <c r="A136" s="32" t="s">
        <v>323</v>
      </c>
      <c r="B136" s="32" t="s">
        <v>324</v>
      </c>
      <c r="C136" s="32">
        <v>2066</v>
      </c>
      <c r="D136" s="32" t="s">
        <v>295</v>
      </c>
      <c r="E136" s="32" t="s">
        <v>295</v>
      </c>
      <c r="F136" s="36">
        <v>164874.82</v>
      </c>
      <c r="G136" s="36">
        <v>0</v>
      </c>
      <c r="H136" s="36">
        <v>85898.45</v>
      </c>
      <c r="K136" s="126">
        <v>1374244.79</v>
      </c>
      <c r="L136" s="126">
        <v>136596.38</v>
      </c>
      <c r="P136" s="59">
        <v>177253.44</v>
      </c>
      <c r="S136" s="59">
        <v>0</v>
      </c>
      <c r="X136" s="126">
        <v>-3067690.32</v>
      </c>
      <c r="Y136" s="126">
        <v>1318761.6200000001</v>
      </c>
      <c r="Z136" s="126">
        <v>3595806.16</v>
      </c>
      <c r="AB136" s="33">
        <v>921450.68</v>
      </c>
      <c r="AC136" s="33">
        <v>93000</v>
      </c>
      <c r="AD136" s="33">
        <v>621.66999999999996</v>
      </c>
      <c r="AF136" s="33">
        <v>965956.4</v>
      </c>
      <c r="AG136" s="33"/>
      <c r="AH136" s="33">
        <v>81000</v>
      </c>
      <c r="AI136" s="292">
        <v>1529490.4</v>
      </c>
      <c r="AJ136" s="292"/>
      <c r="AK136" s="292">
        <v>13798</v>
      </c>
      <c r="AL136" s="292">
        <v>11000</v>
      </c>
      <c r="AM136" s="292">
        <v>695570.81</v>
      </c>
      <c r="AN136" s="292">
        <v>74686</v>
      </c>
      <c r="AS136" s="225">
        <f t="shared" si="18"/>
        <v>250773.27000000002</v>
      </c>
      <c r="AT136" s="38">
        <f t="shared" si="19"/>
        <v>177253.44</v>
      </c>
      <c r="AU136" s="53">
        <f t="shared" si="20"/>
        <v>73519.830000000016</v>
      </c>
      <c r="AV136" s="47">
        <f t="shared" si="21"/>
        <v>2062028.75</v>
      </c>
      <c r="AW136" s="39">
        <f t="shared" si="22"/>
        <v>2324545.21</v>
      </c>
      <c r="AX136" s="53">
        <f t="shared" si="23"/>
        <v>-262516.45999999996</v>
      </c>
    </row>
    <row r="137" spans="1:50" x14ac:dyDescent="0.2">
      <c r="A137" s="32" t="s">
        <v>323</v>
      </c>
      <c r="B137" s="32" t="s">
        <v>324</v>
      </c>
      <c r="C137" s="32">
        <v>2679</v>
      </c>
      <c r="D137" s="32" t="s">
        <v>296</v>
      </c>
      <c r="E137" s="32" t="s">
        <v>296</v>
      </c>
      <c r="F137" s="36">
        <v>129960.48</v>
      </c>
      <c r="G137" s="36">
        <v>0</v>
      </c>
      <c r="H137" s="36">
        <v>16247.09</v>
      </c>
      <c r="K137" s="126">
        <v>1368718.01</v>
      </c>
      <c r="L137" s="126">
        <v>521860.91</v>
      </c>
      <c r="P137" s="59">
        <v>56000</v>
      </c>
      <c r="R137" s="59">
        <v>296106.44</v>
      </c>
      <c r="S137" s="59">
        <v>0</v>
      </c>
      <c r="X137" s="126">
        <v>-2180285.2000000002</v>
      </c>
      <c r="Y137" s="126">
        <v>1109441.1399999999</v>
      </c>
      <c r="Z137" s="126">
        <v>3397782.5</v>
      </c>
      <c r="AB137" s="33">
        <v>887926.86</v>
      </c>
      <c r="AC137" s="33">
        <v>70000</v>
      </c>
      <c r="AD137" s="33">
        <v>1411.7</v>
      </c>
      <c r="AF137" s="33">
        <v>617760</v>
      </c>
      <c r="AG137" s="33"/>
      <c r="AH137" s="33">
        <v>41600</v>
      </c>
      <c r="AI137" s="292">
        <v>1115693</v>
      </c>
      <c r="AJ137" s="292"/>
      <c r="AL137" s="292">
        <v>45260</v>
      </c>
      <c r="AM137" s="292">
        <v>758613.23</v>
      </c>
      <c r="AN137" s="292">
        <v>306350.71999999997</v>
      </c>
      <c r="AQ137" s="292">
        <v>35040</v>
      </c>
      <c r="AS137" s="225">
        <f t="shared" si="18"/>
        <v>146207.57</v>
      </c>
      <c r="AT137" s="38">
        <f t="shared" si="19"/>
        <v>352106.44</v>
      </c>
      <c r="AU137" s="53">
        <f t="shared" si="20"/>
        <v>-205898.87</v>
      </c>
      <c r="AV137" s="47">
        <f t="shared" si="21"/>
        <v>1618698.56</v>
      </c>
      <c r="AW137" s="39">
        <f t="shared" si="22"/>
        <v>2260956.9500000002</v>
      </c>
      <c r="AX137" s="53">
        <f t="shared" si="23"/>
        <v>-642258.39000000013</v>
      </c>
    </row>
    <row r="138" spans="1:50" x14ac:dyDescent="0.2">
      <c r="A138" s="32" t="s">
        <v>626</v>
      </c>
      <c r="B138" s="32" t="s">
        <v>335</v>
      </c>
      <c r="C138" s="32">
        <v>8806</v>
      </c>
      <c r="D138" s="32" t="s">
        <v>208</v>
      </c>
      <c r="E138" s="32" t="s">
        <v>208</v>
      </c>
      <c r="F138" s="36">
        <v>214710.27</v>
      </c>
      <c r="G138" s="36">
        <v>35987</v>
      </c>
      <c r="H138" s="36">
        <v>147988.42000000001</v>
      </c>
      <c r="K138" s="126">
        <v>847895.39</v>
      </c>
      <c r="L138" s="126">
        <v>184356.71</v>
      </c>
      <c r="O138" s="59">
        <v>0</v>
      </c>
      <c r="P138" s="59">
        <v>45578.19</v>
      </c>
      <c r="R138" s="59">
        <v>0</v>
      </c>
      <c r="S138" s="59">
        <v>7032</v>
      </c>
      <c r="W138" s="126">
        <v>0</v>
      </c>
      <c r="Y138" s="126">
        <v>-2253913.4500000002</v>
      </c>
      <c r="Z138" s="126">
        <v>3801436</v>
      </c>
      <c r="AB138" s="33">
        <v>1811072.73</v>
      </c>
      <c r="AC138" s="33">
        <v>221310</v>
      </c>
      <c r="AD138" s="33">
        <v>1234.9000000000001</v>
      </c>
      <c r="AF138" s="33">
        <v>904102.8</v>
      </c>
      <c r="AG138" s="33"/>
      <c r="AH138" s="33">
        <v>1117041.29</v>
      </c>
      <c r="AI138" s="292">
        <v>2187284.7999999998</v>
      </c>
      <c r="AJ138" s="292"/>
      <c r="AK138" s="292">
        <v>26072</v>
      </c>
      <c r="AL138" s="292">
        <v>40532</v>
      </c>
      <c r="AM138" s="292">
        <v>1723672.99</v>
      </c>
      <c r="AN138" s="292">
        <v>230023.88</v>
      </c>
      <c r="AQ138" s="292">
        <v>16371</v>
      </c>
      <c r="AS138" s="225">
        <f t="shared" si="18"/>
        <v>398685.69</v>
      </c>
      <c r="AT138" s="38">
        <f t="shared" si="19"/>
        <v>52610.19</v>
      </c>
      <c r="AU138" s="53">
        <f t="shared" si="20"/>
        <v>346075.5</v>
      </c>
      <c r="AV138" s="47">
        <f t="shared" si="21"/>
        <v>4054761.7199999997</v>
      </c>
      <c r="AW138" s="39">
        <f t="shared" si="22"/>
        <v>4223956.67</v>
      </c>
      <c r="AX138" s="53">
        <f t="shared" si="23"/>
        <v>-169194.95000000019</v>
      </c>
    </row>
    <row r="139" spans="1:50" x14ac:dyDescent="0.2">
      <c r="A139" s="32" t="s">
        <v>626</v>
      </c>
      <c r="B139" s="32" t="s">
        <v>335</v>
      </c>
      <c r="C139" s="32">
        <v>5022</v>
      </c>
      <c r="D139" s="32" t="s">
        <v>209</v>
      </c>
      <c r="E139" s="32" t="s">
        <v>209</v>
      </c>
      <c r="F139" s="36">
        <v>324933.31</v>
      </c>
      <c r="G139" s="36">
        <v>71904.7</v>
      </c>
      <c r="H139" s="36">
        <v>210159.27</v>
      </c>
      <c r="K139" s="126">
        <v>555869.46</v>
      </c>
      <c r="L139" s="126">
        <v>115637.71</v>
      </c>
      <c r="O139" s="59">
        <v>0</v>
      </c>
      <c r="P139" s="59">
        <v>67238.59</v>
      </c>
      <c r="S139" s="59">
        <v>4310</v>
      </c>
      <c r="W139" s="126">
        <v>60530</v>
      </c>
      <c r="Y139" s="126">
        <v>-1098740.54</v>
      </c>
      <c r="Z139" s="126">
        <v>2453088.7400000002</v>
      </c>
      <c r="AB139" s="33">
        <v>1473566.42</v>
      </c>
      <c r="AC139" s="33">
        <v>30000</v>
      </c>
      <c r="AD139" s="33">
        <v>1520.86</v>
      </c>
      <c r="AF139" s="33">
        <v>1902360</v>
      </c>
      <c r="AG139" s="33"/>
      <c r="AH139" s="33">
        <v>473987.79</v>
      </c>
      <c r="AI139" s="292">
        <v>2753160</v>
      </c>
      <c r="AJ139" s="292"/>
      <c r="AK139" s="292">
        <v>12900</v>
      </c>
      <c r="AM139" s="292">
        <v>1041566.73</v>
      </c>
      <c r="AN139" s="292">
        <v>281730.68</v>
      </c>
      <c r="AS139" s="225">
        <f t="shared" si="18"/>
        <v>606997.28</v>
      </c>
      <c r="AT139" s="38">
        <f t="shared" si="19"/>
        <v>71548.59</v>
      </c>
      <c r="AU139" s="53">
        <f t="shared" si="20"/>
        <v>535448.69000000006</v>
      </c>
      <c r="AV139" s="47">
        <f t="shared" si="21"/>
        <v>3881435.0700000003</v>
      </c>
      <c r="AW139" s="39">
        <f t="shared" si="22"/>
        <v>4089357.41</v>
      </c>
      <c r="AX139" s="53">
        <f t="shared" si="23"/>
        <v>-207922.33999999985</v>
      </c>
    </row>
    <row r="140" spans="1:50" x14ac:dyDescent="0.2">
      <c r="A140" s="32" t="s">
        <v>626</v>
      </c>
      <c r="B140" s="32" t="s">
        <v>335</v>
      </c>
      <c r="C140" s="32">
        <v>8660</v>
      </c>
      <c r="D140" s="32" t="s">
        <v>210</v>
      </c>
      <c r="E140" s="32" t="s">
        <v>210</v>
      </c>
      <c r="F140" s="36">
        <v>335631</v>
      </c>
      <c r="G140" s="36">
        <v>4200</v>
      </c>
      <c r="H140" s="36">
        <v>196490.69</v>
      </c>
      <c r="K140" s="126">
        <v>423698.93</v>
      </c>
      <c r="L140" s="126">
        <v>217746</v>
      </c>
      <c r="O140" s="59">
        <v>18680</v>
      </c>
      <c r="P140" s="59">
        <v>46217.14</v>
      </c>
      <c r="S140" s="59">
        <v>7052</v>
      </c>
      <c r="Y140" s="126">
        <v>-2079173.3</v>
      </c>
      <c r="Z140" s="126">
        <v>3154882.42</v>
      </c>
      <c r="AB140" s="33">
        <v>2911006.56</v>
      </c>
      <c r="AC140" s="33">
        <v>378550</v>
      </c>
      <c r="AD140" s="33">
        <v>2630.71</v>
      </c>
      <c r="AF140" s="33">
        <v>1820572.5</v>
      </c>
      <c r="AG140" s="33"/>
      <c r="AH140" s="33">
        <v>644462.15</v>
      </c>
      <c r="AI140" s="292">
        <v>3076048.5</v>
      </c>
      <c r="AJ140" s="292"/>
      <c r="AK140" s="292">
        <v>109824</v>
      </c>
      <c r="AM140" s="292">
        <v>2450312.64</v>
      </c>
      <c r="AN140" s="292">
        <v>90928.42</v>
      </c>
      <c r="AS140" s="225">
        <f t="shared" si="18"/>
        <v>536321.68999999994</v>
      </c>
      <c r="AT140" s="38">
        <f t="shared" si="19"/>
        <v>71949.14</v>
      </c>
      <c r="AU140" s="53">
        <f t="shared" si="20"/>
        <v>464372.54999999993</v>
      </c>
      <c r="AV140" s="47">
        <f t="shared" si="21"/>
        <v>5757221.9199999999</v>
      </c>
      <c r="AW140" s="39">
        <f t="shared" si="22"/>
        <v>5727113.5600000005</v>
      </c>
      <c r="AX140" s="53">
        <f t="shared" si="23"/>
        <v>30108.359999999404</v>
      </c>
    </row>
    <row r="141" spans="1:50" x14ac:dyDescent="0.2">
      <c r="A141" s="32" t="s">
        <v>626</v>
      </c>
      <c r="B141" s="32" t="s">
        <v>335</v>
      </c>
      <c r="C141" s="32">
        <v>6550</v>
      </c>
      <c r="D141" s="32" t="s">
        <v>211</v>
      </c>
      <c r="E141" s="32" t="s">
        <v>211</v>
      </c>
      <c r="F141" s="36">
        <v>261305.23</v>
      </c>
      <c r="G141" s="36">
        <v>6800</v>
      </c>
      <c r="H141" s="36">
        <v>188068.16</v>
      </c>
      <c r="K141" s="126">
        <v>419944.14</v>
      </c>
      <c r="L141" s="126">
        <v>40894.269999999997</v>
      </c>
      <c r="O141" s="59">
        <v>0</v>
      </c>
      <c r="P141" s="59">
        <v>45653.89</v>
      </c>
      <c r="S141" s="59">
        <v>3756</v>
      </c>
      <c r="W141" s="126">
        <v>106640</v>
      </c>
      <c r="Y141" s="126">
        <v>-1582478.01</v>
      </c>
      <c r="Z141" s="126">
        <v>2689973.6</v>
      </c>
      <c r="AB141" s="33">
        <v>2587412.4900000002</v>
      </c>
      <c r="AD141" s="33">
        <v>1182.67</v>
      </c>
      <c r="AF141" s="33">
        <v>956957.4</v>
      </c>
      <c r="AG141" s="33"/>
      <c r="AH141" s="33">
        <v>495317</v>
      </c>
      <c r="AI141" s="292">
        <v>1672199.4</v>
      </c>
      <c r="AJ141" s="292"/>
      <c r="AK141" s="292">
        <v>30364</v>
      </c>
      <c r="AM141" s="292">
        <v>2565280.52</v>
      </c>
      <c r="AN141" s="292">
        <v>119559.32</v>
      </c>
      <c r="AS141" s="225">
        <f t="shared" si="18"/>
        <v>456173.39</v>
      </c>
      <c r="AT141" s="38">
        <f t="shared" si="19"/>
        <v>49409.89</v>
      </c>
      <c r="AU141" s="53">
        <f t="shared" si="20"/>
        <v>406763.5</v>
      </c>
      <c r="AV141" s="47">
        <f t="shared" si="21"/>
        <v>4040869.56</v>
      </c>
      <c r="AW141" s="39">
        <f t="shared" si="22"/>
        <v>4387403.24</v>
      </c>
      <c r="AX141" s="53">
        <f t="shared" si="23"/>
        <v>-346533.68000000017</v>
      </c>
    </row>
    <row r="142" spans="1:50" x14ac:dyDescent="0.2">
      <c r="A142" s="32" t="s">
        <v>626</v>
      </c>
      <c r="B142" s="32" t="s">
        <v>335</v>
      </c>
      <c r="C142" s="32">
        <v>3476</v>
      </c>
      <c r="D142" s="32" t="s">
        <v>212</v>
      </c>
      <c r="E142" s="32" t="s">
        <v>212</v>
      </c>
      <c r="F142" s="36">
        <v>421275.75</v>
      </c>
      <c r="G142" s="36">
        <v>31406.799999999999</v>
      </c>
      <c r="H142" s="36">
        <v>130520.45</v>
      </c>
      <c r="K142" s="126">
        <v>861709.34</v>
      </c>
      <c r="L142" s="126">
        <v>124982.44</v>
      </c>
      <c r="O142" s="59">
        <v>0</v>
      </c>
      <c r="P142" s="59">
        <v>44078.33</v>
      </c>
      <c r="S142" s="59">
        <v>1694</v>
      </c>
      <c r="Y142" s="126">
        <v>-493484.49</v>
      </c>
      <c r="Z142" s="126">
        <v>2072080.16</v>
      </c>
      <c r="AB142" s="33">
        <v>1305442.28</v>
      </c>
      <c r="AD142" s="33">
        <v>1601.28</v>
      </c>
      <c r="AF142" s="33">
        <v>675903.5</v>
      </c>
      <c r="AG142" s="33"/>
      <c r="AH142" s="33">
        <v>371767</v>
      </c>
      <c r="AI142" s="292">
        <v>1060581.5</v>
      </c>
      <c r="AJ142" s="292"/>
      <c r="AK142" s="292">
        <v>27060</v>
      </c>
      <c r="AM142" s="292">
        <v>1167094.25</v>
      </c>
      <c r="AN142" s="292">
        <v>154451.53</v>
      </c>
      <c r="AS142" s="225">
        <f t="shared" si="18"/>
        <v>583203</v>
      </c>
      <c r="AT142" s="38">
        <f t="shared" si="19"/>
        <v>45772.33</v>
      </c>
      <c r="AU142" s="53">
        <f t="shared" si="20"/>
        <v>537430.67000000004</v>
      </c>
      <c r="AV142" s="47">
        <f t="shared" si="21"/>
        <v>2354714.06</v>
      </c>
      <c r="AW142" s="39">
        <f t="shared" si="22"/>
        <v>2409187.2799999998</v>
      </c>
      <c r="AX142" s="53">
        <f t="shared" si="23"/>
        <v>-54473.219999999739</v>
      </c>
    </row>
    <row r="143" spans="1:50" x14ac:dyDescent="0.2">
      <c r="A143" s="32" t="s">
        <v>626</v>
      </c>
      <c r="B143" s="32" t="s">
        <v>335</v>
      </c>
      <c r="C143" s="32">
        <v>7448</v>
      </c>
      <c r="D143" s="32" t="s">
        <v>213</v>
      </c>
      <c r="E143" s="32" t="s">
        <v>213</v>
      </c>
      <c r="F143" s="36">
        <v>76663.67</v>
      </c>
      <c r="G143" s="36">
        <v>700</v>
      </c>
      <c r="H143" s="36">
        <v>412190.76</v>
      </c>
      <c r="K143" s="126">
        <v>480179.57</v>
      </c>
      <c r="L143" s="126">
        <v>91510.14</v>
      </c>
      <c r="P143" s="59">
        <v>57129.21</v>
      </c>
      <c r="S143" s="59">
        <v>4606</v>
      </c>
      <c r="Y143" s="126">
        <v>-2390238.23</v>
      </c>
      <c r="Z143" s="126">
        <v>3517785.78</v>
      </c>
      <c r="AB143" s="33">
        <v>1989012.58</v>
      </c>
      <c r="AD143" s="33">
        <v>531.89</v>
      </c>
      <c r="AF143" s="33">
        <v>1433439.33</v>
      </c>
      <c r="AG143" s="33"/>
      <c r="AH143" s="33">
        <v>433240.87</v>
      </c>
      <c r="AI143" s="292">
        <v>2400367.2000000002</v>
      </c>
      <c r="AJ143" s="292"/>
      <c r="AK143" s="292">
        <v>29104</v>
      </c>
      <c r="AM143" s="292">
        <v>1282477.3700000001</v>
      </c>
      <c r="AN143" s="292">
        <v>272314.71999999997</v>
      </c>
      <c r="AS143" s="225">
        <f t="shared" si="18"/>
        <v>489554.43</v>
      </c>
      <c r="AT143" s="38">
        <f t="shared" si="19"/>
        <v>61735.21</v>
      </c>
      <c r="AU143" s="53">
        <f t="shared" si="20"/>
        <v>427819.22</v>
      </c>
      <c r="AV143" s="47">
        <f t="shared" si="21"/>
        <v>3856224.67</v>
      </c>
      <c r="AW143" s="39">
        <f t="shared" si="22"/>
        <v>3984263.29</v>
      </c>
      <c r="AX143" s="53">
        <f t="shared" si="23"/>
        <v>-128038.62000000011</v>
      </c>
    </row>
    <row r="144" spans="1:50" x14ac:dyDescent="0.2">
      <c r="A144" s="32" t="s">
        <v>626</v>
      </c>
      <c r="B144" s="32" t="s">
        <v>335</v>
      </c>
      <c r="C144" s="32">
        <v>3024</v>
      </c>
      <c r="D144" s="32" t="s">
        <v>214</v>
      </c>
      <c r="E144" s="32" t="s">
        <v>214</v>
      </c>
      <c r="F144" s="36">
        <v>324481.59999999998</v>
      </c>
      <c r="G144" s="36">
        <v>21232.9</v>
      </c>
      <c r="H144" s="36">
        <v>193639.97</v>
      </c>
      <c r="K144" s="126">
        <v>1291901.56</v>
      </c>
      <c r="L144" s="126">
        <v>57852.62</v>
      </c>
      <c r="O144" s="59">
        <v>0</v>
      </c>
      <c r="P144" s="59">
        <v>40706.71</v>
      </c>
      <c r="S144" s="59">
        <v>3536</v>
      </c>
      <c r="W144" s="126">
        <v>134123.6</v>
      </c>
      <c r="Y144" s="126">
        <v>-545683.01</v>
      </c>
      <c r="Z144" s="126">
        <v>2461639.23</v>
      </c>
      <c r="AB144" s="33">
        <v>1548049.72</v>
      </c>
      <c r="AD144" s="33">
        <v>1809.63</v>
      </c>
      <c r="AF144" s="33">
        <v>1630461.94</v>
      </c>
      <c r="AG144" s="33"/>
      <c r="AH144" s="33">
        <v>352921.95</v>
      </c>
      <c r="AI144" s="292">
        <v>2171352.94</v>
      </c>
      <c r="AJ144" s="292"/>
      <c r="AK144" s="292">
        <v>56016</v>
      </c>
      <c r="AM144" s="292">
        <v>1366363.82</v>
      </c>
      <c r="AN144" s="292">
        <v>144724.35999999999</v>
      </c>
      <c r="AS144" s="225">
        <f t="shared" si="18"/>
        <v>539354.47</v>
      </c>
      <c r="AT144" s="38">
        <f t="shared" si="19"/>
        <v>44242.71</v>
      </c>
      <c r="AU144" s="53">
        <f t="shared" si="20"/>
        <v>495111.75999999995</v>
      </c>
      <c r="AV144" s="47">
        <f t="shared" si="21"/>
        <v>3533243.24</v>
      </c>
      <c r="AW144" s="39">
        <f t="shared" si="22"/>
        <v>3738457.1199999996</v>
      </c>
      <c r="AX144" s="53">
        <f t="shared" si="23"/>
        <v>-205213.87999999942</v>
      </c>
    </row>
    <row r="145" spans="1:50" x14ac:dyDescent="0.2">
      <c r="A145" s="32" t="s">
        <v>626</v>
      </c>
      <c r="B145" s="32" t="s">
        <v>335</v>
      </c>
      <c r="C145" s="32">
        <v>3613</v>
      </c>
      <c r="D145" s="32" t="s">
        <v>215</v>
      </c>
      <c r="E145" s="32" t="s">
        <v>215</v>
      </c>
      <c r="F145" s="36">
        <v>116487.27</v>
      </c>
      <c r="G145" s="36">
        <v>16879.5</v>
      </c>
      <c r="H145" s="36">
        <v>272494.95</v>
      </c>
      <c r="K145" s="126">
        <v>2465102.25</v>
      </c>
      <c r="L145" s="126">
        <v>92206.59</v>
      </c>
      <c r="O145" s="59">
        <v>0</v>
      </c>
      <c r="P145" s="59">
        <v>52087.5</v>
      </c>
      <c r="S145" s="59">
        <v>3700</v>
      </c>
      <c r="W145" s="126">
        <v>0</v>
      </c>
      <c r="Y145" s="126">
        <v>1730036.93</v>
      </c>
      <c r="Z145" s="126">
        <v>1490475.39</v>
      </c>
      <c r="AB145" s="33">
        <v>1385193.96</v>
      </c>
      <c r="AC145" s="33">
        <v>10200</v>
      </c>
      <c r="AD145" s="33">
        <v>1172.96</v>
      </c>
      <c r="AF145" s="33">
        <v>1265059.05</v>
      </c>
      <c r="AG145" s="33"/>
      <c r="AH145" s="33">
        <v>356422</v>
      </c>
      <c r="AI145" s="292">
        <v>1987625.05</v>
      </c>
      <c r="AJ145" s="292"/>
      <c r="AK145" s="292">
        <v>42224</v>
      </c>
      <c r="AM145" s="292">
        <v>952935.96</v>
      </c>
      <c r="AN145" s="292">
        <v>348392.22</v>
      </c>
      <c r="AS145" s="225">
        <f t="shared" si="18"/>
        <v>405861.72000000003</v>
      </c>
      <c r="AT145" s="38">
        <f t="shared" si="19"/>
        <v>55787.5</v>
      </c>
      <c r="AU145" s="53">
        <f t="shared" si="20"/>
        <v>350074.22000000003</v>
      </c>
      <c r="AV145" s="47">
        <f t="shared" si="21"/>
        <v>3018047.9699999997</v>
      </c>
      <c r="AW145" s="39">
        <f t="shared" si="22"/>
        <v>3331177.2299999995</v>
      </c>
      <c r="AX145" s="53">
        <f t="shared" si="23"/>
        <v>-313129.25999999978</v>
      </c>
    </row>
    <row r="146" spans="1:50" x14ac:dyDescent="0.2">
      <c r="A146" s="32" t="s">
        <v>626</v>
      </c>
      <c r="B146" s="32" t="s">
        <v>335</v>
      </c>
      <c r="C146" s="32">
        <v>8181</v>
      </c>
      <c r="D146" s="32" t="s">
        <v>216</v>
      </c>
      <c r="E146" s="32" t="s">
        <v>216</v>
      </c>
      <c r="F146" s="36">
        <v>141297.37</v>
      </c>
      <c r="G146" s="36">
        <v>7200</v>
      </c>
      <c r="H146" s="36">
        <v>208023.71</v>
      </c>
      <c r="K146" s="126">
        <v>280611.86</v>
      </c>
      <c r="L146" s="126">
        <v>254596.05</v>
      </c>
      <c r="O146" s="59">
        <v>0</v>
      </c>
      <c r="P146" s="59">
        <v>65511.57</v>
      </c>
      <c r="S146" s="59">
        <v>7088</v>
      </c>
      <c r="W146" s="126">
        <v>83755</v>
      </c>
      <c r="Y146" s="126">
        <v>-2496950.2799999998</v>
      </c>
      <c r="Z146" s="126">
        <v>3511106.83</v>
      </c>
      <c r="AB146" s="33">
        <v>1845492.34</v>
      </c>
      <c r="AC146" s="33">
        <v>43800</v>
      </c>
      <c r="AD146" s="33">
        <v>1552.42</v>
      </c>
      <c r="AF146" s="33">
        <v>1146768.76</v>
      </c>
      <c r="AG146" s="33"/>
      <c r="AH146" s="33">
        <v>386241.07</v>
      </c>
      <c r="AI146" s="292">
        <v>2116524.7599999998</v>
      </c>
      <c r="AJ146" s="292"/>
      <c r="AK146" s="292">
        <v>6540</v>
      </c>
      <c r="AM146" s="292">
        <v>1412420.41</v>
      </c>
      <c r="AN146" s="292">
        <v>167151.54999999999</v>
      </c>
      <c r="AS146" s="225">
        <f t="shared" si="18"/>
        <v>356521.07999999996</v>
      </c>
      <c r="AT146" s="38">
        <f t="shared" si="19"/>
        <v>72599.570000000007</v>
      </c>
      <c r="AU146" s="53">
        <f t="shared" si="20"/>
        <v>283921.50999999995</v>
      </c>
      <c r="AV146" s="47">
        <f t="shared" si="21"/>
        <v>3423854.59</v>
      </c>
      <c r="AW146" s="39">
        <f t="shared" si="22"/>
        <v>3702636.7199999997</v>
      </c>
      <c r="AX146" s="53">
        <f t="shared" si="23"/>
        <v>-278782.12999999989</v>
      </c>
    </row>
    <row r="147" spans="1:50" x14ac:dyDescent="0.2">
      <c r="A147" s="32" t="s">
        <v>626</v>
      </c>
      <c r="B147" s="32" t="s">
        <v>335</v>
      </c>
      <c r="C147" s="32">
        <v>4338</v>
      </c>
      <c r="D147" s="32" t="s">
        <v>217</v>
      </c>
      <c r="E147" s="32" t="s">
        <v>217</v>
      </c>
      <c r="F147" s="36">
        <v>440211.77</v>
      </c>
      <c r="G147" s="36">
        <v>2300</v>
      </c>
      <c r="H147" s="36">
        <v>95274.73</v>
      </c>
      <c r="K147" s="126">
        <v>675816.45</v>
      </c>
      <c r="L147" s="126">
        <v>153179.39000000001</v>
      </c>
      <c r="O147" s="59">
        <v>0</v>
      </c>
      <c r="P147" s="59">
        <v>49200</v>
      </c>
      <c r="S147" s="59">
        <v>2048</v>
      </c>
      <c r="W147" s="126">
        <v>11675</v>
      </c>
      <c r="Y147" s="126">
        <v>165016.78</v>
      </c>
      <c r="Z147" s="126">
        <v>1290976.01</v>
      </c>
      <c r="AB147" s="33">
        <v>1295312.42</v>
      </c>
      <c r="AD147" s="33">
        <v>1636.74</v>
      </c>
      <c r="AF147" s="33">
        <v>1712336.7</v>
      </c>
      <c r="AG147" s="33"/>
      <c r="AH147" s="33">
        <v>396735.08</v>
      </c>
      <c r="AI147" s="292">
        <v>2130251.7000000002</v>
      </c>
      <c r="AJ147" s="292"/>
      <c r="AK147" s="292">
        <v>11408</v>
      </c>
      <c r="AM147" s="292">
        <v>1098666.1399999999</v>
      </c>
      <c r="AN147" s="292">
        <v>317828.55</v>
      </c>
      <c r="AS147" s="225">
        <f t="shared" si="18"/>
        <v>537786.5</v>
      </c>
      <c r="AT147" s="38">
        <f t="shared" si="19"/>
        <v>51248</v>
      </c>
      <c r="AU147" s="53">
        <f t="shared" si="20"/>
        <v>486538.5</v>
      </c>
      <c r="AV147" s="47">
        <f t="shared" si="21"/>
        <v>3406020.94</v>
      </c>
      <c r="AW147" s="39">
        <f t="shared" si="22"/>
        <v>3558154.3899999997</v>
      </c>
      <c r="AX147" s="53">
        <f t="shared" si="23"/>
        <v>-152133.44999999972</v>
      </c>
    </row>
    <row r="148" spans="1:50" x14ac:dyDescent="0.2">
      <c r="A148" s="32" t="s">
        <v>626</v>
      </c>
      <c r="B148" s="32" t="s">
        <v>335</v>
      </c>
      <c r="C148" s="32">
        <v>4654</v>
      </c>
      <c r="D148" s="32" t="s">
        <v>218</v>
      </c>
      <c r="E148" s="32" t="s">
        <v>218</v>
      </c>
      <c r="F148" s="36">
        <v>23911.19</v>
      </c>
      <c r="G148" s="36">
        <v>0</v>
      </c>
      <c r="H148" s="36">
        <v>111235.34</v>
      </c>
      <c r="K148" s="126">
        <v>694292.04</v>
      </c>
      <c r="L148" s="126">
        <v>90755.54</v>
      </c>
      <c r="P148" s="59">
        <v>59529.55</v>
      </c>
      <c r="S148" s="59">
        <v>5058</v>
      </c>
      <c r="Y148" s="126">
        <v>697406.98</v>
      </c>
      <c r="Z148" s="126">
        <v>431811.75</v>
      </c>
      <c r="AB148" s="33">
        <v>2705998.34</v>
      </c>
      <c r="AD148" s="33">
        <v>574.36</v>
      </c>
      <c r="AF148" s="33">
        <v>899823</v>
      </c>
      <c r="AG148" s="33"/>
      <c r="AH148" s="33">
        <v>532271.81000000006</v>
      </c>
      <c r="AI148" s="292">
        <v>1900964</v>
      </c>
      <c r="AJ148" s="292"/>
      <c r="AK148" s="292">
        <v>37132</v>
      </c>
      <c r="AM148" s="292">
        <v>2273465.71</v>
      </c>
      <c r="AN148" s="292">
        <v>200717.97</v>
      </c>
      <c r="AS148" s="225">
        <f t="shared" si="18"/>
        <v>135146.53</v>
      </c>
      <c r="AT148" s="38">
        <f t="shared" si="19"/>
        <v>64587.55</v>
      </c>
      <c r="AU148" s="53">
        <f t="shared" si="20"/>
        <v>70558.98</v>
      </c>
      <c r="AV148" s="47">
        <f t="shared" si="21"/>
        <v>4138667.51</v>
      </c>
      <c r="AW148" s="39">
        <f t="shared" si="22"/>
        <v>4412279.68</v>
      </c>
      <c r="AX148" s="53">
        <f t="shared" si="23"/>
        <v>-273612.16999999993</v>
      </c>
    </row>
    <row r="149" spans="1:50" x14ac:dyDescent="0.2">
      <c r="A149" s="32" t="s">
        <v>626</v>
      </c>
      <c r="B149" s="32" t="s">
        <v>335</v>
      </c>
      <c r="C149" s="32">
        <v>4068</v>
      </c>
      <c r="D149" s="32" t="s">
        <v>219</v>
      </c>
      <c r="E149" s="32" t="s">
        <v>219</v>
      </c>
      <c r="F149" s="36">
        <v>297858.88</v>
      </c>
      <c r="G149" s="36">
        <v>16300</v>
      </c>
      <c r="H149" s="36">
        <v>173156.12</v>
      </c>
      <c r="K149" s="126">
        <v>854514.11</v>
      </c>
      <c r="L149" s="126">
        <v>189338.81</v>
      </c>
      <c r="O149" s="59">
        <v>0</v>
      </c>
      <c r="P149" s="59">
        <v>55944.65</v>
      </c>
      <c r="S149" s="59">
        <v>2948</v>
      </c>
      <c r="W149" s="126">
        <v>34300</v>
      </c>
      <c r="Y149" s="126">
        <v>-385239.67</v>
      </c>
      <c r="Z149" s="126">
        <v>2115546</v>
      </c>
      <c r="AB149" s="33">
        <v>1581762.64</v>
      </c>
      <c r="AD149" s="33">
        <v>1470.08</v>
      </c>
      <c r="AF149" s="33">
        <v>1194675</v>
      </c>
      <c r="AG149" s="33"/>
      <c r="AH149" s="33">
        <v>379715.85</v>
      </c>
      <c r="AI149" s="292">
        <v>1861431</v>
      </c>
      <c r="AJ149" s="292"/>
      <c r="AK149" s="292">
        <v>31698</v>
      </c>
      <c r="AM149" s="292">
        <v>1357480.65</v>
      </c>
      <c r="AN149" s="292">
        <v>199344.98</v>
      </c>
      <c r="AS149" s="225">
        <f t="shared" si="18"/>
        <v>487315</v>
      </c>
      <c r="AT149" s="38">
        <f t="shared" si="19"/>
        <v>58892.65</v>
      </c>
      <c r="AU149" s="53">
        <f t="shared" si="20"/>
        <v>428422.35</v>
      </c>
      <c r="AV149" s="47">
        <f t="shared" si="21"/>
        <v>3157623.57</v>
      </c>
      <c r="AW149" s="39">
        <f t="shared" si="22"/>
        <v>3449954.63</v>
      </c>
      <c r="AX149" s="53">
        <f t="shared" si="23"/>
        <v>-292331.06000000006</v>
      </c>
    </row>
    <row r="150" spans="1:50" x14ac:dyDescent="0.2">
      <c r="A150" s="32" t="s">
        <v>626</v>
      </c>
      <c r="B150" s="32" t="s">
        <v>335</v>
      </c>
      <c r="C150" s="32">
        <v>2485</v>
      </c>
      <c r="D150" s="32" t="s">
        <v>220</v>
      </c>
      <c r="E150" s="32" t="s">
        <v>220</v>
      </c>
      <c r="F150" s="36">
        <v>120138.08</v>
      </c>
      <c r="G150" s="36">
        <v>0</v>
      </c>
      <c r="H150" s="36">
        <v>181682.72</v>
      </c>
      <c r="K150" s="126">
        <v>1521762.18</v>
      </c>
      <c r="L150" s="126">
        <v>26032.9</v>
      </c>
      <c r="O150" s="59">
        <v>0</v>
      </c>
      <c r="P150" s="59">
        <v>45460.7</v>
      </c>
      <c r="S150" s="59">
        <v>1860</v>
      </c>
      <c r="W150" s="126">
        <v>0</v>
      </c>
      <c r="Y150" s="126">
        <v>-299290.48</v>
      </c>
      <c r="Z150" s="126">
        <v>2263113.85</v>
      </c>
      <c r="AB150" s="33">
        <v>1079998.98</v>
      </c>
      <c r="AC150" s="33">
        <v>170100</v>
      </c>
      <c r="AD150" s="33">
        <v>767.84</v>
      </c>
      <c r="AF150" s="33">
        <v>1255885.5</v>
      </c>
      <c r="AG150" s="33"/>
      <c r="AH150" s="33">
        <v>361943.25</v>
      </c>
      <c r="AI150" s="292">
        <v>1727664.5</v>
      </c>
      <c r="AJ150" s="292"/>
      <c r="AK150" s="292">
        <v>27944</v>
      </c>
      <c r="AM150" s="292">
        <v>1050012.48</v>
      </c>
      <c r="AN150" s="292">
        <v>224602.78</v>
      </c>
      <c r="AS150" s="225">
        <f t="shared" si="18"/>
        <v>301820.79999999999</v>
      </c>
      <c r="AT150" s="38">
        <f t="shared" si="19"/>
        <v>47320.7</v>
      </c>
      <c r="AU150" s="53">
        <f t="shared" si="20"/>
        <v>254500.09999999998</v>
      </c>
      <c r="AV150" s="47">
        <f t="shared" si="21"/>
        <v>2868695.5700000003</v>
      </c>
      <c r="AW150" s="39">
        <f t="shared" si="22"/>
        <v>3030223.76</v>
      </c>
      <c r="AX150" s="53">
        <f t="shared" si="23"/>
        <v>-161528.18999999948</v>
      </c>
    </row>
    <row r="151" spans="1:50" x14ac:dyDescent="0.2">
      <c r="A151" s="32" t="s">
        <v>626</v>
      </c>
      <c r="B151" s="32" t="s">
        <v>335</v>
      </c>
      <c r="C151" s="32">
        <v>5359</v>
      </c>
      <c r="D151" s="32" t="s">
        <v>221</v>
      </c>
      <c r="E151" s="32" t="s">
        <v>221</v>
      </c>
      <c r="F151" s="36">
        <v>76900.820000000007</v>
      </c>
      <c r="G151" s="36">
        <v>9500</v>
      </c>
      <c r="H151" s="36">
        <v>288920.2</v>
      </c>
      <c r="K151" s="126">
        <v>810093.2</v>
      </c>
      <c r="L151" s="126">
        <v>65182.51</v>
      </c>
      <c r="O151" s="59">
        <v>0</v>
      </c>
      <c r="P151" s="59">
        <v>50715.56</v>
      </c>
      <c r="S151" s="59">
        <v>5072</v>
      </c>
      <c r="W151" s="126">
        <v>55450</v>
      </c>
      <c r="Y151" s="126">
        <v>-1225695.6299999999</v>
      </c>
      <c r="Z151" s="126">
        <v>2512572.4500000002</v>
      </c>
      <c r="AB151" s="33">
        <v>1424409.68</v>
      </c>
      <c r="AC151" s="33">
        <v>114150</v>
      </c>
      <c r="AD151" s="33">
        <v>1031.3900000000001</v>
      </c>
      <c r="AF151" s="33">
        <v>1506575</v>
      </c>
      <c r="AG151" s="33"/>
      <c r="AH151" s="33">
        <v>495795.93</v>
      </c>
      <c r="AI151" s="292">
        <v>2369387</v>
      </c>
      <c r="AJ151" s="292"/>
      <c r="AK151" s="292">
        <v>34025</v>
      </c>
      <c r="AM151" s="292">
        <v>1174473.06</v>
      </c>
      <c r="AN151" s="292">
        <v>111594.59</v>
      </c>
      <c r="AS151" s="225">
        <f t="shared" si="18"/>
        <v>375321.02</v>
      </c>
      <c r="AT151" s="38">
        <f t="shared" si="19"/>
        <v>55787.56</v>
      </c>
      <c r="AU151" s="53">
        <f t="shared" si="20"/>
        <v>319533.46000000002</v>
      </c>
      <c r="AV151" s="47">
        <f t="shared" si="21"/>
        <v>3541962</v>
      </c>
      <c r="AW151" s="39">
        <f t="shared" si="22"/>
        <v>3689479.65</v>
      </c>
      <c r="AX151" s="53">
        <f t="shared" si="23"/>
        <v>-147517.64999999991</v>
      </c>
    </row>
    <row r="152" spans="1:50" x14ac:dyDescent="0.2">
      <c r="A152" s="32" t="s">
        <v>626</v>
      </c>
      <c r="B152" s="32" t="s">
        <v>335</v>
      </c>
      <c r="C152" s="32">
        <v>7463</v>
      </c>
      <c r="D152" s="32" t="s">
        <v>222</v>
      </c>
      <c r="E152" s="32" t="s">
        <v>222</v>
      </c>
      <c r="F152" s="36">
        <v>250123.06</v>
      </c>
      <c r="G152" s="36">
        <v>9137.09</v>
      </c>
      <c r="H152" s="36">
        <v>285507.46999999997</v>
      </c>
      <c r="K152" s="126">
        <v>2215016.8199999998</v>
      </c>
      <c r="L152" s="126">
        <v>682430.22</v>
      </c>
      <c r="O152" s="59">
        <v>0</v>
      </c>
      <c r="P152" s="59">
        <v>57216.53</v>
      </c>
      <c r="S152" s="59">
        <v>4632</v>
      </c>
      <c r="W152" s="126">
        <v>125000</v>
      </c>
      <c r="Y152" s="126">
        <v>2443926.63</v>
      </c>
      <c r="Z152" s="126">
        <v>1298036.29</v>
      </c>
      <c r="AB152" s="33">
        <v>1518684.28</v>
      </c>
      <c r="AC152" s="33">
        <v>212756.8</v>
      </c>
      <c r="AD152" s="33">
        <v>1050.0999999999999</v>
      </c>
      <c r="AF152" s="33">
        <v>1435216.18</v>
      </c>
      <c r="AG152" s="33"/>
      <c r="AH152" s="33">
        <v>514450.17</v>
      </c>
      <c r="AI152" s="292">
        <v>2275707.1800000002</v>
      </c>
      <c r="AJ152" s="292"/>
      <c r="AK152" s="292">
        <v>14016</v>
      </c>
      <c r="AM152" s="292">
        <v>1398735.97</v>
      </c>
      <c r="AN152" s="292">
        <v>479039.97</v>
      </c>
      <c r="AP152" s="292">
        <v>1255.2</v>
      </c>
      <c r="AS152" s="225">
        <f t="shared" si="18"/>
        <v>544767.62</v>
      </c>
      <c r="AT152" s="38">
        <f t="shared" si="19"/>
        <v>61848.53</v>
      </c>
      <c r="AU152" s="53">
        <f t="shared" si="20"/>
        <v>482919.08999999997</v>
      </c>
      <c r="AV152" s="47">
        <f t="shared" si="21"/>
        <v>3682157.5300000003</v>
      </c>
      <c r="AW152" s="39">
        <f t="shared" si="22"/>
        <v>4168754.3200000003</v>
      </c>
      <c r="AX152" s="53">
        <f t="shared" si="23"/>
        <v>-486596.79000000004</v>
      </c>
    </row>
    <row r="153" spans="1:50" x14ac:dyDescent="0.2">
      <c r="A153" s="32" t="s">
        <v>630</v>
      </c>
      <c r="B153" s="32" t="s">
        <v>336</v>
      </c>
      <c r="C153" s="32">
        <v>3397</v>
      </c>
      <c r="D153" s="32" t="s">
        <v>223</v>
      </c>
      <c r="E153" s="32" t="s">
        <v>223</v>
      </c>
      <c r="F153" s="36">
        <v>122373.66</v>
      </c>
      <c r="G153" s="36">
        <v>155576.6</v>
      </c>
      <c r="H153" s="36">
        <v>427746.14</v>
      </c>
      <c r="K153" s="126">
        <v>781078.69</v>
      </c>
      <c r="L153" s="126">
        <v>461388.86</v>
      </c>
      <c r="O153" s="59">
        <v>63</v>
      </c>
      <c r="P153" s="59">
        <v>20482.580000000002</v>
      </c>
      <c r="S153" s="59">
        <v>4892</v>
      </c>
      <c r="Y153" s="126">
        <v>375454.71999999997</v>
      </c>
      <c r="Z153" s="126">
        <v>1854562.35</v>
      </c>
      <c r="AB153" s="33">
        <v>1539564.42</v>
      </c>
      <c r="AC153" s="33">
        <v>5000</v>
      </c>
      <c r="AD153" s="33">
        <v>2586.29</v>
      </c>
      <c r="AF153" s="33">
        <v>886536</v>
      </c>
      <c r="AG153" s="33"/>
      <c r="AH153" s="33">
        <v>153239.48000000001</v>
      </c>
      <c r="AI153" s="292">
        <v>1899012</v>
      </c>
      <c r="AJ153" s="292"/>
      <c r="AK153" s="292">
        <v>149692</v>
      </c>
      <c r="AL153" s="292">
        <v>2880</v>
      </c>
      <c r="AM153" s="292">
        <v>636766.31999999995</v>
      </c>
      <c r="AN153" s="292">
        <v>205866.57</v>
      </c>
      <c r="AS153" s="225">
        <f t="shared" si="18"/>
        <v>705696.4</v>
      </c>
      <c r="AT153" s="38">
        <f t="shared" si="19"/>
        <v>25437.58</v>
      </c>
      <c r="AU153" s="53">
        <f t="shared" si="20"/>
        <v>680258.82000000007</v>
      </c>
      <c r="AV153" s="47">
        <f t="shared" si="21"/>
        <v>2586926.19</v>
      </c>
      <c r="AW153" s="39">
        <f t="shared" si="22"/>
        <v>2894216.8899999997</v>
      </c>
      <c r="AX153" s="53">
        <f t="shared" si="23"/>
        <v>-307290.69999999972</v>
      </c>
    </row>
    <row r="154" spans="1:50" x14ac:dyDescent="0.2">
      <c r="A154" s="32" t="s">
        <v>630</v>
      </c>
      <c r="B154" s="32" t="s">
        <v>336</v>
      </c>
      <c r="C154" s="32">
        <v>5415</v>
      </c>
      <c r="D154" s="32" t="s">
        <v>224</v>
      </c>
      <c r="E154" s="32" t="s">
        <v>224</v>
      </c>
      <c r="F154" s="36">
        <v>689450.86</v>
      </c>
      <c r="G154" s="36">
        <v>204490.5</v>
      </c>
      <c r="H154" s="36">
        <v>82309.929999999993</v>
      </c>
      <c r="K154" s="126">
        <v>1077655.1100000001</v>
      </c>
      <c r="L154" s="126">
        <v>569356.22</v>
      </c>
      <c r="O154" s="59">
        <v>0</v>
      </c>
      <c r="P154" s="59">
        <v>38606.69</v>
      </c>
      <c r="S154" s="59">
        <v>0</v>
      </c>
      <c r="Y154" s="126">
        <v>-844433.75</v>
      </c>
      <c r="Z154" s="126">
        <v>3974625.34</v>
      </c>
      <c r="AB154" s="33">
        <v>2312263.5099999998</v>
      </c>
      <c r="AD154" s="33">
        <v>3907.29</v>
      </c>
      <c r="AF154" s="33">
        <v>917532</v>
      </c>
      <c r="AG154" s="33"/>
      <c r="AH154" s="33">
        <v>390013.79</v>
      </c>
      <c r="AI154" s="292">
        <v>2130909</v>
      </c>
      <c r="AJ154" s="292"/>
      <c r="AK154" s="292">
        <v>64159</v>
      </c>
      <c r="AM154" s="292">
        <v>1595801.48</v>
      </c>
      <c r="AN154" s="292">
        <v>366825.07</v>
      </c>
      <c r="AQ154" s="292">
        <v>11557.7</v>
      </c>
      <c r="AS154" s="225">
        <f t="shared" si="18"/>
        <v>976251.29</v>
      </c>
      <c r="AT154" s="38">
        <f t="shared" si="19"/>
        <v>38606.69</v>
      </c>
      <c r="AU154" s="53">
        <f t="shared" si="20"/>
        <v>937644.60000000009</v>
      </c>
      <c r="AV154" s="47">
        <f t="shared" si="21"/>
        <v>3623716.59</v>
      </c>
      <c r="AW154" s="39">
        <f t="shared" si="22"/>
        <v>4169252.25</v>
      </c>
      <c r="AX154" s="53">
        <f t="shared" si="23"/>
        <v>-545535.66000000015</v>
      </c>
    </row>
    <row r="155" spans="1:50" x14ac:dyDescent="0.2">
      <c r="A155" s="32" t="s">
        <v>630</v>
      </c>
      <c r="B155" s="32" t="s">
        <v>336</v>
      </c>
      <c r="C155" s="32">
        <v>2085</v>
      </c>
      <c r="D155" s="32" t="s">
        <v>225</v>
      </c>
      <c r="E155" s="32" t="s">
        <v>225</v>
      </c>
      <c r="F155" s="36">
        <v>454737.35</v>
      </c>
      <c r="G155" s="36">
        <v>11400</v>
      </c>
      <c r="H155" s="36">
        <v>76800.210000000006</v>
      </c>
      <c r="K155" s="126">
        <v>1098680.81</v>
      </c>
      <c r="L155" s="126">
        <v>377085.66</v>
      </c>
      <c r="O155" s="59">
        <v>8180</v>
      </c>
      <c r="P155" s="59">
        <v>29131.3</v>
      </c>
      <c r="S155" s="59">
        <v>846</v>
      </c>
      <c r="Y155" s="126">
        <v>-241311.02</v>
      </c>
      <c r="Z155" s="126">
        <v>2427116.52</v>
      </c>
      <c r="AB155" s="33">
        <v>936979.53</v>
      </c>
      <c r="AC155" s="33">
        <v>166420</v>
      </c>
      <c r="AD155" s="33">
        <v>2180.09</v>
      </c>
      <c r="AF155" s="33">
        <v>1752828</v>
      </c>
      <c r="AG155" s="33"/>
      <c r="AH155" s="33">
        <v>174181.39</v>
      </c>
      <c r="AI155" s="292">
        <v>2111557</v>
      </c>
      <c r="AJ155" s="292"/>
      <c r="AK155" s="292">
        <v>38620</v>
      </c>
      <c r="AL155" s="292">
        <v>23240</v>
      </c>
      <c r="AM155" s="292">
        <v>783639.46</v>
      </c>
      <c r="AN155" s="292">
        <v>227541.32</v>
      </c>
      <c r="AQ155" s="292">
        <v>53250</v>
      </c>
      <c r="AS155" s="225">
        <f t="shared" si="18"/>
        <v>542937.55999999994</v>
      </c>
      <c r="AT155" s="38">
        <f t="shared" si="19"/>
        <v>38157.300000000003</v>
      </c>
      <c r="AU155" s="53">
        <f t="shared" si="20"/>
        <v>504780.25999999995</v>
      </c>
      <c r="AV155" s="47">
        <f t="shared" si="21"/>
        <v>3032589.0100000002</v>
      </c>
      <c r="AW155" s="39">
        <f t="shared" si="22"/>
        <v>3237847.78</v>
      </c>
      <c r="AX155" s="53">
        <f t="shared" si="23"/>
        <v>-205258.76999999955</v>
      </c>
    </row>
    <row r="156" spans="1:50" x14ac:dyDescent="0.2">
      <c r="A156" s="32" t="s">
        <v>630</v>
      </c>
      <c r="B156" s="32" t="s">
        <v>336</v>
      </c>
      <c r="C156" s="32">
        <v>5563</v>
      </c>
      <c r="D156" s="32" t="s">
        <v>226</v>
      </c>
      <c r="E156" s="32" t="s">
        <v>226</v>
      </c>
      <c r="F156" s="36">
        <v>483918.98</v>
      </c>
      <c r="G156" s="36">
        <v>9000</v>
      </c>
      <c r="H156" s="36">
        <v>250161.3</v>
      </c>
      <c r="K156" s="126">
        <v>1128934.27</v>
      </c>
      <c r="L156" s="126">
        <v>514573.5</v>
      </c>
      <c r="O156" s="59">
        <v>440</v>
      </c>
      <c r="P156" s="59">
        <v>61320.5</v>
      </c>
      <c r="S156" s="59">
        <v>1594.4</v>
      </c>
      <c r="Y156" s="126">
        <v>287826.38</v>
      </c>
      <c r="Z156" s="126">
        <v>2538450.7999999998</v>
      </c>
      <c r="AB156" s="33">
        <v>1210262.07</v>
      </c>
      <c r="AC156" s="33">
        <v>200820</v>
      </c>
      <c r="AD156" s="33">
        <v>2879.4</v>
      </c>
      <c r="AF156" s="33">
        <v>1305457.98</v>
      </c>
      <c r="AG156" s="33"/>
      <c r="AH156" s="33">
        <v>340434.66</v>
      </c>
      <c r="AI156" s="292">
        <v>1859427.98</v>
      </c>
      <c r="AJ156" s="292"/>
      <c r="AL156" s="292">
        <v>31438</v>
      </c>
      <c r="AM156" s="292">
        <v>1255591.3</v>
      </c>
      <c r="AN156" s="292">
        <v>416440.86</v>
      </c>
      <c r="AS156" s="225">
        <f t="shared" si="18"/>
        <v>743080.28</v>
      </c>
      <c r="AT156" s="38">
        <f t="shared" si="19"/>
        <v>63354.9</v>
      </c>
      <c r="AU156" s="53">
        <f t="shared" si="20"/>
        <v>679725.38</v>
      </c>
      <c r="AV156" s="47">
        <f t="shared" si="21"/>
        <v>3059854.1100000003</v>
      </c>
      <c r="AW156" s="39">
        <f t="shared" si="22"/>
        <v>3562898.14</v>
      </c>
      <c r="AX156" s="53">
        <f t="shared" si="23"/>
        <v>-503044.0299999998</v>
      </c>
    </row>
    <row r="157" spans="1:50" x14ac:dyDescent="0.2">
      <c r="A157" s="32" t="s">
        <v>630</v>
      </c>
      <c r="B157" s="32" t="s">
        <v>336</v>
      </c>
      <c r="C157" s="32">
        <v>3485</v>
      </c>
      <c r="D157" s="32" t="s">
        <v>227</v>
      </c>
      <c r="E157" s="32" t="s">
        <v>227</v>
      </c>
      <c r="F157" s="36">
        <v>142324.91</v>
      </c>
      <c r="G157" s="36">
        <v>26200</v>
      </c>
      <c r="H157" s="36">
        <v>229483.36</v>
      </c>
      <c r="K157" s="126">
        <v>992919.81</v>
      </c>
      <c r="L157" s="126">
        <v>536550.5</v>
      </c>
      <c r="O157" s="59">
        <v>2260</v>
      </c>
      <c r="P157" s="59">
        <v>193808.9</v>
      </c>
      <c r="S157" s="59">
        <v>0</v>
      </c>
      <c r="Y157" s="126">
        <v>-417995.08</v>
      </c>
      <c r="Z157" s="126">
        <v>3053279.47</v>
      </c>
      <c r="AB157" s="33">
        <v>1608418.94</v>
      </c>
      <c r="AC157" s="33">
        <v>142200</v>
      </c>
      <c r="AD157" s="33">
        <v>2841.31</v>
      </c>
      <c r="AF157" s="33">
        <v>1125445.55</v>
      </c>
      <c r="AG157" s="33"/>
      <c r="AH157" s="33">
        <v>198211.84</v>
      </c>
      <c r="AI157" s="292">
        <v>2087662.55</v>
      </c>
      <c r="AJ157" s="292"/>
      <c r="AK157" s="292">
        <v>68968</v>
      </c>
      <c r="AM157" s="292">
        <v>1532486.14</v>
      </c>
      <c r="AN157" s="292">
        <v>291875.65999999997</v>
      </c>
      <c r="AS157" s="225">
        <f t="shared" si="18"/>
        <v>398008.27</v>
      </c>
      <c r="AT157" s="38">
        <f t="shared" si="19"/>
        <v>196068.9</v>
      </c>
      <c r="AU157" s="53">
        <f t="shared" si="20"/>
        <v>201939.37000000002</v>
      </c>
      <c r="AV157" s="47">
        <f t="shared" si="21"/>
        <v>3077117.6399999997</v>
      </c>
      <c r="AW157" s="39">
        <f t="shared" si="22"/>
        <v>3980992.3499999996</v>
      </c>
      <c r="AX157" s="53">
        <f t="shared" si="23"/>
        <v>-903874.71</v>
      </c>
    </row>
    <row r="158" spans="1:50" x14ac:dyDescent="0.2">
      <c r="A158" s="32" t="s">
        <v>630</v>
      </c>
      <c r="B158" s="32" t="s">
        <v>336</v>
      </c>
      <c r="C158" s="32">
        <v>4270</v>
      </c>
      <c r="D158" s="32" t="s">
        <v>228</v>
      </c>
      <c r="E158" s="32" t="s">
        <v>228</v>
      </c>
      <c r="F158" s="36">
        <v>98855.8</v>
      </c>
      <c r="G158" s="36">
        <v>79766.899999999994</v>
      </c>
      <c r="H158" s="36">
        <v>68723.539999999994</v>
      </c>
      <c r="K158" s="126">
        <v>329901</v>
      </c>
      <c r="L158" s="126">
        <v>265595.40000000002</v>
      </c>
      <c r="P158" s="59">
        <v>158444.76999999999</v>
      </c>
      <c r="S158" s="59">
        <v>0</v>
      </c>
      <c r="Y158" s="126">
        <v>-747854.58</v>
      </c>
      <c r="Z158" s="126">
        <v>1819262.69</v>
      </c>
      <c r="AB158" s="33">
        <v>1400073.85</v>
      </c>
      <c r="AC158" s="33">
        <v>226960</v>
      </c>
      <c r="AD158" s="33">
        <v>1243.8900000000001</v>
      </c>
      <c r="AF158" s="33">
        <v>1113622.6399999999</v>
      </c>
      <c r="AG158" s="33"/>
      <c r="AH158" s="33">
        <v>158407.64000000001</v>
      </c>
      <c r="AI158" s="292">
        <v>1968052.64</v>
      </c>
      <c r="AJ158" s="292"/>
      <c r="AK158" s="292">
        <v>32600</v>
      </c>
      <c r="AM158" s="292">
        <v>1101047.56</v>
      </c>
      <c r="AN158" s="292">
        <v>185618.06</v>
      </c>
      <c r="AS158" s="225">
        <f t="shared" si="18"/>
        <v>247346.24</v>
      </c>
      <c r="AT158" s="38">
        <f t="shared" si="19"/>
        <v>158444.76999999999</v>
      </c>
      <c r="AU158" s="53">
        <f t="shared" si="20"/>
        <v>88901.47</v>
      </c>
      <c r="AV158" s="47">
        <f t="shared" si="21"/>
        <v>2900308.02</v>
      </c>
      <c r="AW158" s="39">
        <f t="shared" si="22"/>
        <v>3287318.2600000002</v>
      </c>
      <c r="AX158" s="53">
        <f t="shared" si="23"/>
        <v>-387010.24000000022</v>
      </c>
    </row>
    <row r="159" spans="1:50" x14ac:dyDescent="0.2">
      <c r="A159" s="32" t="s">
        <v>630</v>
      </c>
      <c r="B159" s="32" t="s">
        <v>336</v>
      </c>
      <c r="C159" s="32">
        <v>4406</v>
      </c>
      <c r="D159" s="32" t="s">
        <v>229</v>
      </c>
      <c r="E159" s="32" t="s">
        <v>229</v>
      </c>
      <c r="F159" s="36">
        <v>70102.63</v>
      </c>
      <c r="G159" s="36">
        <v>59209.65</v>
      </c>
      <c r="H159" s="36">
        <v>430006.15</v>
      </c>
      <c r="K159" s="126">
        <v>1164080.1599999999</v>
      </c>
      <c r="L159" s="126">
        <v>295388.81</v>
      </c>
      <c r="O159" s="59">
        <v>0</v>
      </c>
      <c r="P159" s="59">
        <v>34335</v>
      </c>
      <c r="S159" s="59">
        <v>0</v>
      </c>
      <c r="Y159" s="126">
        <v>-132777.32</v>
      </c>
      <c r="Z159" s="126">
        <v>2522678.58</v>
      </c>
      <c r="AB159" s="33">
        <v>988118</v>
      </c>
      <c r="AC159" s="33">
        <v>296280</v>
      </c>
      <c r="AD159" s="33">
        <v>989.86</v>
      </c>
      <c r="AF159" s="33">
        <v>1481738.32</v>
      </c>
      <c r="AG159" s="33"/>
      <c r="AH159" s="33">
        <v>152258.79</v>
      </c>
      <c r="AI159" s="292">
        <v>1958649.32</v>
      </c>
      <c r="AJ159" s="292"/>
      <c r="AK159" s="292">
        <v>65431</v>
      </c>
      <c r="AM159" s="292">
        <v>1053323.1599999999</v>
      </c>
      <c r="AN159" s="292">
        <v>247430.35</v>
      </c>
      <c r="AS159" s="225">
        <f t="shared" si="18"/>
        <v>559318.43000000005</v>
      </c>
      <c r="AT159" s="38">
        <f t="shared" si="19"/>
        <v>34335</v>
      </c>
      <c r="AU159" s="53">
        <f t="shared" si="20"/>
        <v>524983.43000000005</v>
      </c>
      <c r="AV159" s="47">
        <f t="shared" si="21"/>
        <v>2919384.97</v>
      </c>
      <c r="AW159" s="39">
        <f t="shared" si="22"/>
        <v>3324833.83</v>
      </c>
      <c r="AX159" s="53">
        <f t="shared" si="23"/>
        <v>-405448.85999999987</v>
      </c>
    </row>
    <row r="160" spans="1:50" x14ac:dyDescent="0.2">
      <c r="A160" s="32" t="s">
        <v>630</v>
      </c>
      <c r="B160" s="32" t="s">
        <v>336</v>
      </c>
      <c r="C160" s="32">
        <v>4364</v>
      </c>
      <c r="D160" s="32" t="s">
        <v>230</v>
      </c>
      <c r="E160" s="32" t="s">
        <v>230</v>
      </c>
      <c r="F160" s="36">
        <v>66547.83</v>
      </c>
      <c r="G160" s="36">
        <v>1075</v>
      </c>
      <c r="H160" s="36">
        <v>81278</v>
      </c>
      <c r="K160" s="126">
        <v>1564533.95</v>
      </c>
      <c r="L160" s="126">
        <v>387275.26</v>
      </c>
      <c r="O160" s="59">
        <v>1500</v>
      </c>
      <c r="P160" s="59">
        <v>39488.74</v>
      </c>
      <c r="S160" s="59">
        <v>0</v>
      </c>
      <c r="Y160" s="126">
        <v>-1742514.87</v>
      </c>
      <c r="Z160" s="126">
        <v>4801199.47</v>
      </c>
      <c r="AB160" s="33">
        <v>1377380.61</v>
      </c>
      <c r="AC160" s="33">
        <v>79822</v>
      </c>
      <c r="AD160" s="33">
        <v>1870.17</v>
      </c>
      <c r="AF160" s="33">
        <v>198639</v>
      </c>
      <c r="AG160" s="33"/>
      <c r="AH160" s="33">
        <v>204612.53</v>
      </c>
      <c r="AI160" s="292">
        <v>1003924</v>
      </c>
      <c r="AJ160" s="292"/>
      <c r="AK160" s="292">
        <v>106442</v>
      </c>
      <c r="AM160" s="292">
        <v>1372525.51</v>
      </c>
      <c r="AN160" s="292">
        <v>378396.1</v>
      </c>
      <c r="AS160" s="225">
        <f t="shared" si="18"/>
        <v>148900.83000000002</v>
      </c>
      <c r="AT160" s="38">
        <f t="shared" si="19"/>
        <v>40988.74</v>
      </c>
      <c r="AU160" s="53">
        <f t="shared" si="20"/>
        <v>107912.09000000003</v>
      </c>
      <c r="AV160" s="47">
        <f t="shared" si="21"/>
        <v>1862324.31</v>
      </c>
      <c r="AW160" s="39">
        <f t="shared" si="22"/>
        <v>2861287.61</v>
      </c>
      <c r="AX160" s="53">
        <f t="shared" si="23"/>
        <v>-998963.29999999981</v>
      </c>
    </row>
    <row r="161" spans="1:50" x14ac:dyDescent="0.2">
      <c r="A161" s="32" t="s">
        <v>630</v>
      </c>
      <c r="B161" s="32" t="s">
        <v>336</v>
      </c>
      <c r="C161" s="32">
        <v>4077</v>
      </c>
      <c r="D161" s="32" t="s">
        <v>231</v>
      </c>
      <c r="E161" s="32" t="s">
        <v>231</v>
      </c>
      <c r="F161" s="36">
        <v>49017.89</v>
      </c>
      <c r="G161" s="36">
        <v>14415.05</v>
      </c>
      <c r="H161" s="36">
        <v>73737.3</v>
      </c>
      <c r="K161" s="126">
        <v>1098272.42</v>
      </c>
      <c r="L161" s="126">
        <v>341665.75</v>
      </c>
      <c r="O161" s="59">
        <v>50000</v>
      </c>
      <c r="P161" s="59">
        <v>84300</v>
      </c>
      <c r="S161" s="59">
        <v>0</v>
      </c>
      <c r="Y161" s="126">
        <v>-3140238.36</v>
      </c>
      <c r="Z161" s="126">
        <v>5209136.26</v>
      </c>
      <c r="AB161" s="33">
        <v>1304904.96</v>
      </c>
      <c r="AC161" s="33">
        <v>345000</v>
      </c>
      <c r="AD161" s="33">
        <v>1059.1600000000001</v>
      </c>
      <c r="AF161" s="33">
        <v>1734187.8</v>
      </c>
      <c r="AG161" s="33"/>
      <c r="AH161" s="33">
        <v>280393.88</v>
      </c>
      <c r="AI161" s="292">
        <v>2482295.7999999998</v>
      </c>
      <c r="AJ161" s="292"/>
      <c r="AK161" s="292">
        <v>29517</v>
      </c>
      <c r="AM161" s="292">
        <v>1354023.61</v>
      </c>
      <c r="AN161" s="292">
        <v>425798.88</v>
      </c>
      <c r="AS161" s="225">
        <f t="shared" si="18"/>
        <v>137170.23999999999</v>
      </c>
      <c r="AT161" s="38">
        <f t="shared" si="19"/>
        <v>134300</v>
      </c>
      <c r="AU161" s="53">
        <f t="shared" si="20"/>
        <v>2870.2399999999907</v>
      </c>
      <c r="AV161" s="47">
        <f t="shared" si="21"/>
        <v>3665545.8</v>
      </c>
      <c r="AW161" s="39">
        <f t="shared" si="22"/>
        <v>4291635.29</v>
      </c>
      <c r="AX161" s="53">
        <f t="shared" si="23"/>
        <v>-626089.49000000022</v>
      </c>
    </row>
    <row r="162" spans="1:50" x14ac:dyDescent="0.2">
      <c r="A162" s="32" t="s">
        <v>630</v>
      </c>
      <c r="B162" s="32" t="s">
        <v>336</v>
      </c>
      <c r="C162" s="32">
        <v>3677</v>
      </c>
      <c r="D162" s="32" t="s">
        <v>232</v>
      </c>
      <c r="E162" s="32" t="s">
        <v>232</v>
      </c>
      <c r="F162" s="36">
        <v>280465.58</v>
      </c>
      <c r="G162" s="36">
        <v>9919.0300000000007</v>
      </c>
      <c r="H162" s="36">
        <v>113486.75</v>
      </c>
      <c r="K162" s="126">
        <v>1131327.1100000001</v>
      </c>
      <c r="L162" s="126">
        <v>263789.96000000002</v>
      </c>
      <c r="O162" s="59">
        <v>3000</v>
      </c>
      <c r="P162" s="59">
        <v>38719.89</v>
      </c>
      <c r="S162" s="59">
        <v>820</v>
      </c>
      <c r="Y162" s="126">
        <v>-76414.73</v>
      </c>
      <c r="Z162" s="126">
        <v>2453318.4700000002</v>
      </c>
      <c r="AB162" s="33">
        <v>848456.93</v>
      </c>
      <c r="AC162" s="33">
        <v>220800</v>
      </c>
      <c r="AD162" s="33">
        <v>2014.03</v>
      </c>
      <c r="AF162" s="33">
        <v>1280349</v>
      </c>
      <c r="AG162" s="33"/>
      <c r="AH162" s="33">
        <v>305579.53000000003</v>
      </c>
      <c r="AI162" s="292">
        <v>1691408.5</v>
      </c>
      <c r="AJ162" s="292"/>
      <c r="AK162" s="292">
        <v>62090</v>
      </c>
      <c r="AM162" s="292">
        <v>1188218.3400000001</v>
      </c>
      <c r="AN162" s="292">
        <v>335937.85</v>
      </c>
      <c r="AS162" s="225">
        <f t="shared" si="18"/>
        <v>403871.36000000004</v>
      </c>
      <c r="AT162" s="38">
        <f t="shared" si="19"/>
        <v>42539.89</v>
      </c>
      <c r="AU162" s="53">
        <f t="shared" si="20"/>
        <v>361331.47000000003</v>
      </c>
      <c r="AV162" s="47">
        <f t="shared" si="21"/>
        <v>2657199.4900000002</v>
      </c>
      <c r="AW162" s="39">
        <f t="shared" si="22"/>
        <v>3277654.69</v>
      </c>
      <c r="AX162" s="53">
        <f t="shared" si="23"/>
        <v>-620455.19999999972</v>
      </c>
    </row>
    <row r="163" spans="1:50" x14ac:dyDescent="0.2">
      <c r="A163" s="32" t="s">
        <v>630</v>
      </c>
      <c r="B163" s="32" t="s">
        <v>336</v>
      </c>
      <c r="C163" s="32">
        <v>7138</v>
      </c>
      <c r="D163" s="32" t="s">
        <v>233</v>
      </c>
      <c r="E163" s="32" t="s">
        <v>233</v>
      </c>
      <c r="F163" s="36">
        <v>208130.36</v>
      </c>
      <c r="G163" s="36">
        <v>465929.33</v>
      </c>
      <c r="H163" s="36">
        <v>67762.289999999994</v>
      </c>
      <c r="K163" s="126">
        <v>501568.39</v>
      </c>
      <c r="L163" s="126">
        <v>590564.24</v>
      </c>
      <c r="O163" s="59">
        <v>6040</v>
      </c>
      <c r="P163" s="59">
        <v>134863.29999999999</v>
      </c>
      <c r="S163" s="59">
        <v>2806</v>
      </c>
      <c r="W163" s="126">
        <v>3100</v>
      </c>
      <c r="Y163" s="126">
        <v>-1770368.33</v>
      </c>
      <c r="Z163" s="126">
        <v>4517827.99</v>
      </c>
      <c r="AB163" s="33">
        <v>2085318.54</v>
      </c>
      <c r="AC163" s="33">
        <v>114230</v>
      </c>
      <c r="AD163" s="33">
        <v>2256.21</v>
      </c>
      <c r="AF163" s="33">
        <v>1467930.39</v>
      </c>
      <c r="AG163" s="33"/>
      <c r="AH163" s="33">
        <v>487958.32</v>
      </c>
      <c r="AI163" s="292">
        <v>2379554.39</v>
      </c>
      <c r="AJ163" s="292"/>
      <c r="AK163" s="292">
        <v>38240</v>
      </c>
      <c r="AL163" s="292">
        <v>45840</v>
      </c>
      <c r="AM163" s="292">
        <v>2451529.7400000002</v>
      </c>
      <c r="AN163" s="292">
        <v>302843.68</v>
      </c>
      <c r="AS163" s="225">
        <f t="shared" si="18"/>
        <v>741821.98</v>
      </c>
      <c r="AT163" s="38">
        <f t="shared" si="19"/>
        <v>143709.29999999999</v>
      </c>
      <c r="AU163" s="53">
        <f t="shared" si="20"/>
        <v>598112.67999999993</v>
      </c>
      <c r="AV163" s="47">
        <f t="shared" si="21"/>
        <v>4157693.4599999995</v>
      </c>
      <c r="AW163" s="39">
        <f t="shared" si="22"/>
        <v>5218007.8100000005</v>
      </c>
      <c r="AX163" s="53">
        <f t="shared" si="23"/>
        <v>-1060314.350000001</v>
      </c>
    </row>
    <row r="164" spans="1:50" x14ac:dyDescent="0.2">
      <c r="A164" s="32" t="s">
        <v>630</v>
      </c>
      <c r="B164" s="32" t="s">
        <v>336</v>
      </c>
      <c r="C164" s="32">
        <v>4746</v>
      </c>
      <c r="D164" s="32" t="s">
        <v>234</v>
      </c>
      <c r="E164" s="32" t="s">
        <v>234</v>
      </c>
      <c r="F164" s="36">
        <v>241006.65</v>
      </c>
      <c r="G164" s="36">
        <v>0</v>
      </c>
      <c r="H164" s="36">
        <v>120199.73</v>
      </c>
      <c r="K164" s="126">
        <v>702518.24</v>
      </c>
      <c r="L164" s="126">
        <v>185179.16</v>
      </c>
      <c r="O164" s="59">
        <v>0</v>
      </c>
      <c r="P164" s="59">
        <v>90321.18</v>
      </c>
      <c r="S164" s="59">
        <v>750</v>
      </c>
      <c r="Y164" s="126">
        <v>-1501948.83</v>
      </c>
      <c r="Z164" s="126">
        <v>3061336.79</v>
      </c>
      <c r="AB164" s="33">
        <v>1561484.57</v>
      </c>
      <c r="AC164" s="33">
        <v>202662</v>
      </c>
      <c r="AD164" s="33">
        <v>1580.84</v>
      </c>
      <c r="AF164" s="33">
        <v>1297527</v>
      </c>
      <c r="AG164" s="33"/>
      <c r="AH164" s="33">
        <v>302662.59000000003</v>
      </c>
      <c r="AI164" s="292">
        <v>1987907</v>
      </c>
      <c r="AJ164" s="292"/>
      <c r="AK164" s="292">
        <v>37600</v>
      </c>
      <c r="AM164" s="292">
        <v>1435166.56</v>
      </c>
      <c r="AN164" s="292">
        <v>306798.8</v>
      </c>
      <c r="AS164" s="225">
        <f t="shared" si="18"/>
        <v>361206.38</v>
      </c>
      <c r="AT164" s="38">
        <f t="shared" si="19"/>
        <v>91071.18</v>
      </c>
      <c r="AU164" s="53">
        <f t="shared" si="20"/>
        <v>270135.2</v>
      </c>
      <c r="AV164" s="47">
        <f t="shared" si="21"/>
        <v>3365917</v>
      </c>
      <c r="AW164" s="39">
        <f t="shared" si="22"/>
        <v>3767472.36</v>
      </c>
      <c r="AX164" s="53">
        <f t="shared" si="23"/>
        <v>-401555.35999999987</v>
      </c>
    </row>
    <row r="165" spans="1:50" x14ac:dyDescent="0.2">
      <c r="A165" s="32" t="s">
        <v>630</v>
      </c>
      <c r="B165" s="32" t="s">
        <v>336</v>
      </c>
      <c r="C165" s="32">
        <v>2320</v>
      </c>
      <c r="D165" s="32" t="s">
        <v>235</v>
      </c>
      <c r="E165" s="32" t="s">
        <v>235</v>
      </c>
      <c r="F165" s="36">
        <v>145482.41</v>
      </c>
      <c r="G165" s="36">
        <v>109608.3</v>
      </c>
      <c r="H165" s="36">
        <v>334723.96000000002</v>
      </c>
      <c r="K165" s="126">
        <v>1863729.66</v>
      </c>
      <c r="L165" s="126">
        <v>339717.7</v>
      </c>
      <c r="P165" s="59">
        <v>155789.39000000001</v>
      </c>
      <c r="S165" s="59">
        <v>0</v>
      </c>
      <c r="Y165" s="126">
        <v>487050.89</v>
      </c>
      <c r="Z165" s="126">
        <v>2227904.62</v>
      </c>
      <c r="AB165" s="33">
        <v>1148197.49</v>
      </c>
      <c r="AC165" s="33">
        <v>118510</v>
      </c>
      <c r="AD165" s="33">
        <v>516.48</v>
      </c>
      <c r="AF165" s="33">
        <v>823083</v>
      </c>
      <c r="AG165" s="33"/>
      <c r="AH165" s="33">
        <v>135222.94</v>
      </c>
      <c r="AI165" s="292">
        <v>1367747</v>
      </c>
      <c r="AJ165" s="292"/>
      <c r="AK165" s="292">
        <v>9548</v>
      </c>
      <c r="AL165" s="292">
        <v>40970</v>
      </c>
      <c r="AM165" s="292">
        <v>842302.93</v>
      </c>
      <c r="AN165" s="292">
        <v>42444.85</v>
      </c>
      <c r="AS165" s="225">
        <f t="shared" si="18"/>
        <v>589814.67000000004</v>
      </c>
      <c r="AT165" s="38">
        <f t="shared" si="19"/>
        <v>155789.39000000001</v>
      </c>
      <c r="AU165" s="53">
        <f t="shared" si="20"/>
        <v>434025.28</v>
      </c>
      <c r="AV165" s="47">
        <f t="shared" si="21"/>
        <v>2225529.91</v>
      </c>
      <c r="AW165" s="39">
        <f t="shared" si="22"/>
        <v>2303012.7800000003</v>
      </c>
      <c r="AX165" s="53">
        <f t="shared" si="23"/>
        <v>-77482.870000000112</v>
      </c>
    </row>
    <row r="166" spans="1:50" x14ac:dyDescent="0.2">
      <c r="A166" s="32" t="s">
        <v>630</v>
      </c>
      <c r="B166" s="32" t="s">
        <v>336</v>
      </c>
      <c r="C166" s="32">
        <v>3323</v>
      </c>
      <c r="D166" s="32" t="s">
        <v>236</v>
      </c>
      <c r="E166" s="32" t="s">
        <v>236</v>
      </c>
      <c r="F166" s="36">
        <v>195481.71</v>
      </c>
      <c r="G166" s="36">
        <v>75075.100000000006</v>
      </c>
      <c r="H166" s="36">
        <v>217811.11</v>
      </c>
      <c r="K166" s="126">
        <v>1409242.96</v>
      </c>
      <c r="L166" s="126">
        <v>327480</v>
      </c>
      <c r="O166" s="59">
        <v>3500</v>
      </c>
      <c r="P166" s="59">
        <v>76169.259999999995</v>
      </c>
      <c r="S166" s="59">
        <v>0</v>
      </c>
      <c r="Y166" s="126">
        <v>605064.89</v>
      </c>
      <c r="Z166" s="126">
        <v>1652500.79</v>
      </c>
      <c r="AB166" s="33">
        <v>1478086.15</v>
      </c>
      <c r="AC166" s="33">
        <v>211215</v>
      </c>
      <c r="AD166" s="33">
        <v>1536.43</v>
      </c>
      <c r="AF166" s="33">
        <v>630712.16</v>
      </c>
      <c r="AG166" s="33"/>
      <c r="AH166" s="33">
        <v>279585.40000000002</v>
      </c>
      <c r="AI166" s="292">
        <v>1411061.16</v>
      </c>
      <c r="AJ166" s="292"/>
      <c r="AK166" s="292">
        <v>84393</v>
      </c>
      <c r="AM166" s="292">
        <v>1001792.55</v>
      </c>
      <c r="AN166" s="292">
        <v>216032.49</v>
      </c>
      <c r="AS166" s="225">
        <f t="shared" si="18"/>
        <v>488367.92</v>
      </c>
      <c r="AT166" s="38">
        <f t="shared" si="19"/>
        <v>79669.259999999995</v>
      </c>
      <c r="AU166" s="53">
        <f t="shared" si="20"/>
        <v>408698.66</v>
      </c>
      <c r="AV166" s="47">
        <f t="shared" si="21"/>
        <v>2601135.1399999997</v>
      </c>
      <c r="AW166" s="39">
        <f t="shared" si="22"/>
        <v>2713279.2</v>
      </c>
      <c r="AX166" s="53">
        <f t="shared" si="23"/>
        <v>-112144.06000000052</v>
      </c>
    </row>
    <row r="167" spans="1:50" x14ac:dyDescent="0.2">
      <c r="A167" s="32" t="s">
        <v>630</v>
      </c>
      <c r="B167" s="32" t="s">
        <v>336</v>
      </c>
      <c r="C167" s="32">
        <v>2456</v>
      </c>
      <c r="D167" s="32" t="s">
        <v>237</v>
      </c>
      <c r="E167" s="32" t="s">
        <v>237</v>
      </c>
      <c r="F167" s="36">
        <v>560534.17000000004</v>
      </c>
      <c r="G167" s="36">
        <v>0</v>
      </c>
      <c r="H167" s="36">
        <v>56614.52</v>
      </c>
      <c r="K167" s="126">
        <v>1758929.77</v>
      </c>
      <c r="L167" s="126">
        <v>385165.89</v>
      </c>
      <c r="P167" s="59">
        <v>51268.57</v>
      </c>
      <c r="S167" s="59">
        <v>0</v>
      </c>
      <c r="Y167" s="126">
        <v>876591</v>
      </c>
      <c r="Z167" s="126">
        <v>2038406.69</v>
      </c>
      <c r="AB167" s="33">
        <v>1072055.73</v>
      </c>
      <c r="AC167" s="33">
        <v>145300</v>
      </c>
      <c r="AD167" s="33">
        <v>2961.08</v>
      </c>
      <c r="AF167" s="33">
        <v>980133</v>
      </c>
      <c r="AG167" s="33"/>
      <c r="AH167" s="33">
        <v>217007.94</v>
      </c>
      <c r="AI167" s="292">
        <v>1447997</v>
      </c>
      <c r="AJ167" s="292"/>
      <c r="AK167" s="292">
        <v>59242</v>
      </c>
      <c r="AL167" s="292">
        <v>10736</v>
      </c>
      <c r="AM167" s="292">
        <v>790746.99</v>
      </c>
      <c r="AN167" s="292">
        <v>313757.67</v>
      </c>
      <c r="AS167" s="225">
        <f t="shared" si="18"/>
        <v>617148.69000000006</v>
      </c>
      <c r="AT167" s="38">
        <f t="shared" si="19"/>
        <v>51268.57</v>
      </c>
      <c r="AU167" s="53">
        <f t="shared" si="20"/>
        <v>565880.12000000011</v>
      </c>
      <c r="AV167" s="47">
        <f t="shared" si="21"/>
        <v>2417457.75</v>
      </c>
      <c r="AW167" s="39">
        <f t="shared" si="22"/>
        <v>2622479.66</v>
      </c>
      <c r="AX167" s="53">
        <f t="shared" si="23"/>
        <v>-205021.91000000015</v>
      </c>
    </row>
    <row r="168" spans="1:50" x14ac:dyDescent="0.2">
      <c r="A168" s="32" t="s">
        <v>630</v>
      </c>
      <c r="B168" s="32" t="s">
        <v>336</v>
      </c>
      <c r="C168" s="32">
        <v>4122</v>
      </c>
      <c r="D168" s="32" t="s">
        <v>238</v>
      </c>
      <c r="E168" s="32" t="s">
        <v>238</v>
      </c>
      <c r="F168" s="36">
        <v>176004.19</v>
      </c>
      <c r="G168" s="36">
        <v>28041.25</v>
      </c>
      <c r="H168" s="36">
        <v>69356.02</v>
      </c>
      <c r="K168" s="126">
        <v>1359172.63</v>
      </c>
      <c r="L168" s="126">
        <v>304022.03000000003</v>
      </c>
      <c r="O168" s="59">
        <v>0</v>
      </c>
      <c r="P168" s="59">
        <v>44230</v>
      </c>
      <c r="S168" s="59">
        <v>1650</v>
      </c>
      <c r="Y168" s="126">
        <v>-116357.67</v>
      </c>
      <c r="Z168" s="126">
        <v>2546107.46</v>
      </c>
      <c r="AB168" s="33">
        <v>1338202.76</v>
      </c>
      <c r="AC168" s="33">
        <v>101520</v>
      </c>
      <c r="AD168" s="33">
        <v>2063.75</v>
      </c>
      <c r="AF168" s="33">
        <v>1454032.2</v>
      </c>
      <c r="AG168" s="33"/>
      <c r="AH168" s="33">
        <v>178906.37</v>
      </c>
      <c r="AI168" s="292">
        <v>2015017.95</v>
      </c>
      <c r="AJ168" s="292"/>
      <c r="AK168" s="292">
        <v>39226</v>
      </c>
      <c r="AM168" s="292">
        <v>1308428.31</v>
      </c>
      <c r="AN168" s="292">
        <v>239118.49</v>
      </c>
      <c r="AQ168" s="292">
        <v>11968</v>
      </c>
      <c r="AS168" s="225">
        <f t="shared" si="18"/>
        <v>273401.46000000002</v>
      </c>
      <c r="AT168" s="38">
        <f t="shared" si="19"/>
        <v>45880</v>
      </c>
      <c r="AU168" s="53">
        <f t="shared" si="20"/>
        <v>227521.46000000002</v>
      </c>
      <c r="AV168" s="47">
        <f t="shared" si="21"/>
        <v>3074725.08</v>
      </c>
      <c r="AW168" s="39">
        <f t="shared" si="22"/>
        <v>3613758.75</v>
      </c>
      <c r="AX168" s="53">
        <f t="shared" si="23"/>
        <v>-539033.66999999993</v>
      </c>
    </row>
    <row r="169" spans="1:50" x14ac:dyDescent="0.2">
      <c r="A169" s="32" t="s">
        <v>630</v>
      </c>
      <c r="B169" s="32" t="s">
        <v>336</v>
      </c>
      <c r="C169" s="32">
        <v>2541</v>
      </c>
      <c r="D169" s="32" t="s">
        <v>239</v>
      </c>
      <c r="E169" s="32" t="s">
        <v>239</v>
      </c>
      <c r="F169" s="36">
        <v>39198.910000000003</v>
      </c>
      <c r="G169" s="36">
        <v>7942.69</v>
      </c>
      <c r="H169" s="36">
        <v>59556.03</v>
      </c>
      <c r="K169" s="126">
        <v>566194.49</v>
      </c>
      <c r="L169" s="126">
        <v>454147.8</v>
      </c>
      <c r="O169" s="59">
        <v>4500</v>
      </c>
      <c r="P169" s="59">
        <v>22200</v>
      </c>
      <c r="S169" s="59">
        <v>1718</v>
      </c>
      <c r="Y169" s="126">
        <v>1560978.74</v>
      </c>
      <c r="AB169" s="33">
        <v>1184495.47</v>
      </c>
      <c r="AD169" s="33">
        <v>1109.5999999999999</v>
      </c>
      <c r="AF169" s="33">
        <v>728784</v>
      </c>
      <c r="AG169" s="33"/>
      <c r="AH169" s="33">
        <v>353166.4</v>
      </c>
      <c r="AI169" s="292">
        <v>1300725</v>
      </c>
      <c r="AJ169" s="292"/>
      <c r="AK169" s="292">
        <v>33949</v>
      </c>
      <c r="AM169" s="292">
        <v>1083343.25</v>
      </c>
      <c r="AN169" s="292">
        <v>311895.03999999998</v>
      </c>
      <c r="AS169" s="225">
        <f t="shared" si="18"/>
        <v>106697.63</v>
      </c>
      <c r="AT169" s="38">
        <f t="shared" si="19"/>
        <v>28418</v>
      </c>
      <c r="AU169" s="53">
        <f t="shared" si="20"/>
        <v>78279.63</v>
      </c>
      <c r="AV169" s="47">
        <f t="shared" si="21"/>
        <v>2267555.4700000002</v>
      </c>
      <c r="AW169" s="39">
        <f t="shared" si="22"/>
        <v>2729912.29</v>
      </c>
      <c r="AX169" s="53">
        <f t="shared" si="23"/>
        <v>-462356.81999999983</v>
      </c>
    </row>
    <row r="170" spans="1:50" x14ac:dyDescent="0.2">
      <c r="A170" s="32" t="s">
        <v>630</v>
      </c>
      <c r="B170" s="32" t="s">
        <v>336</v>
      </c>
      <c r="C170" s="32">
        <v>2313</v>
      </c>
      <c r="D170" s="32" t="s">
        <v>300</v>
      </c>
      <c r="E170" s="32" t="s">
        <v>300</v>
      </c>
      <c r="F170" s="36">
        <v>418707.64</v>
      </c>
      <c r="G170" s="36">
        <v>6819.5</v>
      </c>
      <c r="H170" s="36">
        <v>111140.59</v>
      </c>
      <c r="K170" s="126">
        <v>1331137.1299999999</v>
      </c>
      <c r="L170" s="126">
        <v>586248.4</v>
      </c>
      <c r="O170" s="59">
        <v>3000</v>
      </c>
      <c r="P170" s="59">
        <v>45555.7</v>
      </c>
      <c r="S170" s="59">
        <v>1661</v>
      </c>
      <c r="Y170" s="126">
        <v>-158076.72</v>
      </c>
      <c r="Z170" s="126">
        <v>2754433.99</v>
      </c>
      <c r="AB170" s="33">
        <v>1340231.94</v>
      </c>
      <c r="AC170" s="33">
        <v>126450</v>
      </c>
      <c r="AD170" s="33">
        <v>2518.56</v>
      </c>
      <c r="AF170" s="33">
        <v>1537620</v>
      </c>
      <c r="AG170" s="33"/>
      <c r="AH170" s="33">
        <v>129554.87</v>
      </c>
      <c r="AI170" s="292">
        <v>2097002</v>
      </c>
      <c r="AJ170" s="292"/>
      <c r="AK170" s="292">
        <v>15922</v>
      </c>
      <c r="AM170" s="292">
        <v>859170.13</v>
      </c>
      <c r="AN170" s="292">
        <v>352845.95</v>
      </c>
      <c r="AQ170" s="292">
        <v>3956</v>
      </c>
      <c r="AS170" s="225">
        <f t="shared" si="18"/>
        <v>536667.73</v>
      </c>
      <c r="AT170" s="38">
        <f t="shared" si="19"/>
        <v>50216.7</v>
      </c>
      <c r="AU170" s="53">
        <f t="shared" si="20"/>
        <v>486451.02999999997</v>
      </c>
      <c r="AV170" s="47">
        <f t="shared" si="21"/>
        <v>3136375.37</v>
      </c>
      <c r="AW170" s="39">
        <f t="shared" si="22"/>
        <v>3328896.08</v>
      </c>
      <c r="AX170" s="53">
        <f t="shared" si="23"/>
        <v>-192520.70999999996</v>
      </c>
    </row>
    <row r="171" spans="1:50" x14ac:dyDescent="0.2">
      <c r="A171" s="32" t="s">
        <v>630</v>
      </c>
      <c r="B171" s="32" t="s">
        <v>336</v>
      </c>
      <c r="C171" s="32">
        <v>5477</v>
      </c>
      <c r="D171" s="32" t="s">
        <v>304</v>
      </c>
      <c r="E171" s="32" t="s">
        <v>304</v>
      </c>
      <c r="F171" s="36">
        <v>525386.44999999995</v>
      </c>
      <c r="G171" s="36">
        <v>8949.43</v>
      </c>
      <c r="H171" s="36">
        <v>70427.429999999993</v>
      </c>
      <c r="K171" s="126">
        <v>526230</v>
      </c>
      <c r="L171" s="126">
        <v>245524.03</v>
      </c>
      <c r="O171" s="59">
        <v>34532</v>
      </c>
      <c r="P171" s="59">
        <v>29465.42</v>
      </c>
      <c r="R171" s="59">
        <v>16900</v>
      </c>
      <c r="S171" s="59">
        <v>0</v>
      </c>
      <c r="Y171" s="126">
        <v>-2897984.03</v>
      </c>
      <c r="Z171" s="126">
        <v>4164121.7</v>
      </c>
      <c r="AB171" s="33">
        <v>1665480.44</v>
      </c>
      <c r="AC171" s="33">
        <v>348772</v>
      </c>
      <c r="AD171" s="33">
        <v>1629.75</v>
      </c>
      <c r="AF171" s="33">
        <v>1655419</v>
      </c>
      <c r="AG171" s="33"/>
      <c r="AH171" s="33">
        <v>208958.64</v>
      </c>
      <c r="AI171" s="292">
        <v>2263927</v>
      </c>
      <c r="AJ171" s="292"/>
      <c r="AK171" s="292">
        <v>97549</v>
      </c>
      <c r="AM171" s="292">
        <v>1403583.19</v>
      </c>
      <c r="AN171" s="292">
        <v>85718.39</v>
      </c>
      <c r="AS171" s="225">
        <f t="shared" si="18"/>
        <v>604763.31000000006</v>
      </c>
      <c r="AT171" s="38">
        <f t="shared" si="19"/>
        <v>80897.42</v>
      </c>
      <c r="AU171" s="53">
        <f t="shared" si="20"/>
        <v>523865.89000000007</v>
      </c>
      <c r="AV171" s="47">
        <f t="shared" si="21"/>
        <v>3880259.83</v>
      </c>
      <c r="AW171" s="39">
        <f t="shared" si="22"/>
        <v>3850777.58</v>
      </c>
      <c r="AX171" s="53">
        <f t="shared" si="23"/>
        <v>29482.25</v>
      </c>
    </row>
    <row r="172" spans="1:50" x14ac:dyDescent="0.2">
      <c r="A172" s="32" t="s">
        <v>630</v>
      </c>
      <c r="B172" s="32" t="s">
        <v>336</v>
      </c>
      <c r="C172" s="32">
        <v>2102</v>
      </c>
      <c r="D172" s="32" t="s">
        <v>308</v>
      </c>
      <c r="E172" s="32" t="s">
        <v>308</v>
      </c>
      <c r="F172" s="36">
        <v>359119.54</v>
      </c>
      <c r="G172" s="36">
        <v>5123.92</v>
      </c>
      <c r="H172" s="36">
        <v>115658.08</v>
      </c>
      <c r="K172" s="126">
        <v>1187921.57</v>
      </c>
      <c r="L172" s="126">
        <v>379824.31</v>
      </c>
      <c r="O172" s="59">
        <v>0</v>
      </c>
      <c r="P172" s="59">
        <v>59692.1</v>
      </c>
      <c r="S172" s="59">
        <v>37.36</v>
      </c>
      <c r="Y172" s="126">
        <v>-883938.95</v>
      </c>
      <c r="Z172" s="126">
        <v>3254719.47</v>
      </c>
      <c r="AB172" s="33">
        <v>965927.75</v>
      </c>
      <c r="AC172" s="33">
        <v>142500</v>
      </c>
      <c r="AD172" s="33">
        <v>2131.48</v>
      </c>
      <c r="AF172" s="33">
        <v>1137522.5900000001</v>
      </c>
      <c r="AG172" s="33"/>
      <c r="AH172" s="33">
        <v>188032.83</v>
      </c>
      <c r="AI172" s="292">
        <v>1499379.59</v>
      </c>
      <c r="AJ172" s="292"/>
      <c r="AK172" s="292">
        <v>44057</v>
      </c>
      <c r="AM172" s="292">
        <v>981535.72</v>
      </c>
      <c r="AN172" s="292">
        <v>290004.90000000002</v>
      </c>
      <c r="AQ172" s="292">
        <v>4000</v>
      </c>
      <c r="AS172" s="225">
        <f t="shared" si="18"/>
        <v>479901.54</v>
      </c>
      <c r="AT172" s="38">
        <f t="shared" si="19"/>
        <v>59729.46</v>
      </c>
      <c r="AU172" s="53">
        <f t="shared" si="20"/>
        <v>420172.07999999996</v>
      </c>
      <c r="AV172" s="47">
        <f t="shared" si="21"/>
        <v>2436114.6500000004</v>
      </c>
      <c r="AW172" s="39">
        <f t="shared" si="22"/>
        <v>2818977.21</v>
      </c>
      <c r="AX172" s="53">
        <f t="shared" si="23"/>
        <v>-382862.55999999959</v>
      </c>
    </row>
    <row r="173" spans="1:50" x14ac:dyDescent="0.2">
      <c r="A173" s="32" t="s">
        <v>632</v>
      </c>
      <c r="B173" s="32" t="s">
        <v>337</v>
      </c>
      <c r="C173" s="32">
        <v>5128</v>
      </c>
      <c r="D173" s="32" t="s">
        <v>240</v>
      </c>
      <c r="E173" s="32" t="s">
        <v>240</v>
      </c>
      <c r="F173" s="36">
        <v>605446.59</v>
      </c>
      <c r="G173" s="36">
        <v>168179.6</v>
      </c>
      <c r="H173" s="36">
        <v>94813.62</v>
      </c>
      <c r="K173" s="126">
        <v>747821.36</v>
      </c>
      <c r="L173" s="126">
        <v>453041.59</v>
      </c>
      <c r="O173" s="59">
        <v>5000</v>
      </c>
      <c r="P173" s="59">
        <v>34105.089999999997</v>
      </c>
      <c r="S173" s="59">
        <v>28.04</v>
      </c>
      <c r="Y173" s="126">
        <v>-2656019.7999999998</v>
      </c>
      <c r="Z173" s="126">
        <v>4774273.9400000004</v>
      </c>
      <c r="AB173" s="33">
        <v>1728867.78</v>
      </c>
      <c r="AC173" s="33">
        <v>186000</v>
      </c>
      <c r="AD173" s="33">
        <v>2631.86</v>
      </c>
      <c r="AF173" s="33">
        <v>1222240</v>
      </c>
      <c r="AG173" s="33"/>
      <c r="AH173" s="33"/>
      <c r="AI173" s="292">
        <v>1772328</v>
      </c>
      <c r="AJ173" s="292"/>
      <c r="AL173" s="292">
        <v>94495</v>
      </c>
      <c r="AM173" s="292">
        <v>1002941.08</v>
      </c>
      <c r="AN173" s="292">
        <v>342188.07</v>
      </c>
      <c r="AQ173" s="292">
        <v>15872</v>
      </c>
      <c r="AS173" s="225">
        <f t="shared" si="18"/>
        <v>868439.80999999994</v>
      </c>
      <c r="AT173" s="38">
        <f t="shared" si="19"/>
        <v>39133.129999999997</v>
      </c>
      <c r="AU173" s="53">
        <f t="shared" si="20"/>
        <v>829306.67999999993</v>
      </c>
      <c r="AV173" s="47">
        <f t="shared" si="21"/>
        <v>3139739.64</v>
      </c>
      <c r="AW173" s="39">
        <f t="shared" si="22"/>
        <v>3227824.15</v>
      </c>
      <c r="AX173" s="53">
        <f t="shared" si="23"/>
        <v>-88084.509999999776</v>
      </c>
    </row>
    <row r="174" spans="1:50" x14ac:dyDescent="0.2">
      <c r="A174" s="32" t="s">
        <v>632</v>
      </c>
      <c r="B174" s="32" t="s">
        <v>337</v>
      </c>
      <c r="C174" s="32">
        <v>2394</v>
      </c>
      <c r="D174" s="32" t="s">
        <v>241</v>
      </c>
      <c r="E174" s="32" t="s">
        <v>241</v>
      </c>
      <c r="F174" s="36">
        <v>357771.32</v>
      </c>
      <c r="G174" s="36">
        <v>6283.75</v>
      </c>
      <c r="H174" s="36">
        <v>23083.95</v>
      </c>
      <c r="K174" s="126">
        <v>1087749.44</v>
      </c>
      <c r="L174" s="126">
        <v>481070.21</v>
      </c>
      <c r="P174" s="59">
        <v>53250</v>
      </c>
      <c r="S174" s="59">
        <v>0</v>
      </c>
      <c r="X174" s="126">
        <v>0</v>
      </c>
      <c r="Y174" s="126">
        <v>-1114188.8700000001</v>
      </c>
      <c r="Z174" s="126">
        <v>3320080.98</v>
      </c>
      <c r="AB174" s="33">
        <v>805415.6</v>
      </c>
      <c r="AC174" s="33">
        <v>78550</v>
      </c>
      <c r="AD174" s="33">
        <v>1756.2</v>
      </c>
      <c r="AF174" s="33">
        <v>1523840</v>
      </c>
      <c r="AG174" s="33"/>
      <c r="AH174" s="33"/>
      <c r="AI174" s="292">
        <v>1792872</v>
      </c>
      <c r="AJ174" s="292"/>
      <c r="AL174" s="292">
        <v>32268</v>
      </c>
      <c r="AM174" s="292">
        <v>646326.48</v>
      </c>
      <c r="AN174" s="292">
        <v>239778.76</v>
      </c>
      <c r="AQ174" s="292">
        <v>1500</v>
      </c>
      <c r="AS174" s="225">
        <f t="shared" si="18"/>
        <v>387139.02</v>
      </c>
      <c r="AT174" s="38">
        <f t="shared" si="19"/>
        <v>53250</v>
      </c>
      <c r="AU174" s="53">
        <f t="shared" si="20"/>
        <v>333889.02</v>
      </c>
      <c r="AV174" s="47">
        <f t="shared" si="21"/>
        <v>2409561.7999999998</v>
      </c>
      <c r="AW174" s="39">
        <f t="shared" si="22"/>
        <v>2712745.24</v>
      </c>
      <c r="AX174" s="53">
        <f t="shared" si="23"/>
        <v>-303183.44000000041</v>
      </c>
    </row>
    <row r="175" spans="1:50" x14ac:dyDescent="0.2">
      <c r="A175" s="32" t="s">
        <v>632</v>
      </c>
      <c r="B175" s="32" t="s">
        <v>337</v>
      </c>
      <c r="C175" s="32">
        <v>2388</v>
      </c>
      <c r="D175" s="32" t="s">
        <v>242</v>
      </c>
      <c r="E175" s="32" t="s">
        <v>242</v>
      </c>
      <c r="F175" s="36">
        <v>262890.78999999998</v>
      </c>
      <c r="G175" s="36">
        <v>116378.89</v>
      </c>
      <c r="H175" s="36">
        <v>73045.45</v>
      </c>
      <c r="K175" s="126">
        <v>1030988.49</v>
      </c>
      <c r="L175" s="126">
        <v>428125.41</v>
      </c>
      <c r="O175" s="59">
        <v>3000</v>
      </c>
      <c r="P175" s="59">
        <v>38343.26</v>
      </c>
      <c r="S175" s="59">
        <v>28.04</v>
      </c>
      <c r="Y175" s="126">
        <v>-358245.19</v>
      </c>
      <c r="Z175" s="126">
        <v>2333757.04</v>
      </c>
      <c r="AB175" s="33">
        <v>1095780.44</v>
      </c>
      <c r="AC175" s="33">
        <v>333950</v>
      </c>
      <c r="AD175" s="33">
        <v>1052.79</v>
      </c>
      <c r="AF175" s="33">
        <v>1179540</v>
      </c>
      <c r="AG175" s="33"/>
      <c r="AH175" s="33"/>
      <c r="AI175" s="292">
        <v>1569703</v>
      </c>
      <c r="AJ175" s="292"/>
      <c r="AL175" s="292">
        <v>53446</v>
      </c>
      <c r="AM175" s="292">
        <v>845059.47</v>
      </c>
      <c r="AN175" s="292">
        <v>247568.88</v>
      </c>
      <c r="AS175" s="225">
        <f t="shared" si="18"/>
        <v>452315.13</v>
      </c>
      <c r="AT175" s="38">
        <f t="shared" si="19"/>
        <v>41371.300000000003</v>
      </c>
      <c r="AU175" s="53">
        <f t="shared" si="20"/>
        <v>410943.83</v>
      </c>
      <c r="AV175" s="47">
        <f t="shared" si="21"/>
        <v>2610323.23</v>
      </c>
      <c r="AW175" s="39">
        <f t="shared" si="22"/>
        <v>2715777.3499999996</v>
      </c>
      <c r="AX175" s="53">
        <f t="shared" si="23"/>
        <v>-105454.11999999965</v>
      </c>
    </row>
    <row r="176" spans="1:50" x14ac:dyDescent="0.2">
      <c r="A176" s="32" t="s">
        <v>632</v>
      </c>
      <c r="B176" s="32" t="s">
        <v>337</v>
      </c>
      <c r="C176" s="32">
        <v>6419</v>
      </c>
      <c r="D176" s="32" t="s">
        <v>243</v>
      </c>
      <c r="E176" s="32" t="s">
        <v>243</v>
      </c>
      <c r="F176" s="36">
        <v>911041.63</v>
      </c>
      <c r="G176" s="36">
        <v>119281.75</v>
      </c>
      <c r="H176" s="36">
        <v>69180.98</v>
      </c>
      <c r="K176" s="126">
        <v>139628.26</v>
      </c>
      <c r="L176" s="126">
        <v>440650.67</v>
      </c>
      <c r="O176" s="59">
        <v>1500</v>
      </c>
      <c r="P176" s="59">
        <v>32553.43</v>
      </c>
      <c r="Y176" s="126">
        <v>-849174.5</v>
      </c>
      <c r="Z176" s="126">
        <v>2500833.27</v>
      </c>
      <c r="AB176" s="33">
        <v>2271789.77</v>
      </c>
      <c r="AC176" s="33">
        <v>403875</v>
      </c>
      <c r="AD176" s="33">
        <v>3883.1</v>
      </c>
      <c r="AF176" s="33">
        <v>1156350</v>
      </c>
      <c r="AG176" s="33"/>
      <c r="AH176" s="33"/>
      <c r="AI176" s="292">
        <v>2303790</v>
      </c>
      <c r="AJ176" s="292"/>
      <c r="AL176" s="292">
        <v>139600</v>
      </c>
      <c r="AM176" s="292">
        <v>1243068.28</v>
      </c>
      <c r="AN176" s="292">
        <v>150888.5</v>
      </c>
      <c r="AQ176" s="292">
        <v>4480</v>
      </c>
      <c r="AS176" s="225">
        <f t="shared" si="18"/>
        <v>1099504.3600000001</v>
      </c>
      <c r="AT176" s="38">
        <f t="shared" si="19"/>
        <v>34053.43</v>
      </c>
      <c r="AU176" s="53">
        <f t="shared" si="20"/>
        <v>1065450.9300000002</v>
      </c>
      <c r="AV176" s="47">
        <f t="shared" si="21"/>
        <v>3835897.87</v>
      </c>
      <c r="AW176" s="39">
        <f t="shared" si="22"/>
        <v>3841826.7800000003</v>
      </c>
      <c r="AX176" s="53">
        <f t="shared" si="23"/>
        <v>-5928.910000000149</v>
      </c>
    </row>
    <row r="177" spans="1:51" x14ac:dyDescent="0.2">
      <c r="A177" s="32" t="s">
        <v>632</v>
      </c>
      <c r="B177" s="32" t="s">
        <v>337</v>
      </c>
      <c r="C177" s="32">
        <v>5934</v>
      </c>
      <c r="D177" s="32" t="s">
        <v>244</v>
      </c>
      <c r="E177" s="32" t="s">
        <v>244</v>
      </c>
      <c r="F177" s="36">
        <v>1598542.35</v>
      </c>
      <c r="G177" s="36">
        <v>194800.74</v>
      </c>
      <c r="H177" s="36">
        <v>62948.34</v>
      </c>
      <c r="K177" s="126">
        <v>718397.28</v>
      </c>
      <c r="L177" s="126">
        <v>973115.72</v>
      </c>
      <c r="O177" s="59">
        <v>1800</v>
      </c>
      <c r="P177" s="59">
        <v>48471.28</v>
      </c>
      <c r="S177" s="59">
        <v>0</v>
      </c>
      <c r="Y177" s="126">
        <v>2093133.95</v>
      </c>
      <c r="Z177" s="126">
        <v>1757956.06</v>
      </c>
      <c r="AB177" s="33">
        <v>1947523.52</v>
      </c>
      <c r="AC177" s="33">
        <v>100800</v>
      </c>
      <c r="AD177" s="33">
        <v>7076.14</v>
      </c>
      <c r="AF177" s="33">
        <v>1635750</v>
      </c>
      <c r="AG177" s="33"/>
      <c r="AH177" s="33"/>
      <c r="AI177" s="292">
        <v>2200495</v>
      </c>
      <c r="AJ177" s="292"/>
      <c r="AL177" s="292">
        <v>93425</v>
      </c>
      <c r="AM177" s="292">
        <v>1297965.1100000001</v>
      </c>
      <c r="AN177" s="292">
        <v>416198.41</v>
      </c>
      <c r="AQ177" s="292">
        <v>36623</v>
      </c>
      <c r="AS177" s="225">
        <f t="shared" si="18"/>
        <v>1856291.4300000002</v>
      </c>
      <c r="AT177" s="38">
        <f t="shared" si="19"/>
        <v>50271.28</v>
      </c>
      <c r="AU177" s="53">
        <f t="shared" si="20"/>
        <v>1806020.1500000001</v>
      </c>
      <c r="AV177" s="47">
        <f t="shared" si="21"/>
        <v>3691149.66</v>
      </c>
      <c r="AW177" s="39">
        <f t="shared" si="22"/>
        <v>4044706.5200000005</v>
      </c>
      <c r="AX177" s="53">
        <f t="shared" si="23"/>
        <v>-353556.86000000034</v>
      </c>
    </row>
    <row r="178" spans="1:51" x14ac:dyDescent="0.2">
      <c r="A178" s="32" t="s">
        <v>632</v>
      </c>
      <c r="B178" s="32" t="s">
        <v>337</v>
      </c>
      <c r="C178" s="32">
        <v>3468</v>
      </c>
      <c r="D178" s="32" t="s">
        <v>245</v>
      </c>
      <c r="E178" s="32" t="s">
        <v>245</v>
      </c>
      <c r="F178" s="36">
        <v>469312.94</v>
      </c>
      <c r="G178" s="36">
        <v>178548.25</v>
      </c>
      <c r="H178" s="36">
        <v>36907.089999999997</v>
      </c>
      <c r="K178" s="126">
        <v>1164460.46</v>
      </c>
      <c r="L178" s="126">
        <v>189247.66</v>
      </c>
      <c r="O178" s="59">
        <v>3000</v>
      </c>
      <c r="P178" s="59">
        <v>21715.47</v>
      </c>
      <c r="Y178" s="126">
        <v>-439914.63</v>
      </c>
      <c r="Z178" s="126">
        <v>2321876.0699999998</v>
      </c>
      <c r="AB178" s="33">
        <v>1212183.1100000001</v>
      </c>
      <c r="AC178" s="33">
        <v>286000</v>
      </c>
      <c r="AD178" s="33">
        <v>1658.48</v>
      </c>
      <c r="AF178" s="33">
        <v>833950</v>
      </c>
      <c r="AG178" s="33"/>
      <c r="AH178" s="33"/>
      <c r="AI178" s="292">
        <v>1215631</v>
      </c>
      <c r="AJ178" s="292"/>
      <c r="AL178" s="292">
        <v>16760</v>
      </c>
      <c r="AM178" s="292">
        <v>689980.83</v>
      </c>
      <c r="AN178" s="292">
        <v>258692.27</v>
      </c>
      <c r="AQ178" s="292">
        <v>20928</v>
      </c>
      <c r="AS178" s="225">
        <f t="shared" si="18"/>
        <v>684768.27999999991</v>
      </c>
      <c r="AT178" s="38">
        <f t="shared" si="19"/>
        <v>24715.47</v>
      </c>
      <c r="AU178" s="53">
        <f t="shared" si="20"/>
        <v>660052.80999999994</v>
      </c>
      <c r="AV178" s="47">
        <f t="shared" si="21"/>
        <v>2333791.59</v>
      </c>
      <c r="AW178" s="39">
        <f t="shared" si="22"/>
        <v>2201992.1</v>
      </c>
      <c r="AX178" s="53">
        <f t="shared" si="23"/>
        <v>131799.48999999976</v>
      </c>
    </row>
    <row r="179" spans="1:51" x14ac:dyDescent="0.2">
      <c r="A179" s="32" t="s">
        <v>632</v>
      </c>
      <c r="B179" s="32" t="s">
        <v>337</v>
      </c>
      <c r="C179" s="32">
        <v>4594</v>
      </c>
      <c r="D179" s="32" t="s">
        <v>246</v>
      </c>
      <c r="E179" s="32" t="s">
        <v>246</v>
      </c>
      <c r="F179" s="36">
        <v>739068.32</v>
      </c>
      <c r="G179" s="36">
        <v>154962</v>
      </c>
      <c r="H179" s="36">
        <v>54878.02</v>
      </c>
      <c r="K179" s="126">
        <v>621597.77</v>
      </c>
      <c r="L179" s="126">
        <v>209016.76</v>
      </c>
      <c r="O179" s="59">
        <v>4000</v>
      </c>
      <c r="P179" s="59">
        <v>40073.78</v>
      </c>
      <c r="Y179" s="126">
        <v>-917502.78</v>
      </c>
      <c r="Z179" s="126">
        <v>2694098.62</v>
      </c>
      <c r="AB179" s="33">
        <v>1104353.54</v>
      </c>
      <c r="AC179" s="33">
        <v>272220</v>
      </c>
      <c r="AD179" s="33">
        <v>2741.3</v>
      </c>
      <c r="AF179" s="33">
        <v>903480</v>
      </c>
      <c r="AG179" s="33"/>
      <c r="AH179" s="33"/>
      <c r="AI179" s="292">
        <v>1293548.42</v>
      </c>
      <c r="AJ179" s="292"/>
      <c r="AL179" s="292">
        <v>31980</v>
      </c>
      <c r="AM179" s="292">
        <v>780264.05</v>
      </c>
      <c r="AN179" s="292">
        <v>217199.12</v>
      </c>
      <c r="AQ179" s="292">
        <v>950</v>
      </c>
      <c r="AS179" s="225">
        <f t="shared" si="18"/>
        <v>948908.34</v>
      </c>
      <c r="AT179" s="38">
        <f t="shared" si="19"/>
        <v>44073.78</v>
      </c>
      <c r="AU179" s="53">
        <f t="shared" si="20"/>
        <v>904834.55999999994</v>
      </c>
      <c r="AV179" s="47">
        <f t="shared" si="21"/>
        <v>2282794.84</v>
      </c>
      <c r="AW179" s="39">
        <f t="shared" si="22"/>
        <v>2323941.59</v>
      </c>
      <c r="AX179" s="53">
        <f t="shared" si="23"/>
        <v>-41146.75</v>
      </c>
    </row>
    <row r="180" spans="1:51" x14ac:dyDescent="0.2">
      <c r="A180" s="32" t="s">
        <v>632</v>
      </c>
      <c r="B180" s="32" t="s">
        <v>337</v>
      </c>
      <c r="C180" s="32">
        <v>2228</v>
      </c>
      <c r="D180" s="32" t="s">
        <v>297</v>
      </c>
      <c r="E180" s="32" t="s">
        <v>297</v>
      </c>
      <c r="F180" s="36">
        <v>258323.14</v>
      </c>
      <c r="G180" s="36">
        <v>72936</v>
      </c>
      <c r="H180" s="36">
        <v>53777.15</v>
      </c>
      <c r="K180" s="126">
        <v>796204.78</v>
      </c>
      <c r="L180" s="126">
        <v>220516.91</v>
      </c>
      <c r="O180" s="59">
        <v>0</v>
      </c>
      <c r="P180" s="59">
        <v>16740</v>
      </c>
      <c r="Y180" s="126">
        <v>-966624.52</v>
      </c>
      <c r="Z180" s="126">
        <v>2583494.75</v>
      </c>
      <c r="AB180" s="33">
        <v>864437.2</v>
      </c>
      <c r="AC180" s="33">
        <v>110000</v>
      </c>
      <c r="AD180" s="33">
        <v>1425.47</v>
      </c>
      <c r="AF180" s="33">
        <v>351390</v>
      </c>
      <c r="AG180" s="33"/>
      <c r="AH180" s="33"/>
      <c r="AI180" s="292">
        <v>820606</v>
      </c>
      <c r="AJ180" s="292"/>
      <c r="AL180" s="292">
        <v>38666</v>
      </c>
      <c r="AM180" s="292">
        <v>542902.56999999995</v>
      </c>
      <c r="AN180" s="292">
        <v>155040.35</v>
      </c>
      <c r="AQ180" s="292">
        <v>1890</v>
      </c>
      <c r="AS180" s="225">
        <f t="shared" si="18"/>
        <v>385036.29000000004</v>
      </c>
      <c r="AT180" s="38">
        <f t="shared" si="19"/>
        <v>16740</v>
      </c>
      <c r="AU180" s="53">
        <f t="shared" si="20"/>
        <v>368296.29000000004</v>
      </c>
      <c r="AV180" s="47">
        <f t="shared" si="21"/>
        <v>1327252.67</v>
      </c>
      <c r="AW180" s="39">
        <f t="shared" si="22"/>
        <v>1559104.92</v>
      </c>
      <c r="AX180" s="53">
        <f t="shared" si="23"/>
        <v>-231852.25</v>
      </c>
    </row>
    <row r="181" spans="1:51" x14ac:dyDescent="0.2">
      <c r="A181" s="32" t="s">
        <v>632</v>
      </c>
      <c r="B181" s="32" t="s">
        <v>337</v>
      </c>
      <c r="C181" s="32">
        <v>1378</v>
      </c>
      <c r="D181" s="32" t="s">
        <v>309</v>
      </c>
      <c r="E181" s="32" t="s">
        <v>309</v>
      </c>
      <c r="F181" s="36">
        <v>197518.62</v>
      </c>
      <c r="G181" s="36">
        <v>2920</v>
      </c>
      <c r="H181" s="36">
        <v>44440.1</v>
      </c>
      <c r="K181" s="126">
        <v>1403210.53</v>
      </c>
      <c r="L181" s="126">
        <v>161751.54</v>
      </c>
      <c r="P181" s="59">
        <v>19423.57</v>
      </c>
      <c r="Y181" s="126">
        <v>-943523.86</v>
      </c>
      <c r="Z181" s="126">
        <v>2913433.4</v>
      </c>
      <c r="AB181" s="33">
        <v>728107.08</v>
      </c>
      <c r="AC181" s="33">
        <v>132202</v>
      </c>
      <c r="AD181" s="33">
        <v>868.62</v>
      </c>
      <c r="AF181" s="33">
        <v>701560</v>
      </c>
      <c r="AG181" s="33"/>
      <c r="AH181" s="33"/>
      <c r="AI181" s="292">
        <v>915798</v>
      </c>
      <c r="AJ181" s="292"/>
      <c r="AL181" s="292">
        <v>23760</v>
      </c>
      <c r="AM181" s="292">
        <v>542162.11</v>
      </c>
      <c r="AN181" s="292">
        <v>258397.91</v>
      </c>
      <c r="AQ181" s="292">
        <v>2112</v>
      </c>
      <c r="AS181" s="225">
        <f t="shared" si="18"/>
        <v>244878.72</v>
      </c>
      <c r="AT181" s="38">
        <f t="shared" si="19"/>
        <v>19423.57</v>
      </c>
      <c r="AU181" s="53">
        <f t="shared" si="20"/>
        <v>225455.15</v>
      </c>
      <c r="AV181" s="47">
        <f t="shared" si="21"/>
        <v>1562737.7</v>
      </c>
      <c r="AW181" s="39">
        <f t="shared" si="22"/>
        <v>1742230.0199999998</v>
      </c>
      <c r="AX181" s="53">
        <f t="shared" si="23"/>
        <v>-179492.31999999983</v>
      </c>
    </row>
    <row r="182" spans="1:51" x14ac:dyDescent="0.2">
      <c r="A182" s="32" t="s">
        <v>633</v>
      </c>
      <c r="B182" s="32" t="s">
        <v>338</v>
      </c>
      <c r="C182" s="32">
        <v>8608</v>
      </c>
      <c r="D182" s="32" t="s">
        <v>247</v>
      </c>
      <c r="E182" s="32" t="s">
        <v>247</v>
      </c>
      <c r="F182" s="36">
        <v>892982.43</v>
      </c>
      <c r="G182" s="36">
        <v>16720</v>
      </c>
      <c r="H182" s="36">
        <v>133225.32999999999</v>
      </c>
      <c r="I182" s="36">
        <v>0</v>
      </c>
      <c r="J182" s="126">
        <v>0</v>
      </c>
      <c r="K182" s="126">
        <v>1215125.3500000001</v>
      </c>
      <c r="L182" s="126">
        <v>581140.65</v>
      </c>
      <c r="M182" s="126">
        <v>0</v>
      </c>
      <c r="N182" s="126">
        <v>0</v>
      </c>
      <c r="O182" s="59">
        <v>0</v>
      </c>
      <c r="P182" s="59">
        <v>37814.28</v>
      </c>
      <c r="R182" s="59">
        <v>0</v>
      </c>
      <c r="S182" s="59">
        <v>355.42</v>
      </c>
      <c r="T182" s="59">
        <v>0</v>
      </c>
      <c r="W182" s="126">
        <v>0</v>
      </c>
      <c r="X182" s="126">
        <v>0</v>
      </c>
      <c r="Y182" s="126">
        <v>890425.84</v>
      </c>
      <c r="Z182" s="126">
        <v>2535471.5499999998</v>
      </c>
      <c r="AB182" s="33">
        <v>3116622.23</v>
      </c>
      <c r="AC182" s="33">
        <v>39010</v>
      </c>
      <c r="AD182" s="33">
        <v>4795.96</v>
      </c>
      <c r="AF182" s="33">
        <v>1746048</v>
      </c>
      <c r="AG182" s="33"/>
      <c r="AH182" s="33">
        <v>200612</v>
      </c>
      <c r="AI182" s="292">
        <v>3049479</v>
      </c>
      <c r="AJ182" s="292"/>
      <c r="AK182" s="292">
        <v>128134</v>
      </c>
      <c r="AM182" s="292">
        <v>2239363.87</v>
      </c>
      <c r="AN182" s="292">
        <v>314984.65000000002</v>
      </c>
      <c r="AO182" s="292">
        <v>0</v>
      </c>
      <c r="AQ182" s="292">
        <v>0</v>
      </c>
      <c r="AS182" s="225">
        <f t="shared" si="18"/>
        <v>1042927.76</v>
      </c>
      <c r="AT182" s="38">
        <f t="shared" si="19"/>
        <v>38169.699999999997</v>
      </c>
      <c r="AU182" s="53">
        <f t="shared" si="20"/>
        <v>1004758.06</v>
      </c>
      <c r="AV182" s="47">
        <f t="shared" si="21"/>
        <v>5107088.1899999995</v>
      </c>
      <c r="AW182" s="39">
        <f t="shared" si="22"/>
        <v>5731961.5200000005</v>
      </c>
      <c r="AX182" s="53">
        <f t="shared" si="23"/>
        <v>-624873.33000000101</v>
      </c>
    </row>
    <row r="183" spans="1:51" ht="18.75" x14ac:dyDescent="0.3">
      <c r="A183" s="32" t="s">
        <v>633</v>
      </c>
      <c r="B183" s="32" t="s">
        <v>338</v>
      </c>
      <c r="C183" s="32">
        <v>3729</v>
      </c>
      <c r="D183" s="32" t="s">
        <v>248</v>
      </c>
      <c r="E183" s="32" t="s">
        <v>248</v>
      </c>
      <c r="F183" s="36">
        <v>132154.82</v>
      </c>
      <c r="G183" s="36">
        <v>71500</v>
      </c>
      <c r="H183" s="36">
        <v>399378.86</v>
      </c>
      <c r="K183" s="126">
        <v>427428.32</v>
      </c>
      <c r="L183" s="126">
        <v>333325.25</v>
      </c>
      <c r="O183" s="59">
        <v>0</v>
      </c>
      <c r="P183" s="59">
        <v>30752.02</v>
      </c>
      <c r="R183" s="59">
        <v>0</v>
      </c>
      <c r="S183" s="59">
        <v>225.5</v>
      </c>
      <c r="Y183" s="126">
        <v>-2135389.42</v>
      </c>
      <c r="Z183" s="126">
        <v>3491897.05</v>
      </c>
      <c r="AB183" s="33">
        <v>1684884.46</v>
      </c>
      <c r="AC183" s="33">
        <v>38450</v>
      </c>
      <c r="AD183" s="33">
        <v>1098.3399999999999</v>
      </c>
      <c r="AF183" s="33">
        <v>1399587</v>
      </c>
      <c r="AG183" s="33"/>
      <c r="AH183" s="33">
        <v>162874</v>
      </c>
      <c r="AI183" s="292">
        <v>2207252</v>
      </c>
      <c r="AJ183" s="292"/>
      <c r="AK183" s="292">
        <v>46233</v>
      </c>
      <c r="AM183" s="292">
        <v>892573.94</v>
      </c>
      <c r="AN183" s="292">
        <v>164532.76</v>
      </c>
      <c r="AS183" s="225">
        <f t="shared" si="18"/>
        <v>603033.67999999993</v>
      </c>
      <c r="AT183" s="38">
        <f t="shared" si="19"/>
        <v>30977.52</v>
      </c>
      <c r="AU183" s="53">
        <f t="shared" si="20"/>
        <v>572056.15999999992</v>
      </c>
      <c r="AV183" s="47">
        <f t="shared" si="21"/>
        <v>3286893.8</v>
      </c>
      <c r="AW183" s="39">
        <f t="shared" si="22"/>
        <v>3310591.7</v>
      </c>
      <c r="AX183" s="53">
        <f t="shared" si="23"/>
        <v>-23697.900000000373</v>
      </c>
      <c r="AY183" s="75" t="s">
        <v>247</v>
      </c>
    </row>
    <row r="184" spans="1:51" s="284" customFormat="1" ht="18.75" x14ac:dyDescent="0.3">
      <c r="A184" s="284" t="s">
        <v>633</v>
      </c>
      <c r="B184" s="284" t="s">
        <v>338</v>
      </c>
      <c r="C184" s="284">
        <v>4790</v>
      </c>
      <c r="D184" s="284" t="s">
        <v>249</v>
      </c>
      <c r="E184" s="284" t="s">
        <v>249</v>
      </c>
      <c r="F184" s="286">
        <v>0</v>
      </c>
      <c r="G184" s="286">
        <v>0</v>
      </c>
      <c r="H184" s="286">
        <v>0</v>
      </c>
      <c r="I184" s="286">
        <v>0</v>
      </c>
      <c r="J184" s="286">
        <v>0</v>
      </c>
      <c r="K184" s="286">
        <v>0</v>
      </c>
      <c r="L184" s="286">
        <v>0</v>
      </c>
      <c r="M184" s="286">
        <v>0</v>
      </c>
      <c r="N184" s="286">
        <v>0</v>
      </c>
      <c r="O184" s="286">
        <v>0</v>
      </c>
      <c r="P184" s="286">
        <v>0</v>
      </c>
      <c r="Q184" s="286">
        <v>0</v>
      </c>
      <c r="R184" s="286">
        <v>0</v>
      </c>
      <c r="S184" s="286">
        <v>0</v>
      </c>
      <c r="T184" s="286">
        <v>0</v>
      </c>
      <c r="U184" s="286">
        <v>0</v>
      </c>
      <c r="V184" s="286">
        <v>0</v>
      </c>
      <c r="W184" s="286">
        <v>0</v>
      </c>
      <c r="X184" s="286">
        <v>0</v>
      </c>
      <c r="Y184" s="286">
        <v>0</v>
      </c>
      <c r="Z184" s="286">
        <v>0</v>
      </c>
      <c r="AA184" s="286">
        <v>0</v>
      </c>
      <c r="AB184" s="286">
        <v>0</v>
      </c>
      <c r="AC184" s="286">
        <v>0</v>
      </c>
      <c r="AD184" s="286">
        <v>0</v>
      </c>
      <c r="AE184" s="286">
        <v>0</v>
      </c>
      <c r="AF184" s="286">
        <v>0</v>
      </c>
      <c r="AG184" s="286">
        <v>0</v>
      </c>
      <c r="AH184" s="286">
        <v>0</v>
      </c>
      <c r="AI184" s="286">
        <v>0</v>
      </c>
      <c r="AJ184" s="286">
        <v>0</v>
      </c>
      <c r="AK184" s="286">
        <v>0</v>
      </c>
      <c r="AL184" s="286">
        <v>0</v>
      </c>
      <c r="AM184" s="286">
        <v>0</v>
      </c>
      <c r="AN184" s="286">
        <v>0</v>
      </c>
      <c r="AO184" s="286">
        <v>0</v>
      </c>
      <c r="AP184" s="286">
        <v>0</v>
      </c>
      <c r="AQ184" s="286">
        <v>0</v>
      </c>
      <c r="AR184" s="286">
        <v>0</v>
      </c>
      <c r="AS184" s="284">
        <f t="shared" si="18"/>
        <v>0</v>
      </c>
      <c r="AT184" s="284">
        <f t="shared" si="19"/>
        <v>0</v>
      </c>
      <c r="AU184" s="310">
        <f t="shared" si="20"/>
        <v>0</v>
      </c>
      <c r="AV184" s="284">
        <f t="shared" si="21"/>
        <v>0</v>
      </c>
      <c r="AW184" s="284">
        <f t="shared" si="22"/>
        <v>0</v>
      </c>
      <c r="AX184" s="310">
        <f t="shared" si="23"/>
        <v>0</v>
      </c>
      <c r="AY184" s="311" t="s">
        <v>248</v>
      </c>
    </row>
    <row r="185" spans="1:51" s="46" customFormat="1" ht="18.75" x14ac:dyDescent="0.3">
      <c r="A185" s="32" t="s">
        <v>633</v>
      </c>
      <c r="B185" s="32" t="s">
        <v>338</v>
      </c>
      <c r="C185" s="32">
        <v>4417</v>
      </c>
      <c r="D185" s="32" t="s">
        <v>250</v>
      </c>
      <c r="E185" s="32" t="s">
        <v>250</v>
      </c>
      <c r="F185" s="36">
        <v>14789.23</v>
      </c>
      <c r="G185" s="36">
        <v>26491.98</v>
      </c>
      <c r="H185" s="36">
        <v>25941.37</v>
      </c>
      <c r="I185" s="36"/>
      <c r="J185" s="126"/>
      <c r="K185" s="126">
        <v>395350.88</v>
      </c>
      <c r="L185" s="126">
        <v>353021.25</v>
      </c>
      <c r="M185" s="126"/>
      <c r="N185" s="126"/>
      <c r="O185" s="59">
        <v>0</v>
      </c>
      <c r="P185" s="59">
        <v>80901.17</v>
      </c>
      <c r="Q185" s="59"/>
      <c r="R185" s="59">
        <v>65000</v>
      </c>
      <c r="S185" s="59">
        <v>73185.31</v>
      </c>
      <c r="T185" s="59"/>
      <c r="U185" s="126"/>
      <c r="V185" s="126"/>
      <c r="W185" s="126">
        <v>215000</v>
      </c>
      <c r="X185" s="126"/>
      <c r="Y185" s="126">
        <v>-2293768.31</v>
      </c>
      <c r="Z185" s="126">
        <v>3101018.9</v>
      </c>
      <c r="AA185" s="33"/>
      <c r="AB185" s="33">
        <v>1744005.61</v>
      </c>
      <c r="AC185" s="33"/>
      <c r="AD185" s="33">
        <v>817.87</v>
      </c>
      <c r="AE185" s="33"/>
      <c r="AF185" s="33">
        <v>690142.5</v>
      </c>
      <c r="AG185" s="33"/>
      <c r="AH185" s="33">
        <v>192115</v>
      </c>
      <c r="AI185" s="292">
        <v>1688190.5</v>
      </c>
      <c r="AJ185" s="292"/>
      <c r="AK185" s="292">
        <v>20445</v>
      </c>
      <c r="AL185" s="292"/>
      <c r="AM185" s="292">
        <v>1106797.8600000001</v>
      </c>
      <c r="AN185" s="292">
        <v>237389.98</v>
      </c>
      <c r="AO185" s="292"/>
      <c r="AP185" s="292"/>
      <c r="AQ185" s="292"/>
      <c r="AR185" s="292"/>
      <c r="AS185" s="225">
        <f t="shared" si="18"/>
        <v>67222.58</v>
      </c>
      <c r="AT185" s="38">
        <f t="shared" si="19"/>
        <v>219086.47999999998</v>
      </c>
      <c r="AU185" s="53">
        <f t="shared" si="20"/>
        <v>-151863.89999999997</v>
      </c>
      <c r="AV185" s="47">
        <f t="shared" si="21"/>
        <v>2627080.9800000004</v>
      </c>
      <c r="AW185" s="39">
        <f t="shared" si="22"/>
        <v>3052823.3400000003</v>
      </c>
      <c r="AX185" s="53">
        <f t="shared" si="23"/>
        <v>-425742.35999999987</v>
      </c>
      <c r="AY185" s="75"/>
    </row>
    <row r="186" spans="1:51" ht="18.75" x14ac:dyDescent="0.3">
      <c r="A186" s="32" t="s">
        <v>633</v>
      </c>
      <c r="B186" s="32" t="s">
        <v>338</v>
      </c>
      <c r="C186" s="32">
        <v>5171</v>
      </c>
      <c r="D186" s="32" t="s">
        <v>251</v>
      </c>
      <c r="E186" s="32" t="s">
        <v>251</v>
      </c>
      <c r="F186" s="36">
        <v>196015.95</v>
      </c>
      <c r="G186" s="36">
        <v>49146.77</v>
      </c>
      <c r="H186" s="36">
        <v>75218.33</v>
      </c>
      <c r="K186" s="126">
        <v>344893</v>
      </c>
      <c r="L186" s="126">
        <v>361201.47</v>
      </c>
      <c r="O186" s="59">
        <v>0</v>
      </c>
      <c r="P186" s="59">
        <v>30596.87</v>
      </c>
      <c r="S186" s="59">
        <v>0</v>
      </c>
      <c r="Y186" s="126">
        <v>1418034.49</v>
      </c>
      <c r="Z186" s="126">
        <v>254405.43</v>
      </c>
      <c r="AB186" s="33">
        <v>1756843.35</v>
      </c>
      <c r="AD186" s="33">
        <v>724.89</v>
      </c>
      <c r="AF186" s="33">
        <v>2085616</v>
      </c>
      <c r="AG186" s="33"/>
      <c r="AH186" s="33">
        <v>175589.5</v>
      </c>
      <c r="AI186" s="292">
        <v>2860675.5</v>
      </c>
      <c r="AJ186" s="292"/>
      <c r="AK186" s="292">
        <v>26589</v>
      </c>
      <c r="AM186" s="292">
        <v>1443444.51</v>
      </c>
      <c r="AN186" s="292">
        <v>364626</v>
      </c>
      <c r="AS186" s="225">
        <f t="shared" si="18"/>
        <v>320381.05</v>
      </c>
      <c r="AT186" s="38">
        <f t="shared" si="19"/>
        <v>30596.87</v>
      </c>
      <c r="AU186" s="53">
        <f t="shared" si="20"/>
        <v>289784.18</v>
      </c>
      <c r="AV186" s="47">
        <f t="shared" si="21"/>
        <v>4018773.74</v>
      </c>
      <c r="AW186" s="39">
        <f t="shared" si="22"/>
        <v>4695335.01</v>
      </c>
      <c r="AX186" s="53">
        <f t="shared" si="23"/>
        <v>-676561.26999999955</v>
      </c>
      <c r="AY186" s="102" t="s">
        <v>250</v>
      </c>
    </row>
    <row r="187" spans="1:51" ht="18.75" x14ac:dyDescent="0.3">
      <c r="A187" s="32" t="s">
        <v>633</v>
      </c>
      <c r="B187" s="32" t="s">
        <v>338</v>
      </c>
      <c r="C187" s="32">
        <v>5853</v>
      </c>
      <c r="D187" s="32" t="s">
        <v>252</v>
      </c>
      <c r="E187" s="32" t="s">
        <v>252</v>
      </c>
      <c r="F187" s="36">
        <v>97587.28</v>
      </c>
      <c r="G187" s="36">
        <v>24000</v>
      </c>
      <c r="H187" s="36">
        <v>75462.25</v>
      </c>
      <c r="K187" s="126">
        <v>1023250.11</v>
      </c>
      <c r="L187" s="126">
        <v>343227.85</v>
      </c>
      <c r="O187" s="59">
        <v>150000</v>
      </c>
      <c r="P187" s="59">
        <v>42970.58</v>
      </c>
      <c r="R187" s="59">
        <v>24000</v>
      </c>
      <c r="S187" s="59">
        <v>3858.26</v>
      </c>
      <c r="Y187" s="126">
        <v>-2640305.7599999998</v>
      </c>
      <c r="Z187" s="126">
        <v>4470863.96</v>
      </c>
      <c r="AB187" s="33">
        <v>2041426.18</v>
      </c>
      <c r="AC187" s="33">
        <v>126475</v>
      </c>
      <c r="AD187" s="33">
        <v>620.47</v>
      </c>
      <c r="AF187" s="33">
        <v>1431639.5</v>
      </c>
      <c r="AG187" s="33"/>
      <c r="AH187" s="33">
        <v>204128</v>
      </c>
      <c r="AI187" s="292">
        <v>2399886.5</v>
      </c>
      <c r="AJ187" s="292"/>
      <c r="AK187" s="292">
        <v>22859</v>
      </c>
      <c r="AM187" s="292">
        <v>1607854.76</v>
      </c>
      <c r="AN187" s="292">
        <v>261227.88</v>
      </c>
      <c r="AQ187" s="292">
        <v>320.56</v>
      </c>
      <c r="AS187" s="225">
        <f t="shared" si="18"/>
        <v>197049.53</v>
      </c>
      <c r="AT187" s="38">
        <f t="shared" si="19"/>
        <v>220828.84000000003</v>
      </c>
      <c r="AU187" s="53">
        <f t="shared" si="20"/>
        <v>-23779.310000000027</v>
      </c>
      <c r="AV187" s="47">
        <f t="shared" si="21"/>
        <v>3804289.15</v>
      </c>
      <c r="AW187" s="39">
        <f t="shared" si="22"/>
        <v>4292148.6999999993</v>
      </c>
      <c r="AX187" s="53">
        <f t="shared" si="23"/>
        <v>-487859.54999999935</v>
      </c>
      <c r="AY187" s="75" t="s">
        <v>251</v>
      </c>
    </row>
    <row r="188" spans="1:51" ht="18.75" x14ac:dyDescent="0.3">
      <c r="A188" s="32" t="s">
        <v>633</v>
      </c>
      <c r="B188" s="32" t="s">
        <v>338</v>
      </c>
      <c r="C188" s="32">
        <v>5293</v>
      </c>
      <c r="D188" s="32" t="s">
        <v>253</v>
      </c>
      <c r="E188" s="32" t="s">
        <v>253</v>
      </c>
      <c r="F188" s="36">
        <v>376478.06</v>
      </c>
      <c r="G188" s="36">
        <v>27689.25</v>
      </c>
      <c r="H188" s="36">
        <v>174723.76</v>
      </c>
      <c r="K188" s="126">
        <v>240036.02</v>
      </c>
      <c r="L188" s="126">
        <v>562308.04</v>
      </c>
      <c r="O188" s="59">
        <v>2590</v>
      </c>
      <c r="P188" s="59">
        <v>31119.68</v>
      </c>
      <c r="R188" s="59">
        <v>25000</v>
      </c>
      <c r="S188" s="59">
        <v>2535.34</v>
      </c>
      <c r="Y188" s="126">
        <v>258242.2</v>
      </c>
      <c r="Z188" s="126">
        <v>1315785.06</v>
      </c>
      <c r="AB188" s="33">
        <v>1641047.57</v>
      </c>
      <c r="AD188" s="33">
        <v>1931.76</v>
      </c>
      <c r="AF188" s="33">
        <v>2470167.1</v>
      </c>
      <c r="AG188" s="33"/>
      <c r="AH188" s="33">
        <v>444323</v>
      </c>
      <c r="AI188" s="292">
        <v>3324324.1</v>
      </c>
      <c r="AJ188" s="292"/>
      <c r="AK188" s="292">
        <v>43566</v>
      </c>
      <c r="AM188" s="292">
        <v>1250262.3600000001</v>
      </c>
      <c r="AN188" s="292">
        <v>193354.12</v>
      </c>
      <c r="AS188" s="225">
        <f t="shared" si="18"/>
        <v>578891.07000000007</v>
      </c>
      <c r="AT188" s="38">
        <f t="shared" si="19"/>
        <v>61245.020000000004</v>
      </c>
      <c r="AU188" s="53">
        <f t="shared" si="20"/>
        <v>517646.05000000005</v>
      </c>
      <c r="AV188" s="47">
        <f t="shared" si="21"/>
        <v>4557469.43</v>
      </c>
      <c r="AW188" s="39">
        <f t="shared" si="22"/>
        <v>4811506.58</v>
      </c>
      <c r="AX188" s="53">
        <f t="shared" si="23"/>
        <v>-254037.15000000037</v>
      </c>
      <c r="AY188" s="75" t="s">
        <v>252</v>
      </c>
    </row>
    <row r="189" spans="1:51" ht="18.75" x14ac:dyDescent="0.3">
      <c r="A189" s="32" t="s">
        <v>633</v>
      </c>
      <c r="B189" s="32" t="s">
        <v>338</v>
      </c>
      <c r="C189" s="32">
        <v>6642</v>
      </c>
      <c r="D189" s="32" t="s">
        <v>254</v>
      </c>
      <c r="E189" s="32" t="s">
        <v>254</v>
      </c>
      <c r="F189" s="36">
        <v>134961.57</v>
      </c>
      <c r="G189" s="36">
        <v>5313.5</v>
      </c>
      <c r="H189" s="36">
        <v>239578.99</v>
      </c>
      <c r="K189" s="126">
        <v>293273.28000000003</v>
      </c>
      <c r="L189" s="126">
        <v>1224524.54</v>
      </c>
      <c r="O189" s="59">
        <v>0</v>
      </c>
      <c r="P189" s="59">
        <v>24942</v>
      </c>
      <c r="R189" s="59">
        <v>600</v>
      </c>
      <c r="S189" s="59">
        <v>98005.74</v>
      </c>
      <c r="Y189" s="126">
        <v>872496.54</v>
      </c>
      <c r="Z189" s="126">
        <v>1137972.49</v>
      </c>
      <c r="AB189" s="33">
        <v>3822919.01</v>
      </c>
      <c r="AC189" s="33">
        <v>266360</v>
      </c>
      <c r="AD189" s="33">
        <v>2306.75</v>
      </c>
      <c r="AF189" s="33">
        <v>1801514</v>
      </c>
      <c r="AG189" s="33"/>
      <c r="AH189" s="33">
        <v>485838.52</v>
      </c>
      <c r="AI189" s="292">
        <v>2857744</v>
      </c>
      <c r="AJ189" s="292"/>
      <c r="AK189" s="292">
        <v>82718</v>
      </c>
      <c r="AM189" s="292">
        <v>3515890.25</v>
      </c>
      <c r="AN189" s="292">
        <v>158950.92000000001</v>
      </c>
      <c r="AS189" s="225">
        <f t="shared" si="18"/>
        <v>379854.06</v>
      </c>
      <c r="AT189" s="38">
        <f t="shared" si="19"/>
        <v>123547.74</v>
      </c>
      <c r="AU189" s="53">
        <f t="shared" si="20"/>
        <v>256306.32</v>
      </c>
      <c r="AV189" s="47">
        <f t="shared" si="21"/>
        <v>6378938.2799999993</v>
      </c>
      <c r="AW189" s="39">
        <f t="shared" si="22"/>
        <v>6615303.1699999999</v>
      </c>
      <c r="AX189" s="53">
        <f t="shared" si="23"/>
        <v>-236364.8900000006</v>
      </c>
      <c r="AY189" s="75" t="s">
        <v>253</v>
      </c>
    </row>
    <row r="190" spans="1:51" ht="18.75" x14ac:dyDescent="0.3">
      <c r="A190" s="32" t="s">
        <v>633</v>
      </c>
      <c r="B190" s="32" t="s">
        <v>338</v>
      </c>
      <c r="C190" s="32">
        <v>8336</v>
      </c>
      <c r="D190" s="32" t="s">
        <v>255</v>
      </c>
      <c r="E190" s="32" t="s">
        <v>255</v>
      </c>
      <c r="F190" s="36">
        <v>389380.01</v>
      </c>
      <c r="G190" s="36">
        <v>22614.45</v>
      </c>
      <c r="H190" s="36">
        <v>141118.98000000001</v>
      </c>
      <c r="K190" s="126">
        <v>1019690.03</v>
      </c>
      <c r="L190" s="126">
        <v>389733.41</v>
      </c>
      <c r="O190" s="59">
        <v>0</v>
      </c>
      <c r="P190" s="59">
        <v>30350</v>
      </c>
      <c r="R190" s="59">
        <v>0</v>
      </c>
      <c r="S190" s="59">
        <v>0</v>
      </c>
      <c r="Y190" s="126">
        <v>886894.91</v>
      </c>
      <c r="Z190" s="126">
        <v>1899168.01</v>
      </c>
      <c r="AB190" s="33">
        <v>3744305.1</v>
      </c>
      <c r="AC190" s="33">
        <v>245445</v>
      </c>
      <c r="AD190" s="33">
        <v>2756.4</v>
      </c>
      <c r="AF190" s="33">
        <v>1281094.5</v>
      </c>
      <c r="AG190" s="33"/>
      <c r="AH190" s="33">
        <v>266570</v>
      </c>
      <c r="AI190" s="292">
        <v>2585993.5</v>
      </c>
      <c r="AJ190" s="292"/>
      <c r="AK190" s="292">
        <v>38678</v>
      </c>
      <c r="AM190" s="292">
        <v>3361076.21</v>
      </c>
      <c r="AN190" s="292">
        <v>408299.33</v>
      </c>
      <c r="AS190" s="225">
        <f t="shared" si="18"/>
        <v>553113.44000000006</v>
      </c>
      <c r="AT190" s="38">
        <f t="shared" si="19"/>
        <v>30350</v>
      </c>
      <c r="AU190" s="53">
        <f t="shared" si="20"/>
        <v>522763.44000000006</v>
      </c>
      <c r="AV190" s="47">
        <f t="shared" si="21"/>
        <v>5540171</v>
      </c>
      <c r="AW190" s="39">
        <f t="shared" si="22"/>
        <v>6394047.04</v>
      </c>
      <c r="AX190" s="53">
        <f t="shared" si="23"/>
        <v>-853876.04</v>
      </c>
      <c r="AY190" s="75" t="s">
        <v>254</v>
      </c>
    </row>
    <row r="191" spans="1:51" ht="18.75" x14ac:dyDescent="0.3">
      <c r="A191" s="32" t="s">
        <v>633</v>
      </c>
      <c r="B191" s="32" t="s">
        <v>338</v>
      </c>
      <c r="C191" s="32">
        <v>4698</v>
      </c>
      <c r="D191" s="32" t="s">
        <v>256</v>
      </c>
      <c r="E191" s="32" t="s">
        <v>256</v>
      </c>
      <c r="F191" s="36">
        <v>139320.37</v>
      </c>
      <c r="G191" s="36">
        <v>17996.689999999999</v>
      </c>
      <c r="H191" s="36">
        <v>213318.11</v>
      </c>
      <c r="K191" s="126">
        <v>977443.44</v>
      </c>
      <c r="L191" s="126">
        <v>413785.2</v>
      </c>
      <c r="O191" s="59">
        <v>0</v>
      </c>
      <c r="P191" s="59">
        <v>29399.9</v>
      </c>
      <c r="R191" s="59">
        <v>0</v>
      </c>
      <c r="S191" s="59">
        <v>2248</v>
      </c>
      <c r="Y191" s="126">
        <v>-2031328.18</v>
      </c>
      <c r="Z191" s="126">
        <v>4128965.53</v>
      </c>
      <c r="AB191" s="33">
        <v>1683052.38</v>
      </c>
      <c r="AC191" s="33">
        <v>120000</v>
      </c>
      <c r="AD191" s="33">
        <v>1372.01</v>
      </c>
      <c r="AF191" s="33">
        <v>901000.09</v>
      </c>
      <c r="AG191" s="33"/>
      <c r="AH191" s="33">
        <v>219633</v>
      </c>
      <c r="AI191" s="292">
        <v>1675689.09</v>
      </c>
      <c r="AJ191" s="292"/>
      <c r="AK191" s="292">
        <v>81226</v>
      </c>
      <c r="AM191" s="292">
        <v>1269230.28</v>
      </c>
      <c r="AN191" s="292">
        <v>266333.55</v>
      </c>
      <c r="AS191" s="225">
        <f t="shared" si="18"/>
        <v>370635.17</v>
      </c>
      <c r="AT191" s="38">
        <f t="shared" si="19"/>
        <v>31647.9</v>
      </c>
      <c r="AU191" s="53">
        <f t="shared" si="20"/>
        <v>338987.26999999996</v>
      </c>
      <c r="AV191" s="47">
        <f t="shared" si="21"/>
        <v>2925057.48</v>
      </c>
      <c r="AW191" s="39">
        <f t="shared" si="22"/>
        <v>3292478.92</v>
      </c>
      <c r="AX191" s="53">
        <f t="shared" si="23"/>
        <v>-367421.43999999994</v>
      </c>
      <c r="AY191" s="75" t="s">
        <v>255</v>
      </c>
    </row>
    <row r="192" spans="1:51" ht="18.75" x14ac:dyDescent="0.3">
      <c r="A192" s="32" t="s">
        <v>633</v>
      </c>
      <c r="B192" s="32" t="s">
        <v>338</v>
      </c>
      <c r="C192" s="32">
        <v>5658</v>
      </c>
      <c r="D192" s="32" t="s">
        <v>257</v>
      </c>
      <c r="E192" s="32" t="s">
        <v>257</v>
      </c>
      <c r="F192" s="36">
        <v>84295.01</v>
      </c>
      <c r="G192" s="36">
        <v>10722</v>
      </c>
      <c r="H192" s="36">
        <v>217280.59</v>
      </c>
      <c r="K192" s="126">
        <v>368349.85</v>
      </c>
      <c r="L192" s="126">
        <v>244505.92</v>
      </c>
      <c r="O192" s="59">
        <v>26254</v>
      </c>
      <c r="P192" s="59">
        <v>25587.05</v>
      </c>
      <c r="R192" s="59">
        <v>0</v>
      </c>
      <c r="S192" s="59">
        <v>2434</v>
      </c>
      <c r="Y192" s="126">
        <v>-580966.91</v>
      </c>
      <c r="Z192" s="126">
        <v>1898710.57</v>
      </c>
      <c r="AB192" s="33">
        <v>1994177.2</v>
      </c>
      <c r="AC192" s="33">
        <v>72720</v>
      </c>
      <c r="AD192" s="33">
        <v>1042.1500000000001</v>
      </c>
      <c r="AF192" s="33">
        <v>2024818</v>
      </c>
      <c r="AG192" s="33"/>
      <c r="AH192" s="33">
        <v>190004</v>
      </c>
      <c r="AI192" s="292">
        <v>2826136</v>
      </c>
      <c r="AJ192" s="292"/>
      <c r="AK192" s="292">
        <v>41375</v>
      </c>
      <c r="AM192" s="292">
        <v>1496629.37</v>
      </c>
      <c r="AN192" s="292">
        <v>365486.32</v>
      </c>
      <c r="AS192" s="225">
        <f t="shared" si="18"/>
        <v>312297.59999999998</v>
      </c>
      <c r="AT192" s="38">
        <f t="shared" si="19"/>
        <v>54275.05</v>
      </c>
      <c r="AU192" s="53">
        <f t="shared" si="20"/>
        <v>258022.55</v>
      </c>
      <c r="AV192" s="47">
        <f t="shared" si="21"/>
        <v>4282761.3499999996</v>
      </c>
      <c r="AW192" s="39">
        <f t="shared" si="22"/>
        <v>4729626.6900000004</v>
      </c>
      <c r="AX192" s="53">
        <f t="shared" si="23"/>
        <v>-446865.34000000078</v>
      </c>
      <c r="AY192" s="75" t="s">
        <v>256</v>
      </c>
    </row>
    <row r="193" spans="1:51" ht="18.75" x14ac:dyDescent="0.3">
      <c r="A193" s="32" t="s">
        <v>633</v>
      </c>
      <c r="B193" s="32" t="s">
        <v>338</v>
      </c>
      <c r="C193" s="32">
        <v>4763</v>
      </c>
      <c r="D193" s="32" t="s">
        <v>258</v>
      </c>
      <c r="E193" s="32" t="s">
        <v>258</v>
      </c>
      <c r="F193" s="36">
        <v>58358.38</v>
      </c>
      <c r="G193" s="36">
        <v>11523.64</v>
      </c>
      <c r="H193" s="36">
        <v>26292.61</v>
      </c>
      <c r="K193" s="126">
        <v>341857.98</v>
      </c>
      <c r="L193" s="126">
        <v>712469.68</v>
      </c>
      <c r="O193" s="59">
        <v>3500</v>
      </c>
      <c r="P193" s="59">
        <v>25755.81</v>
      </c>
      <c r="R193" s="59">
        <v>0</v>
      </c>
      <c r="S193" s="59">
        <v>67852.399999999994</v>
      </c>
      <c r="Y193" s="126">
        <v>-738082.45</v>
      </c>
      <c r="Z193" s="126">
        <v>2242933.0699999998</v>
      </c>
      <c r="AB193" s="33">
        <v>1440045.34</v>
      </c>
      <c r="AD193" s="33">
        <v>681.95</v>
      </c>
      <c r="AF193" s="33">
        <v>1972609.5</v>
      </c>
      <c r="AG193" s="33"/>
      <c r="AH193" s="33">
        <v>168659</v>
      </c>
      <c r="AI193" s="292">
        <v>2775619.5</v>
      </c>
      <c r="AJ193" s="292"/>
      <c r="AK193" s="292">
        <v>103196</v>
      </c>
      <c r="AM193" s="292">
        <v>920074.61</v>
      </c>
      <c r="AN193" s="292">
        <v>234562.22</v>
      </c>
      <c r="AS193" s="225">
        <f t="shared" si="18"/>
        <v>96174.62999999999</v>
      </c>
      <c r="AT193" s="38">
        <f t="shared" si="19"/>
        <v>97108.209999999992</v>
      </c>
      <c r="AU193" s="53">
        <f t="shared" si="20"/>
        <v>-933.58000000000175</v>
      </c>
      <c r="AV193" s="47">
        <f t="shared" si="21"/>
        <v>3581995.79</v>
      </c>
      <c r="AW193" s="39">
        <f t="shared" si="22"/>
        <v>4033452.33</v>
      </c>
      <c r="AX193" s="53">
        <f t="shared" si="23"/>
        <v>-451456.54000000004</v>
      </c>
      <c r="AY193" s="75" t="s">
        <v>257</v>
      </c>
    </row>
    <row r="194" spans="1:51" ht="18.75" x14ac:dyDescent="0.3">
      <c r="A194" s="32" t="s">
        <v>633</v>
      </c>
      <c r="B194" s="32" t="s">
        <v>338</v>
      </c>
      <c r="C194" s="32">
        <v>3299</v>
      </c>
      <c r="D194" s="32" t="s">
        <v>301</v>
      </c>
      <c r="E194" s="32" t="s">
        <v>301</v>
      </c>
      <c r="F194" s="36">
        <v>262933.69</v>
      </c>
      <c r="G194" s="36">
        <v>9000</v>
      </c>
      <c r="H194" s="36">
        <v>94989.29</v>
      </c>
      <c r="K194" s="126">
        <v>846229.66</v>
      </c>
      <c r="L194" s="126">
        <v>573962.97</v>
      </c>
      <c r="O194" s="59">
        <v>0</v>
      </c>
      <c r="P194" s="59">
        <v>35696.080000000002</v>
      </c>
      <c r="S194" s="59">
        <v>261.8</v>
      </c>
      <c r="Y194" s="126">
        <v>-1577895.46</v>
      </c>
      <c r="Z194" s="126">
        <v>3605471.06</v>
      </c>
      <c r="AB194" s="33">
        <v>1590972.24</v>
      </c>
      <c r="AD194" s="33">
        <v>1990.36</v>
      </c>
      <c r="AF194" s="33">
        <v>1124110</v>
      </c>
      <c r="AG194" s="33"/>
      <c r="AH194" s="33">
        <v>169480</v>
      </c>
      <c r="AI194" s="292">
        <v>1945708</v>
      </c>
      <c r="AJ194" s="292"/>
      <c r="AK194" s="292">
        <v>38589</v>
      </c>
      <c r="AM194" s="292">
        <v>836174.97</v>
      </c>
      <c r="AN194" s="292">
        <v>342498.5</v>
      </c>
      <c r="AS194" s="225">
        <f t="shared" si="18"/>
        <v>366922.98</v>
      </c>
      <c r="AT194" s="38">
        <f t="shared" si="19"/>
        <v>35957.880000000005</v>
      </c>
      <c r="AU194" s="53">
        <f t="shared" si="20"/>
        <v>330965.09999999998</v>
      </c>
      <c r="AV194" s="47">
        <f t="shared" si="21"/>
        <v>2886552.6</v>
      </c>
      <c r="AW194" s="39">
        <f t="shared" si="22"/>
        <v>3162970.4699999997</v>
      </c>
      <c r="AX194" s="53">
        <f t="shared" si="23"/>
        <v>-276417.86999999965</v>
      </c>
      <c r="AY194" s="75" t="s">
        <v>258</v>
      </c>
    </row>
    <row r="195" spans="1:51" ht="18.75" x14ac:dyDescent="0.3">
      <c r="A195" s="39" t="s">
        <v>633</v>
      </c>
      <c r="B195" s="39" t="s">
        <v>338</v>
      </c>
      <c r="C195" s="39">
        <v>6443</v>
      </c>
      <c r="D195" s="39" t="s">
        <v>310</v>
      </c>
      <c r="E195" s="32" t="s">
        <v>310</v>
      </c>
      <c r="F195" s="36">
        <v>141037.17000000001</v>
      </c>
      <c r="G195" s="36">
        <v>243350.41</v>
      </c>
      <c r="H195" s="36">
        <v>226459.94</v>
      </c>
      <c r="K195" s="126">
        <v>2480458.11</v>
      </c>
      <c r="L195" s="126">
        <v>368212.85</v>
      </c>
      <c r="O195" s="59">
        <v>0</v>
      </c>
      <c r="P195" s="59">
        <v>12246.34</v>
      </c>
      <c r="S195" s="59">
        <v>48637.8</v>
      </c>
      <c r="Y195" s="126">
        <v>593197.43999999994</v>
      </c>
      <c r="Z195" s="126">
        <v>3600900</v>
      </c>
      <c r="AB195" s="33">
        <v>1486707.49</v>
      </c>
      <c r="AD195" s="33">
        <v>1472.45</v>
      </c>
      <c r="AF195" s="33">
        <v>1298074.5</v>
      </c>
      <c r="AG195" s="33"/>
      <c r="AH195" s="33">
        <v>153336</v>
      </c>
      <c r="AI195" s="292">
        <v>2122472.5</v>
      </c>
      <c r="AJ195" s="292"/>
      <c r="AK195" s="292">
        <v>47850</v>
      </c>
      <c r="AM195" s="292">
        <v>1071281.78</v>
      </c>
      <c r="AN195" s="292">
        <v>493449.26</v>
      </c>
      <c r="AS195" s="225">
        <f t="shared" si="18"/>
        <v>610847.52</v>
      </c>
      <c r="AT195" s="38">
        <f t="shared" si="19"/>
        <v>60884.14</v>
      </c>
      <c r="AU195" s="53">
        <f t="shared" si="20"/>
        <v>549963.38</v>
      </c>
      <c r="AV195" s="47">
        <f t="shared" si="21"/>
        <v>2939590.44</v>
      </c>
      <c r="AW195" s="39">
        <f t="shared" si="22"/>
        <v>3735053.54</v>
      </c>
      <c r="AX195" s="53">
        <f t="shared" si="23"/>
        <v>-795463.10000000009</v>
      </c>
      <c r="AY195" s="75" t="s">
        <v>310</v>
      </c>
    </row>
    <row r="196" spans="1:51" s="39" customFormat="1" x14ac:dyDescent="0.2">
      <c r="A196" s="32" t="s">
        <v>634</v>
      </c>
      <c r="B196" s="32" t="s">
        <v>339</v>
      </c>
      <c r="C196" s="32">
        <v>2592</v>
      </c>
      <c r="D196" s="32" t="s">
        <v>259</v>
      </c>
      <c r="E196" s="32" t="s">
        <v>259</v>
      </c>
      <c r="F196" s="36">
        <v>103670.16</v>
      </c>
      <c r="G196" s="36">
        <v>15722</v>
      </c>
      <c r="H196" s="36">
        <v>125630.84</v>
      </c>
      <c r="I196" s="36"/>
      <c r="J196" s="126"/>
      <c r="K196" s="126">
        <v>1036268.67</v>
      </c>
      <c r="L196" s="126">
        <v>57650.18</v>
      </c>
      <c r="M196" s="126"/>
      <c r="N196" s="126"/>
      <c r="O196" s="59"/>
      <c r="P196" s="59">
        <v>27775.21</v>
      </c>
      <c r="Q196" s="59"/>
      <c r="R196" s="59">
        <v>0</v>
      </c>
      <c r="S196" s="59">
        <v>0</v>
      </c>
      <c r="T196" s="59"/>
      <c r="U196" s="126"/>
      <c r="V196" s="126"/>
      <c r="W196" s="126"/>
      <c r="X196" s="126"/>
      <c r="Y196" s="126">
        <v>-1241993.56</v>
      </c>
      <c r="Z196" s="126">
        <v>2938659.03</v>
      </c>
      <c r="AA196" s="33"/>
      <c r="AB196" s="33">
        <v>1239794.92</v>
      </c>
      <c r="AC196" s="33">
        <v>419990</v>
      </c>
      <c r="AD196" s="33">
        <v>1382.71</v>
      </c>
      <c r="AE196" s="33"/>
      <c r="AF196" s="33">
        <v>1453922.12</v>
      </c>
      <c r="AG196" s="33"/>
      <c r="AH196" s="33">
        <v>157950</v>
      </c>
      <c r="AI196" s="292">
        <v>2044024.12</v>
      </c>
      <c r="AJ196" s="292"/>
      <c r="AK196" s="292">
        <v>25140</v>
      </c>
      <c r="AL196" s="292"/>
      <c r="AM196" s="292">
        <v>1223437.8799999999</v>
      </c>
      <c r="AN196" s="292">
        <v>363536.58</v>
      </c>
      <c r="AO196" s="292"/>
      <c r="AP196" s="292"/>
      <c r="AQ196" s="292">
        <v>2400</v>
      </c>
      <c r="AR196" s="292"/>
      <c r="AS196" s="225">
        <f t="shared" si="18"/>
        <v>245023</v>
      </c>
      <c r="AT196" s="38">
        <f t="shared" si="19"/>
        <v>27775.21</v>
      </c>
      <c r="AU196" s="53">
        <f t="shared" si="20"/>
        <v>217247.79</v>
      </c>
      <c r="AV196" s="47">
        <f t="shared" si="21"/>
        <v>3273039.75</v>
      </c>
      <c r="AW196" s="39">
        <f t="shared" si="22"/>
        <v>3658538.58</v>
      </c>
      <c r="AX196" s="53">
        <f t="shared" si="23"/>
        <v>-385498.83000000007</v>
      </c>
      <c r="AY196" s="32"/>
    </row>
    <row r="197" spans="1:51" x14ac:dyDescent="0.2">
      <c r="A197" s="32" t="s">
        <v>634</v>
      </c>
      <c r="B197" s="32" t="s">
        <v>339</v>
      </c>
      <c r="C197" s="32">
        <v>3070</v>
      </c>
      <c r="D197" s="32" t="s">
        <v>260</v>
      </c>
      <c r="E197" s="32" t="s">
        <v>260</v>
      </c>
      <c r="F197" s="36">
        <v>65585.62</v>
      </c>
      <c r="G197" s="36">
        <v>0</v>
      </c>
      <c r="H197" s="36">
        <v>144268.31</v>
      </c>
      <c r="K197" s="126">
        <v>1818479.84</v>
      </c>
      <c r="L197" s="126">
        <v>561688.18999999994</v>
      </c>
      <c r="O197" s="59">
        <v>0</v>
      </c>
      <c r="P197" s="59">
        <v>20146.400000000001</v>
      </c>
      <c r="S197" s="59">
        <v>1111.3</v>
      </c>
      <c r="Y197" s="126">
        <v>2203771.14</v>
      </c>
      <c r="Z197" s="126">
        <v>309271.51</v>
      </c>
      <c r="AB197" s="33">
        <v>1269645.95</v>
      </c>
      <c r="AD197" s="33">
        <v>644.30999999999995</v>
      </c>
      <c r="AF197" s="33">
        <v>1658743.2</v>
      </c>
      <c r="AG197" s="33"/>
      <c r="AH197" s="33">
        <v>181150</v>
      </c>
      <c r="AI197" s="292">
        <v>2202629.2000000002</v>
      </c>
      <c r="AJ197" s="292"/>
      <c r="AL197" s="292">
        <v>35810</v>
      </c>
      <c r="AM197" s="292">
        <v>769137.91</v>
      </c>
      <c r="AN197" s="292">
        <v>46884.74</v>
      </c>
      <c r="AS197" s="225">
        <f t="shared" si="18"/>
        <v>209853.93</v>
      </c>
      <c r="AT197" s="38">
        <f t="shared" si="19"/>
        <v>21257.7</v>
      </c>
      <c r="AU197" s="53">
        <f t="shared" si="20"/>
        <v>188596.22999999998</v>
      </c>
      <c r="AV197" s="47">
        <f t="shared" si="21"/>
        <v>3110183.46</v>
      </c>
      <c r="AW197" s="39">
        <f t="shared" si="22"/>
        <v>3054461.8500000006</v>
      </c>
      <c r="AX197" s="53">
        <f t="shared" si="23"/>
        <v>55721.609999999404</v>
      </c>
      <c r="AY197" s="39"/>
    </row>
    <row r="198" spans="1:51" x14ac:dyDescent="0.2">
      <c r="A198" s="32" t="s">
        <v>634</v>
      </c>
      <c r="B198" s="32" t="s">
        <v>339</v>
      </c>
      <c r="C198" s="32">
        <v>5551</v>
      </c>
      <c r="D198" s="32" t="s">
        <v>261</v>
      </c>
      <c r="E198" s="32" t="s">
        <v>261</v>
      </c>
      <c r="F198" s="36">
        <v>432406.07</v>
      </c>
      <c r="G198" s="36">
        <v>2400</v>
      </c>
      <c r="H198" s="36">
        <v>101144.04</v>
      </c>
      <c r="K198" s="126">
        <v>3037530.58</v>
      </c>
      <c r="L198" s="126">
        <v>493927.9</v>
      </c>
      <c r="O198" s="59">
        <v>0</v>
      </c>
      <c r="P198" s="59">
        <v>67557</v>
      </c>
      <c r="S198" s="59">
        <v>18.690000000000001</v>
      </c>
      <c r="Y198" s="126">
        <v>1329986.49</v>
      </c>
      <c r="Z198" s="126">
        <v>2920045.89</v>
      </c>
      <c r="AB198" s="33">
        <v>1626708.88</v>
      </c>
      <c r="AC198" s="33">
        <v>440200</v>
      </c>
      <c r="AD198" s="33">
        <v>1983.42</v>
      </c>
      <c r="AF198" s="33">
        <v>1994122.75</v>
      </c>
      <c r="AG198" s="33"/>
      <c r="AH198" s="33">
        <v>359140</v>
      </c>
      <c r="AI198" s="292">
        <v>2910265.75</v>
      </c>
      <c r="AJ198" s="292"/>
      <c r="AL198" s="292">
        <v>63657</v>
      </c>
      <c r="AM198" s="292">
        <v>1223587.2</v>
      </c>
      <c r="AN198" s="292">
        <v>472444.58</v>
      </c>
      <c r="AQ198" s="292">
        <v>2400</v>
      </c>
      <c r="AS198" s="225">
        <f t="shared" ref="AS198:AS229" si="24">SUM(F198:I198)</f>
        <v>535950.11</v>
      </c>
      <c r="AT198" s="38">
        <f t="shared" ref="AT198:AT229" si="25">SUM(O198:T198)</f>
        <v>67575.69</v>
      </c>
      <c r="AU198" s="53">
        <f t="shared" ref="AU198:AU229" si="26">AS198-AT198</f>
        <v>468374.42</v>
      </c>
      <c r="AV198" s="47">
        <f t="shared" ref="AV198:AV229" si="27">SUM(AA198:AH198)</f>
        <v>4422155.05</v>
      </c>
      <c r="AW198" s="39">
        <f t="shared" ref="AW198:AW229" si="28">SUM(AI198:AR198)</f>
        <v>4672354.53</v>
      </c>
      <c r="AX198" s="53">
        <f t="shared" ref="AX198:AX229" si="29">AV198-AW198</f>
        <v>-250199.48000000045</v>
      </c>
    </row>
    <row r="199" spans="1:51" x14ac:dyDescent="0.2">
      <c r="A199" s="32" t="s">
        <v>634</v>
      </c>
      <c r="B199" s="32" t="s">
        <v>339</v>
      </c>
      <c r="C199" s="32">
        <v>1856</v>
      </c>
      <c r="D199" s="32" t="s">
        <v>262</v>
      </c>
      <c r="E199" s="32" t="s">
        <v>262</v>
      </c>
      <c r="F199" s="36">
        <v>269202.02</v>
      </c>
      <c r="G199" s="36">
        <v>0</v>
      </c>
      <c r="H199" s="36">
        <v>83318.42</v>
      </c>
      <c r="K199" s="126">
        <v>609104.59</v>
      </c>
      <c r="L199" s="126">
        <v>370996.28</v>
      </c>
      <c r="O199" s="59">
        <v>0</v>
      </c>
      <c r="P199" s="59">
        <v>20820</v>
      </c>
      <c r="R199" s="59">
        <v>0</v>
      </c>
      <c r="S199" s="59">
        <v>6.9</v>
      </c>
      <c r="Y199" s="126">
        <v>-1137352.55</v>
      </c>
      <c r="Z199" s="126">
        <v>2662416.9900000002</v>
      </c>
      <c r="AB199" s="33">
        <v>1194362.73</v>
      </c>
      <c r="AD199" s="33">
        <v>1838.59</v>
      </c>
      <c r="AF199" s="33">
        <v>838901</v>
      </c>
      <c r="AG199" s="33"/>
      <c r="AH199" s="33">
        <v>296300</v>
      </c>
      <c r="AI199" s="292">
        <v>1294485</v>
      </c>
      <c r="AJ199" s="292"/>
      <c r="AK199" s="292">
        <v>16990</v>
      </c>
      <c r="AL199" s="292">
        <v>49754.34</v>
      </c>
      <c r="AM199" s="292">
        <v>1022361.92</v>
      </c>
      <c r="AN199" s="292">
        <v>158681.09</v>
      </c>
      <c r="AQ199" s="292">
        <v>2400</v>
      </c>
      <c r="AS199" s="225">
        <f t="shared" si="24"/>
        <v>352520.44</v>
      </c>
      <c r="AT199" s="38">
        <f t="shared" si="25"/>
        <v>20826.900000000001</v>
      </c>
      <c r="AU199" s="53">
        <f t="shared" si="26"/>
        <v>331693.53999999998</v>
      </c>
      <c r="AV199" s="47">
        <f t="shared" si="27"/>
        <v>2331402.3200000003</v>
      </c>
      <c r="AW199" s="39">
        <f t="shared" si="28"/>
        <v>2544672.35</v>
      </c>
      <c r="AX199" s="53">
        <f t="shared" si="29"/>
        <v>-213270.0299999998</v>
      </c>
    </row>
    <row r="200" spans="1:51" x14ac:dyDescent="0.2">
      <c r="A200" s="32" t="s">
        <v>634</v>
      </c>
      <c r="B200" s="32" t="s">
        <v>339</v>
      </c>
      <c r="C200" s="32">
        <v>3255</v>
      </c>
      <c r="D200" s="32" t="s">
        <v>263</v>
      </c>
      <c r="E200" s="32" t="s">
        <v>263</v>
      </c>
      <c r="F200" s="36">
        <v>568834.47</v>
      </c>
      <c r="G200" s="36">
        <v>0</v>
      </c>
      <c r="H200" s="36">
        <v>60670.54</v>
      </c>
      <c r="K200" s="126">
        <v>486954.95</v>
      </c>
      <c r="L200" s="126">
        <v>191503.79</v>
      </c>
      <c r="O200" s="59">
        <v>0</v>
      </c>
      <c r="P200" s="59">
        <v>133804.29999999999</v>
      </c>
      <c r="R200" s="59">
        <v>13318</v>
      </c>
      <c r="S200" s="59">
        <v>4.9000000000000004</v>
      </c>
      <c r="Y200" s="126">
        <v>-1051796.29</v>
      </c>
      <c r="Z200" s="126">
        <v>2577037.9500000002</v>
      </c>
      <c r="AB200" s="33">
        <v>1284263.96</v>
      </c>
      <c r="AD200" s="33">
        <v>4883.4799999999996</v>
      </c>
      <c r="AF200" s="33">
        <v>1008025.2</v>
      </c>
      <c r="AG200" s="33"/>
      <c r="AH200" s="33">
        <v>34200</v>
      </c>
      <c r="AI200" s="292">
        <v>1621204.2</v>
      </c>
      <c r="AJ200" s="292"/>
      <c r="AK200" s="292">
        <v>31287</v>
      </c>
      <c r="AL200" s="292">
        <v>12749</v>
      </c>
      <c r="AM200" s="292">
        <v>844944.54</v>
      </c>
      <c r="AN200" s="292">
        <v>181993.01</v>
      </c>
      <c r="AQ200" s="292">
        <v>3600</v>
      </c>
      <c r="AS200" s="225">
        <f t="shared" si="24"/>
        <v>629505.01</v>
      </c>
      <c r="AT200" s="38">
        <f t="shared" si="25"/>
        <v>147127.19999999998</v>
      </c>
      <c r="AU200" s="53">
        <f t="shared" si="26"/>
        <v>482377.81000000006</v>
      </c>
      <c r="AV200" s="47">
        <f t="shared" si="27"/>
        <v>2331372.6399999997</v>
      </c>
      <c r="AW200" s="39">
        <f t="shared" si="28"/>
        <v>2695777.75</v>
      </c>
      <c r="AX200" s="53">
        <f t="shared" si="29"/>
        <v>-364405.11000000034</v>
      </c>
    </row>
    <row r="201" spans="1:51" x14ac:dyDescent="0.2">
      <c r="A201" s="32" t="s">
        <v>642</v>
      </c>
      <c r="B201" s="32" t="s">
        <v>340</v>
      </c>
      <c r="C201" s="32">
        <v>3370</v>
      </c>
      <c r="D201" s="32" t="s">
        <v>264</v>
      </c>
      <c r="E201" s="32" t="s">
        <v>264</v>
      </c>
      <c r="F201" s="36">
        <v>744670.21</v>
      </c>
      <c r="G201" s="36">
        <v>17000</v>
      </c>
      <c r="H201" s="36">
        <v>50402.32</v>
      </c>
      <c r="K201" s="126">
        <v>1021941.89</v>
      </c>
      <c r="L201" s="126">
        <v>848022.57</v>
      </c>
      <c r="P201" s="59">
        <v>45150</v>
      </c>
      <c r="S201" s="59">
        <v>37965</v>
      </c>
      <c r="Y201" s="126">
        <v>-82463.75</v>
      </c>
      <c r="Z201" s="126">
        <v>2987149.95</v>
      </c>
      <c r="AB201" s="33">
        <v>1616873.33</v>
      </c>
      <c r="AC201" s="33">
        <v>180043.1</v>
      </c>
      <c r="AD201" s="33">
        <v>3934.89</v>
      </c>
      <c r="AF201" s="33">
        <v>1677957</v>
      </c>
      <c r="AG201" s="33"/>
      <c r="AH201" s="33"/>
      <c r="AI201" s="292">
        <v>2241301</v>
      </c>
      <c r="AJ201" s="292"/>
      <c r="AK201" s="292">
        <v>39326</v>
      </c>
      <c r="AL201" s="292">
        <v>784</v>
      </c>
      <c r="AM201" s="292">
        <v>1136358.83</v>
      </c>
      <c r="AN201" s="292">
        <v>366802.7</v>
      </c>
      <c r="AS201" s="225">
        <f t="shared" si="24"/>
        <v>812072.52999999991</v>
      </c>
      <c r="AT201" s="38">
        <f t="shared" si="25"/>
        <v>83115</v>
      </c>
      <c r="AU201" s="53">
        <f t="shared" si="26"/>
        <v>728957.52999999991</v>
      </c>
      <c r="AV201" s="47">
        <f t="shared" si="27"/>
        <v>3478808.3200000003</v>
      </c>
      <c r="AW201" s="39">
        <f t="shared" si="28"/>
        <v>3784572.5300000003</v>
      </c>
      <c r="AX201" s="53">
        <f t="shared" si="29"/>
        <v>-305764.20999999996</v>
      </c>
    </row>
    <row r="202" spans="1:51" x14ac:dyDescent="0.2">
      <c r="A202" s="32" t="s">
        <v>642</v>
      </c>
      <c r="B202" s="32" t="s">
        <v>340</v>
      </c>
      <c r="C202" s="32">
        <v>2669</v>
      </c>
      <c r="D202" s="32" t="s">
        <v>265</v>
      </c>
      <c r="E202" s="32" t="s">
        <v>265</v>
      </c>
      <c r="F202" s="36">
        <v>685514.69</v>
      </c>
      <c r="G202" s="36">
        <v>11770.75</v>
      </c>
      <c r="H202" s="36">
        <v>122397.37</v>
      </c>
      <c r="K202" s="126">
        <v>3321899.33</v>
      </c>
      <c r="L202" s="126">
        <v>259790.53</v>
      </c>
      <c r="O202" s="59">
        <v>0</v>
      </c>
      <c r="P202" s="59">
        <v>0</v>
      </c>
      <c r="Y202" s="126">
        <v>1375112.46</v>
      </c>
      <c r="Z202" s="126">
        <v>2987149.95</v>
      </c>
      <c r="AB202" s="33">
        <v>1130799.96</v>
      </c>
      <c r="AD202" s="33">
        <v>2808.05</v>
      </c>
      <c r="AF202" s="33">
        <v>1525800</v>
      </c>
      <c r="AG202" s="33"/>
      <c r="AH202" s="33"/>
      <c r="AI202" s="292">
        <v>1746060</v>
      </c>
      <c r="AJ202" s="292"/>
      <c r="AK202" s="292">
        <v>20363</v>
      </c>
      <c r="AM202" s="292">
        <v>846546.06</v>
      </c>
      <c r="AN202" s="292">
        <v>7328.69</v>
      </c>
      <c r="AS202" s="225">
        <f t="shared" si="24"/>
        <v>819682.80999999994</v>
      </c>
      <c r="AT202" s="38">
        <f t="shared" si="25"/>
        <v>0</v>
      </c>
      <c r="AU202" s="53">
        <f t="shared" si="26"/>
        <v>819682.80999999994</v>
      </c>
      <c r="AV202" s="47">
        <f t="shared" si="27"/>
        <v>2659408.0099999998</v>
      </c>
      <c r="AW202" s="39">
        <f t="shared" si="28"/>
        <v>2620297.75</v>
      </c>
      <c r="AX202" s="53">
        <f t="shared" si="29"/>
        <v>39110.259999999776</v>
      </c>
    </row>
    <row r="203" spans="1:51" x14ac:dyDescent="0.2">
      <c r="A203" s="32" t="s">
        <v>642</v>
      </c>
      <c r="B203" s="32" t="s">
        <v>340</v>
      </c>
      <c r="C203" s="32">
        <v>3178</v>
      </c>
      <c r="D203" s="32" t="s">
        <v>266</v>
      </c>
      <c r="E203" s="32" t="s">
        <v>266</v>
      </c>
      <c r="F203" s="36">
        <v>593495.47</v>
      </c>
      <c r="G203" s="36">
        <v>13700</v>
      </c>
      <c r="H203" s="36">
        <v>43928.639999999999</v>
      </c>
      <c r="K203" s="126">
        <v>880142.34</v>
      </c>
      <c r="L203" s="126">
        <v>329845.34000000003</v>
      </c>
      <c r="O203" s="59">
        <v>0</v>
      </c>
      <c r="P203" s="59">
        <v>28027</v>
      </c>
      <c r="S203" s="59">
        <v>0</v>
      </c>
      <c r="Y203" s="126">
        <v>170735.83</v>
      </c>
      <c r="Z203" s="126">
        <v>2090614.96</v>
      </c>
      <c r="AB203" s="33">
        <v>999529.77</v>
      </c>
      <c r="AC203" s="33">
        <v>55000</v>
      </c>
      <c r="AD203" s="33">
        <v>2654.77</v>
      </c>
      <c r="AF203" s="33">
        <v>2102368</v>
      </c>
      <c r="AG203" s="33"/>
      <c r="AH203" s="33">
        <v>134493</v>
      </c>
      <c r="AI203" s="292">
        <v>2578932</v>
      </c>
      <c r="AJ203" s="292"/>
      <c r="AK203" s="292">
        <v>68393</v>
      </c>
      <c r="AL203" s="292">
        <v>3000</v>
      </c>
      <c r="AM203" s="292">
        <v>828555.34</v>
      </c>
      <c r="AN203" s="292">
        <v>242257.7</v>
      </c>
      <c r="AO203" s="292">
        <v>1173.5</v>
      </c>
      <c r="AS203" s="225">
        <f t="shared" si="24"/>
        <v>651124.11</v>
      </c>
      <c r="AT203" s="38">
        <f t="shared" si="25"/>
        <v>28027</v>
      </c>
      <c r="AU203" s="53">
        <f t="shared" si="26"/>
        <v>623097.11</v>
      </c>
      <c r="AV203" s="47">
        <f t="shared" si="27"/>
        <v>3294045.54</v>
      </c>
      <c r="AW203" s="39">
        <f t="shared" si="28"/>
        <v>3722311.54</v>
      </c>
      <c r="AX203" s="53">
        <f t="shared" si="29"/>
        <v>-428266</v>
      </c>
    </row>
    <row r="204" spans="1:51" x14ac:dyDescent="0.2">
      <c r="A204" s="32" t="s">
        <v>642</v>
      </c>
      <c r="B204" s="32" t="s">
        <v>340</v>
      </c>
      <c r="C204" s="32">
        <v>4910</v>
      </c>
      <c r="D204" s="32" t="s">
        <v>267</v>
      </c>
      <c r="E204" s="32" t="s">
        <v>267</v>
      </c>
      <c r="F204" s="36">
        <v>614380.43999999994</v>
      </c>
      <c r="G204" s="36">
        <v>38125.85</v>
      </c>
      <c r="H204" s="36">
        <v>73446.62</v>
      </c>
      <c r="K204" s="126">
        <v>656373.49</v>
      </c>
      <c r="L204" s="126">
        <v>594927.9</v>
      </c>
      <c r="P204" s="59">
        <v>39332.559999999998</v>
      </c>
      <c r="S204" s="59">
        <v>-846.36</v>
      </c>
      <c r="Y204" s="126">
        <v>1603192.84</v>
      </c>
      <c r="Z204" s="126">
        <v>433496.95</v>
      </c>
      <c r="AB204" s="33">
        <v>2095761.54</v>
      </c>
      <c r="AC204" s="33">
        <v>0</v>
      </c>
      <c r="AD204" s="33">
        <v>3275.8</v>
      </c>
      <c r="AF204" s="33">
        <v>1545360</v>
      </c>
      <c r="AG204" s="33"/>
      <c r="AH204" s="33"/>
      <c r="AI204" s="292">
        <v>2010664</v>
      </c>
      <c r="AJ204" s="292"/>
      <c r="AK204" s="292">
        <v>56833</v>
      </c>
      <c r="AL204" s="292">
        <v>15069</v>
      </c>
      <c r="AM204" s="292">
        <v>1551537.39</v>
      </c>
      <c r="AN204" s="292">
        <v>108215.64</v>
      </c>
      <c r="AS204" s="225">
        <f t="shared" si="24"/>
        <v>725952.90999999992</v>
      </c>
      <c r="AT204" s="38">
        <f t="shared" si="25"/>
        <v>38486.199999999997</v>
      </c>
      <c r="AU204" s="53">
        <f t="shared" si="26"/>
        <v>687466.71</v>
      </c>
      <c r="AV204" s="47">
        <f t="shared" si="27"/>
        <v>3644397.34</v>
      </c>
      <c r="AW204" s="39">
        <f t="shared" si="28"/>
        <v>3742319.03</v>
      </c>
      <c r="AX204" s="53">
        <f t="shared" si="29"/>
        <v>-97921.689999999944</v>
      </c>
    </row>
    <row r="205" spans="1:51" x14ac:dyDescent="0.2">
      <c r="A205" s="32" t="s">
        <v>645</v>
      </c>
      <c r="B205" s="32" t="s">
        <v>341</v>
      </c>
      <c r="C205" s="32">
        <v>3364</v>
      </c>
      <c r="D205" s="32" t="s">
        <v>268</v>
      </c>
      <c r="E205" s="32" t="s">
        <v>268</v>
      </c>
      <c r="F205" s="36">
        <v>439501.43</v>
      </c>
      <c r="G205" s="36">
        <v>25347.45</v>
      </c>
      <c r="H205" s="36">
        <v>101864</v>
      </c>
      <c r="I205" s="36">
        <v>2369</v>
      </c>
      <c r="K205" s="126">
        <v>1021518.73</v>
      </c>
      <c r="L205" s="126">
        <v>432356.39</v>
      </c>
      <c r="O205" s="59">
        <v>3500</v>
      </c>
      <c r="P205" s="59">
        <v>-198128.34</v>
      </c>
      <c r="R205" s="59">
        <v>7640</v>
      </c>
      <c r="S205" s="59">
        <v>-6711</v>
      </c>
      <c r="Y205" s="126">
        <v>-1705109.49</v>
      </c>
      <c r="Z205" s="126">
        <v>4047651.72</v>
      </c>
      <c r="AB205" s="33">
        <v>778975.06</v>
      </c>
      <c r="AC205" s="33">
        <v>212710</v>
      </c>
      <c r="AD205" s="33">
        <v>2276.5700000000002</v>
      </c>
      <c r="AG205" s="33"/>
      <c r="AH205" s="33"/>
      <c r="AI205" s="292">
        <v>332748</v>
      </c>
      <c r="AJ205" s="292"/>
      <c r="AK205" s="292">
        <v>11944</v>
      </c>
      <c r="AL205" s="292">
        <v>15513.67</v>
      </c>
      <c r="AM205" s="292">
        <v>704568.81</v>
      </c>
      <c r="AN205" s="292">
        <v>55073.04</v>
      </c>
      <c r="AS205" s="225">
        <f t="shared" si="24"/>
        <v>569081.88</v>
      </c>
      <c r="AT205" s="38">
        <f t="shared" si="25"/>
        <v>-193699.34</v>
      </c>
      <c r="AU205" s="53">
        <f t="shared" si="26"/>
        <v>762781.22</v>
      </c>
      <c r="AV205" s="47">
        <f t="shared" si="27"/>
        <v>993961.63</v>
      </c>
      <c r="AW205" s="39">
        <f t="shared" si="28"/>
        <v>1119847.52</v>
      </c>
      <c r="AX205" s="53">
        <f t="shared" si="29"/>
        <v>-125885.89000000001</v>
      </c>
    </row>
    <row r="206" spans="1:51" x14ac:dyDescent="0.2">
      <c r="A206" s="32" t="s">
        <v>645</v>
      </c>
      <c r="B206" s="32" t="s">
        <v>341</v>
      </c>
      <c r="C206" s="32">
        <v>2488</v>
      </c>
      <c r="D206" s="32" t="s">
        <v>269</v>
      </c>
      <c r="E206" s="32" t="s">
        <v>269</v>
      </c>
      <c r="F206" s="36">
        <v>383521.09</v>
      </c>
      <c r="G206" s="36">
        <v>4245.9399999999996</v>
      </c>
      <c r="H206" s="36">
        <v>50146.3</v>
      </c>
      <c r="I206" s="36">
        <v>0</v>
      </c>
      <c r="K206" s="126">
        <v>976436.67</v>
      </c>
      <c r="L206" s="126">
        <v>285060.96000000002</v>
      </c>
      <c r="P206" s="59">
        <v>33100.730000000003</v>
      </c>
      <c r="S206" s="59">
        <v>0</v>
      </c>
      <c r="Y206" s="126">
        <v>901527.25</v>
      </c>
      <c r="Z206" s="126">
        <v>769808.6</v>
      </c>
      <c r="AB206" s="33">
        <v>1163131.8999999999</v>
      </c>
      <c r="AC206" s="33">
        <v>30350</v>
      </c>
      <c r="AD206" s="33">
        <v>1535.65</v>
      </c>
      <c r="AF206" s="33">
        <v>1044701</v>
      </c>
      <c r="AG206" s="33"/>
      <c r="AH206" s="33">
        <v>73343</v>
      </c>
      <c r="AI206" s="292">
        <v>1300150</v>
      </c>
      <c r="AJ206" s="292"/>
      <c r="AK206" s="292">
        <v>48335</v>
      </c>
      <c r="AM206" s="292">
        <v>779614.04</v>
      </c>
      <c r="AN206" s="292">
        <v>188098.13</v>
      </c>
      <c r="AQ206" s="292">
        <v>1890</v>
      </c>
      <c r="AS206" s="225">
        <f t="shared" si="24"/>
        <v>437913.33</v>
      </c>
      <c r="AT206" s="38">
        <f t="shared" si="25"/>
        <v>33100.730000000003</v>
      </c>
      <c r="AU206" s="53">
        <f t="shared" si="26"/>
        <v>404812.60000000003</v>
      </c>
      <c r="AV206" s="47">
        <f t="shared" si="27"/>
        <v>2313061.5499999998</v>
      </c>
      <c r="AW206" s="39">
        <f t="shared" si="28"/>
        <v>2318087.17</v>
      </c>
      <c r="AX206" s="53">
        <f t="shared" si="29"/>
        <v>-5025.6200000001118</v>
      </c>
    </row>
    <row r="207" spans="1:51" x14ac:dyDescent="0.2">
      <c r="A207" s="32" t="s">
        <v>645</v>
      </c>
      <c r="B207" s="32" t="s">
        <v>341</v>
      </c>
      <c r="C207" s="32">
        <v>3183</v>
      </c>
      <c r="D207" s="32" t="s">
        <v>270</v>
      </c>
      <c r="E207" s="32" t="s">
        <v>270</v>
      </c>
      <c r="F207" s="36">
        <v>307467.43</v>
      </c>
      <c r="G207" s="36">
        <v>260800.56</v>
      </c>
      <c r="H207" s="36">
        <v>82618.87</v>
      </c>
      <c r="I207" s="36">
        <v>-11900</v>
      </c>
      <c r="K207" s="126">
        <v>1157779.43</v>
      </c>
      <c r="L207" s="126">
        <v>239872.23</v>
      </c>
      <c r="O207" s="59">
        <v>16780</v>
      </c>
      <c r="P207" s="59">
        <v>70434.429999999993</v>
      </c>
      <c r="R207" s="59">
        <v>57679</v>
      </c>
      <c r="S207" s="59">
        <v>2696</v>
      </c>
      <c r="Y207" s="126">
        <v>1844710.63</v>
      </c>
      <c r="AB207" s="33">
        <v>1218114.92</v>
      </c>
      <c r="AC207" s="33">
        <v>189100</v>
      </c>
      <c r="AD207" s="33">
        <v>1138.04</v>
      </c>
      <c r="AF207" s="33">
        <v>1227408</v>
      </c>
      <c r="AG207" s="33"/>
      <c r="AH207" s="33">
        <v>8500</v>
      </c>
      <c r="AI207" s="292">
        <v>1386477</v>
      </c>
      <c r="AJ207" s="292"/>
      <c r="AK207" s="292">
        <v>26960</v>
      </c>
      <c r="AM207" s="292">
        <v>1024143.22</v>
      </c>
      <c r="AN207" s="292">
        <v>162342.28</v>
      </c>
      <c r="AS207" s="225">
        <f t="shared" si="24"/>
        <v>638986.86</v>
      </c>
      <c r="AT207" s="38">
        <f t="shared" si="25"/>
        <v>147589.43</v>
      </c>
      <c r="AU207" s="53">
        <f t="shared" si="26"/>
        <v>491397.43</v>
      </c>
      <c r="AV207" s="47">
        <f t="shared" si="27"/>
        <v>2644260.96</v>
      </c>
      <c r="AW207" s="39">
        <f t="shared" si="28"/>
        <v>2599922.4999999995</v>
      </c>
      <c r="AX207" s="53">
        <f t="shared" si="29"/>
        <v>44338.460000000428</v>
      </c>
    </row>
    <row r="208" spans="1:51" x14ac:dyDescent="0.2">
      <c r="A208" s="32" t="s">
        <v>645</v>
      </c>
      <c r="B208" s="32" t="s">
        <v>341</v>
      </c>
      <c r="C208" s="32">
        <v>1336</v>
      </c>
      <c r="D208" s="32" t="s">
        <v>271</v>
      </c>
      <c r="E208" s="32" t="s">
        <v>271</v>
      </c>
      <c r="F208" s="36">
        <v>181391.58</v>
      </c>
      <c r="G208" s="36">
        <v>28086.19</v>
      </c>
      <c r="H208" s="36">
        <v>31472.16</v>
      </c>
      <c r="I208" s="36">
        <v>0</v>
      </c>
      <c r="K208" s="126">
        <v>949871.92</v>
      </c>
      <c r="L208" s="126">
        <v>600234.46</v>
      </c>
      <c r="O208" s="59">
        <v>0</v>
      </c>
      <c r="P208" s="59">
        <v>27000</v>
      </c>
      <c r="S208" s="59">
        <v>0</v>
      </c>
      <c r="Y208" s="126">
        <v>-402342.97</v>
      </c>
      <c r="Z208" s="126">
        <v>2464354.4300000002</v>
      </c>
      <c r="AB208" s="33">
        <v>886952.98</v>
      </c>
      <c r="AC208" s="33">
        <v>76230</v>
      </c>
      <c r="AD208" s="33">
        <v>626.54999999999995</v>
      </c>
      <c r="AF208" s="33">
        <v>863457</v>
      </c>
      <c r="AG208" s="33"/>
      <c r="AH208" s="33">
        <v>108000</v>
      </c>
      <c r="AI208" s="292">
        <v>1403325</v>
      </c>
      <c r="AJ208" s="292"/>
      <c r="AK208" s="292">
        <v>640</v>
      </c>
      <c r="AL208" s="292">
        <v>41864</v>
      </c>
      <c r="AM208" s="292">
        <v>447069.06</v>
      </c>
      <c r="AN208" s="292">
        <v>340323.62</v>
      </c>
      <c r="AS208" s="225">
        <f t="shared" si="24"/>
        <v>240949.93</v>
      </c>
      <c r="AT208" s="38">
        <f t="shared" si="25"/>
        <v>27000</v>
      </c>
      <c r="AU208" s="53">
        <f t="shared" si="26"/>
        <v>213949.93</v>
      </c>
      <c r="AV208" s="47">
        <f t="shared" si="27"/>
        <v>1935266.53</v>
      </c>
      <c r="AW208" s="39">
        <f t="shared" si="28"/>
        <v>2233221.6800000002</v>
      </c>
      <c r="AX208" s="53">
        <f t="shared" si="29"/>
        <v>-297955.15000000014</v>
      </c>
    </row>
    <row r="209" spans="1:50" x14ac:dyDescent="0.2">
      <c r="A209" s="32" t="s">
        <v>645</v>
      </c>
      <c r="B209" s="32" t="s">
        <v>341</v>
      </c>
      <c r="C209" s="32">
        <v>1938</v>
      </c>
      <c r="D209" s="32" t="s">
        <v>272</v>
      </c>
      <c r="E209" s="32" t="s">
        <v>272</v>
      </c>
      <c r="F209" s="36">
        <v>317541.78999999998</v>
      </c>
      <c r="G209" s="36">
        <v>0</v>
      </c>
      <c r="H209" s="36">
        <v>116413.27</v>
      </c>
      <c r="K209" s="126">
        <v>1531659.99</v>
      </c>
      <c r="L209" s="126">
        <v>546788.29</v>
      </c>
      <c r="O209" s="59">
        <v>8150</v>
      </c>
      <c r="P209" s="59">
        <v>20431</v>
      </c>
      <c r="S209" s="59">
        <v>-1865</v>
      </c>
      <c r="Y209" s="126">
        <v>1352477.09</v>
      </c>
      <c r="Z209" s="126">
        <v>1488605.78</v>
      </c>
      <c r="AB209" s="33">
        <v>906053.57</v>
      </c>
      <c r="AD209" s="33">
        <v>1440.01</v>
      </c>
      <c r="AF209" s="33">
        <v>1439052</v>
      </c>
      <c r="AG209" s="33"/>
      <c r="AH209" s="33">
        <v>10000</v>
      </c>
      <c r="AI209" s="292">
        <v>1759352</v>
      </c>
      <c r="AJ209" s="292"/>
      <c r="AK209" s="292">
        <v>39558</v>
      </c>
      <c r="AM209" s="292">
        <v>536668.34</v>
      </c>
      <c r="AN209" s="292">
        <v>376362.77</v>
      </c>
      <c r="AS209" s="225">
        <f t="shared" si="24"/>
        <v>433955.06</v>
      </c>
      <c r="AT209" s="38">
        <f t="shared" si="25"/>
        <v>26716</v>
      </c>
      <c r="AU209" s="53">
        <f t="shared" si="26"/>
        <v>407239.06</v>
      </c>
      <c r="AV209" s="47">
        <f t="shared" si="27"/>
        <v>2356545.58</v>
      </c>
      <c r="AW209" s="39">
        <f t="shared" si="28"/>
        <v>2711941.11</v>
      </c>
      <c r="AX209" s="53">
        <f t="shared" si="29"/>
        <v>-355395.5299999998</v>
      </c>
    </row>
    <row r="210" spans="1:50" x14ac:dyDescent="0.2">
      <c r="A210" s="32" t="s">
        <v>645</v>
      </c>
      <c r="B210" s="32" t="s">
        <v>341</v>
      </c>
      <c r="C210" s="32">
        <v>1099</v>
      </c>
      <c r="D210" s="32" t="s">
        <v>273</v>
      </c>
      <c r="E210" s="126" t="s">
        <v>273</v>
      </c>
      <c r="F210" s="36">
        <v>168317.58</v>
      </c>
      <c r="G210" s="36">
        <v>3464.53</v>
      </c>
      <c r="H210" s="36">
        <v>-3247.9</v>
      </c>
      <c r="K210" s="126">
        <v>378042.97</v>
      </c>
      <c r="L210" s="126">
        <v>217736.44</v>
      </c>
      <c r="O210" s="59">
        <v>39700</v>
      </c>
      <c r="P210" s="59">
        <v>-20221</v>
      </c>
      <c r="S210" s="59">
        <v>698</v>
      </c>
      <c r="Y210" s="126">
        <v>-1394976.45</v>
      </c>
      <c r="Z210" s="126">
        <v>2328715.77</v>
      </c>
      <c r="AB210" s="33">
        <v>629272.26</v>
      </c>
      <c r="AC210" s="33">
        <v>20000</v>
      </c>
      <c r="AD210" s="33">
        <v>570.52</v>
      </c>
      <c r="AF210" s="33">
        <v>1134882</v>
      </c>
      <c r="AG210" s="33"/>
      <c r="AH210" s="33"/>
      <c r="AI210" s="292">
        <v>1227597</v>
      </c>
      <c r="AJ210" s="292"/>
      <c r="AK210" s="292">
        <v>53558</v>
      </c>
      <c r="AM210" s="292">
        <v>485219.15</v>
      </c>
      <c r="AN210" s="292">
        <v>207953.33</v>
      </c>
      <c r="AS210" s="225">
        <f t="shared" si="24"/>
        <v>168534.21</v>
      </c>
      <c r="AT210" s="38">
        <f t="shared" si="25"/>
        <v>20177</v>
      </c>
      <c r="AU210" s="53">
        <f t="shared" si="26"/>
        <v>148357.21</v>
      </c>
      <c r="AV210" s="47">
        <f t="shared" si="27"/>
        <v>1784724.78</v>
      </c>
      <c r="AW210" s="39">
        <f t="shared" si="28"/>
        <v>1974327.48</v>
      </c>
      <c r="AX210" s="53">
        <f t="shared" si="29"/>
        <v>-189602.69999999995</v>
      </c>
    </row>
    <row r="211" spans="1:50" x14ac:dyDescent="0.2">
      <c r="A211" s="32" t="s">
        <v>645</v>
      </c>
      <c r="B211" s="32" t="s">
        <v>341</v>
      </c>
      <c r="C211" s="32">
        <v>3571</v>
      </c>
      <c r="D211" s="32" t="s">
        <v>274</v>
      </c>
      <c r="E211" s="32" t="s">
        <v>274</v>
      </c>
      <c r="F211" s="36">
        <v>723328.12</v>
      </c>
      <c r="G211" s="36">
        <v>9452.76</v>
      </c>
      <c r="H211" s="36">
        <v>197310.38</v>
      </c>
      <c r="I211" s="36">
        <v>0</v>
      </c>
      <c r="K211" s="126">
        <v>2319711.7999999998</v>
      </c>
      <c r="L211" s="126">
        <v>571774.13</v>
      </c>
      <c r="P211" s="59">
        <v>340060</v>
      </c>
      <c r="S211" s="59">
        <v>0</v>
      </c>
      <c r="Y211" s="126">
        <v>-671123.1</v>
      </c>
      <c r="Z211" s="126">
        <v>4119895.74</v>
      </c>
      <c r="AB211" s="33">
        <v>1860913.65</v>
      </c>
      <c r="AC211" s="33">
        <v>2796.64</v>
      </c>
      <c r="AE211" s="33">
        <v>1494000</v>
      </c>
      <c r="AF211" s="33">
        <v>78240</v>
      </c>
      <c r="AG211" s="33"/>
      <c r="AH211" s="33">
        <v>-1479000</v>
      </c>
      <c r="AI211" s="292">
        <v>865645</v>
      </c>
      <c r="AJ211" s="292"/>
      <c r="AL211" s="292">
        <v>17931</v>
      </c>
      <c r="AM211" s="292">
        <v>803755.82</v>
      </c>
      <c r="AN211" s="292">
        <v>196548.92</v>
      </c>
      <c r="AQ211" s="292">
        <v>40325</v>
      </c>
      <c r="AS211" s="225">
        <f t="shared" si="24"/>
        <v>930091.26</v>
      </c>
      <c r="AT211" s="38">
        <f t="shared" si="25"/>
        <v>340060</v>
      </c>
      <c r="AU211" s="53">
        <f t="shared" si="26"/>
        <v>590031.26</v>
      </c>
      <c r="AV211" s="47">
        <f t="shared" si="27"/>
        <v>1956950.29</v>
      </c>
      <c r="AW211" s="39">
        <f t="shared" si="28"/>
        <v>1924205.7399999998</v>
      </c>
      <c r="AX211" s="53">
        <f t="shared" si="29"/>
        <v>32744.550000000279</v>
      </c>
    </row>
    <row r="212" spans="1:50" x14ac:dyDescent="0.2">
      <c r="A212" s="32" t="s">
        <v>645</v>
      </c>
      <c r="B212" s="32" t="s">
        <v>341</v>
      </c>
      <c r="C212" s="32">
        <v>2682</v>
      </c>
      <c r="D212" s="32" t="s">
        <v>298</v>
      </c>
      <c r="E212" s="32" t="s">
        <v>298</v>
      </c>
      <c r="F212" s="36">
        <v>526087.56999999995</v>
      </c>
      <c r="G212" s="36">
        <v>101.5</v>
      </c>
      <c r="H212" s="36">
        <v>37453.43</v>
      </c>
      <c r="K212" s="126">
        <v>894011.46</v>
      </c>
      <c r="L212" s="126">
        <v>178500.17</v>
      </c>
      <c r="O212" s="59">
        <v>9100</v>
      </c>
      <c r="P212" s="59">
        <v>29047.71</v>
      </c>
      <c r="S212" s="59">
        <v>17578</v>
      </c>
      <c r="Y212" s="126">
        <v>-1115523.68</v>
      </c>
      <c r="Z212" s="126">
        <v>2992215.82</v>
      </c>
      <c r="AB212" s="33">
        <v>972720.61</v>
      </c>
      <c r="AC212" s="33">
        <v>234510</v>
      </c>
      <c r="AD212" s="33">
        <v>2125.25</v>
      </c>
      <c r="AF212" s="33">
        <v>1183489</v>
      </c>
      <c r="AG212" s="33"/>
      <c r="AH212" s="33"/>
      <c r="AI212" s="292">
        <v>1585177</v>
      </c>
      <c r="AJ212" s="292"/>
      <c r="AK212" s="292">
        <v>23771</v>
      </c>
      <c r="AM212" s="292">
        <v>811203.74</v>
      </c>
      <c r="AN212" s="292">
        <v>268956.84000000003</v>
      </c>
      <c r="AS212" s="225">
        <f t="shared" si="24"/>
        <v>563642.5</v>
      </c>
      <c r="AT212" s="38">
        <f t="shared" si="25"/>
        <v>55725.71</v>
      </c>
      <c r="AU212" s="53">
        <f t="shared" si="26"/>
        <v>507916.79</v>
      </c>
      <c r="AV212" s="47">
        <f t="shared" si="27"/>
        <v>2392844.86</v>
      </c>
      <c r="AW212" s="39">
        <f t="shared" si="28"/>
        <v>2689108.58</v>
      </c>
      <c r="AX212" s="53">
        <f t="shared" si="29"/>
        <v>-296263.7200000002</v>
      </c>
    </row>
    <row r="213" spans="1:50" x14ac:dyDescent="0.2">
      <c r="A213" s="304" t="s">
        <v>645</v>
      </c>
      <c r="B213" s="304" t="s">
        <v>341</v>
      </c>
      <c r="C213" s="304">
        <v>961</v>
      </c>
      <c r="D213" s="304" t="s">
        <v>311</v>
      </c>
      <c r="E213" s="32" t="s">
        <v>311</v>
      </c>
      <c r="F213" s="36">
        <v>190834.44</v>
      </c>
      <c r="G213" s="36">
        <v>0</v>
      </c>
      <c r="H213" s="36">
        <v>66973.91</v>
      </c>
      <c r="K213" s="126">
        <v>1423127.18</v>
      </c>
      <c r="L213" s="126">
        <v>224307.3</v>
      </c>
      <c r="O213" s="59">
        <v>0</v>
      </c>
      <c r="P213" s="59">
        <v>-12600</v>
      </c>
      <c r="S213" s="59">
        <v>-328</v>
      </c>
      <c r="Y213" s="126">
        <v>1035212.57</v>
      </c>
      <c r="Z213" s="126">
        <v>889745.48</v>
      </c>
      <c r="AB213" s="33">
        <v>766344.01</v>
      </c>
      <c r="AD213" s="33">
        <v>630.19000000000005</v>
      </c>
      <c r="AF213" s="33">
        <v>762920</v>
      </c>
      <c r="AG213" s="33"/>
      <c r="AH213" s="33">
        <v>18731.37</v>
      </c>
      <c r="AI213" s="292">
        <v>930752</v>
      </c>
      <c r="AJ213" s="292"/>
      <c r="AL213" s="292">
        <v>13032</v>
      </c>
      <c r="AM213" s="292">
        <v>441353.95</v>
      </c>
      <c r="AN213" s="292">
        <v>163002.84</v>
      </c>
      <c r="AQ213" s="292">
        <v>7272</v>
      </c>
      <c r="AS213" s="225">
        <f t="shared" si="24"/>
        <v>257808.35</v>
      </c>
      <c r="AT213" s="38">
        <f t="shared" si="25"/>
        <v>-12928</v>
      </c>
      <c r="AU213" s="53">
        <f t="shared" si="26"/>
        <v>270736.34999999998</v>
      </c>
      <c r="AV213" s="47">
        <f t="shared" si="27"/>
        <v>1548625.57</v>
      </c>
      <c r="AW213" s="39">
        <f t="shared" si="28"/>
        <v>1555412.79</v>
      </c>
      <c r="AX213" s="53">
        <f t="shared" si="29"/>
        <v>-6787.2199999999721</v>
      </c>
    </row>
    <row r="214" spans="1:50" s="232" customFormat="1" x14ac:dyDescent="0.2">
      <c r="A214" s="32" t="s">
        <v>325</v>
      </c>
      <c r="B214" s="32" t="s">
        <v>326</v>
      </c>
      <c r="C214" s="32">
        <v>3472</v>
      </c>
      <c r="D214" s="32" t="s">
        <v>275</v>
      </c>
      <c r="E214" s="32" t="s">
        <v>275</v>
      </c>
      <c r="F214" s="36">
        <v>601439.75</v>
      </c>
      <c r="G214" s="36">
        <v>9926</v>
      </c>
      <c r="H214" s="36">
        <v>70847.320000000007</v>
      </c>
      <c r="I214" s="36"/>
      <c r="J214" s="126"/>
      <c r="K214" s="126">
        <v>2145043.7999999998</v>
      </c>
      <c r="L214" s="126">
        <v>672670.47</v>
      </c>
      <c r="M214" s="126"/>
      <c r="N214" s="126"/>
      <c r="O214" s="59"/>
      <c r="P214" s="59">
        <v>17119.87</v>
      </c>
      <c r="Q214" s="59"/>
      <c r="R214" s="59">
        <v>69520</v>
      </c>
      <c r="S214" s="59"/>
      <c r="T214" s="59"/>
      <c r="U214" s="126"/>
      <c r="V214" s="126"/>
      <c r="W214" s="126"/>
      <c r="X214" s="126"/>
      <c r="Y214" s="126">
        <v>2838480.17</v>
      </c>
      <c r="Z214" s="126">
        <v>574807.30000000005</v>
      </c>
      <c r="AA214" s="33"/>
      <c r="AB214" s="33"/>
      <c r="AC214" s="33"/>
      <c r="AD214" s="33"/>
      <c r="AE214" s="33"/>
      <c r="AF214" s="33"/>
      <c r="AG214" s="33"/>
      <c r="AH214" s="33"/>
      <c r="AI214" s="292"/>
      <c r="AJ214" s="292"/>
      <c r="AK214" s="292"/>
      <c r="AL214" s="292"/>
      <c r="AM214" s="292"/>
      <c r="AN214" s="292"/>
      <c r="AO214" s="292"/>
      <c r="AP214" s="292"/>
      <c r="AQ214" s="292"/>
      <c r="AR214" s="292"/>
      <c r="AS214" s="225">
        <f t="shared" si="24"/>
        <v>682213.07000000007</v>
      </c>
      <c r="AT214" s="38">
        <f t="shared" si="25"/>
        <v>86639.87</v>
      </c>
      <c r="AU214" s="53">
        <f t="shared" si="26"/>
        <v>595573.20000000007</v>
      </c>
      <c r="AV214" s="47">
        <f t="shared" si="27"/>
        <v>0</v>
      </c>
      <c r="AW214" s="39">
        <f t="shared" si="28"/>
        <v>0</v>
      </c>
      <c r="AX214" s="53">
        <f t="shared" si="29"/>
        <v>0</v>
      </c>
    </row>
    <row r="215" spans="1:50" x14ac:dyDescent="0.2">
      <c r="A215" s="32" t="s">
        <v>325</v>
      </c>
      <c r="B215" s="32" t="s">
        <v>326</v>
      </c>
      <c r="C215" s="32">
        <v>3053</v>
      </c>
      <c r="D215" s="32" t="s">
        <v>276</v>
      </c>
      <c r="E215" s="32" t="s">
        <v>276</v>
      </c>
      <c r="F215" s="36">
        <v>77217.03</v>
      </c>
      <c r="G215" s="36">
        <v>345319</v>
      </c>
      <c r="H215" s="36">
        <v>212728.09</v>
      </c>
      <c r="K215" s="126">
        <v>1339938.9099999999</v>
      </c>
      <c r="L215" s="126">
        <v>-35200.400000000001</v>
      </c>
      <c r="O215" s="59">
        <v>59678</v>
      </c>
      <c r="P215" s="59">
        <v>121447.43</v>
      </c>
      <c r="R215" s="59">
        <v>101280</v>
      </c>
      <c r="S215" s="59">
        <v>0</v>
      </c>
      <c r="Y215" s="126">
        <v>-220855.82</v>
      </c>
      <c r="Z215" s="126">
        <v>2085517.75</v>
      </c>
      <c r="AB215" s="33">
        <v>1377400.21</v>
      </c>
      <c r="AD215" s="33">
        <v>946.51</v>
      </c>
      <c r="AG215" s="33"/>
      <c r="AH215" s="33"/>
      <c r="AI215" s="292">
        <v>637156</v>
      </c>
      <c r="AJ215" s="292"/>
      <c r="AK215" s="292">
        <v>82608</v>
      </c>
      <c r="AM215" s="292">
        <v>646558.65</v>
      </c>
      <c r="AN215" s="292">
        <v>219088.8</v>
      </c>
      <c r="AS215" s="225">
        <f t="shared" si="24"/>
        <v>635264.12</v>
      </c>
      <c r="AT215" s="38">
        <f t="shared" si="25"/>
        <v>282405.43</v>
      </c>
      <c r="AU215" s="53">
        <f t="shared" si="26"/>
        <v>352858.69</v>
      </c>
      <c r="AV215" s="47">
        <f t="shared" si="27"/>
        <v>1378346.72</v>
      </c>
      <c r="AW215" s="39">
        <f t="shared" si="28"/>
        <v>1585411.45</v>
      </c>
      <c r="AX215" s="53">
        <f t="shared" si="29"/>
        <v>-207064.72999999998</v>
      </c>
    </row>
    <row r="216" spans="1:50" x14ac:dyDescent="0.2">
      <c r="A216" s="32" t="s">
        <v>325</v>
      </c>
      <c r="B216" s="32" t="s">
        <v>326</v>
      </c>
      <c r="C216" s="32">
        <v>5440</v>
      </c>
      <c r="D216" s="32" t="s">
        <v>277</v>
      </c>
      <c r="E216" s="32" t="s">
        <v>277</v>
      </c>
      <c r="F216" s="36">
        <v>741362.3</v>
      </c>
      <c r="G216" s="36">
        <v>20700</v>
      </c>
      <c r="H216" s="36">
        <v>143044.31</v>
      </c>
      <c r="K216" s="126">
        <v>986606.54</v>
      </c>
      <c r="L216" s="126">
        <v>668114.43999999994</v>
      </c>
      <c r="O216" s="59">
        <v>1000</v>
      </c>
      <c r="P216" s="59">
        <v>53692.88</v>
      </c>
      <c r="S216" s="59">
        <v>0</v>
      </c>
      <c r="W216" s="126">
        <v>0</v>
      </c>
      <c r="Y216" s="126">
        <v>-290165.94</v>
      </c>
      <c r="Z216" s="126">
        <v>2982894.62</v>
      </c>
      <c r="AB216" s="33">
        <v>1716115.09</v>
      </c>
      <c r="AD216" s="33">
        <v>3776.55</v>
      </c>
      <c r="AF216" s="33">
        <v>1968031.3</v>
      </c>
      <c r="AG216" s="33"/>
      <c r="AH216" s="33">
        <v>249800</v>
      </c>
      <c r="AI216" s="292">
        <v>2810523.3</v>
      </c>
      <c r="AJ216" s="292"/>
      <c r="AK216" s="292">
        <v>37272</v>
      </c>
      <c r="AM216" s="292">
        <v>1003731.57</v>
      </c>
      <c r="AN216" s="292">
        <v>271440.03999999998</v>
      </c>
      <c r="AQ216" s="292">
        <v>2350</v>
      </c>
      <c r="AS216" s="225">
        <f t="shared" si="24"/>
        <v>905106.6100000001</v>
      </c>
      <c r="AT216" s="38">
        <f t="shared" si="25"/>
        <v>54692.88</v>
      </c>
      <c r="AU216" s="53">
        <f t="shared" si="26"/>
        <v>850413.7300000001</v>
      </c>
      <c r="AV216" s="47">
        <f t="shared" si="27"/>
        <v>3937722.9400000004</v>
      </c>
      <c r="AW216" s="39">
        <f t="shared" si="28"/>
        <v>4125316.9099999997</v>
      </c>
      <c r="AX216" s="53">
        <f t="shared" si="29"/>
        <v>-187593.96999999927</v>
      </c>
    </row>
    <row r="217" spans="1:50" s="304" customFormat="1" x14ac:dyDescent="0.2">
      <c r="A217" s="304" t="s">
        <v>325</v>
      </c>
      <c r="B217" s="304" t="s">
        <v>326</v>
      </c>
      <c r="C217" s="304">
        <v>3137</v>
      </c>
      <c r="D217" s="304" t="s">
        <v>302</v>
      </c>
      <c r="E217" s="304" t="s">
        <v>302</v>
      </c>
      <c r="F217" s="131">
        <v>414741.06</v>
      </c>
      <c r="G217" s="131">
        <v>0</v>
      </c>
      <c r="H217" s="131">
        <v>56142.74</v>
      </c>
      <c r="I217" s="131"/>
      <c r="J217" s="130"/>
      <c r="K217" s="130">
        <v>2241067.73</v>
      </c>
      <c r="L217" s="130">
        <v>339692.69</v>
      </c>
      <c r="M217" s="130"/>
      <c r="N217" s="130"/>
      <c r="O217" s="128">
        <v>0</v>
      </c>
      <c r="P217" s="128">
        <v>141101.81</v>
      </c>
      <c r="Q217" s="128"/>
      <c r="R217" s="128">
        <v>130822.38</v>
      </c>
      <c r="S217" s="128">
        <v>1378</v>
      </c>
      <c r="T217" s="128"/>
      <c r="U217" s="130"/>
      <c r="V217" s="130"/>
      <c r="W217" s="130"/>
      <c r="X217" s="130"/>
      <c r="Y217" s="130">
        <v>1017417.76</v>
      </c>
      <c r="Z217" s="130">
        <v>2454994.11</v>
      </c>
      <c r="AA217" s="129"/>
      <c r="AB217" s="129">
        <v>979370</v>
      </c>
      <c r="AC217" s="129"/>
      <c r="AD217" s="129">
        <v>2491.7600000000002</v>
      </c>
      <c r="AE217" s="129"/>
      <c r="AF217" s="129">
        <v>767080</v>
      </c>
      <c r="AG217" s="129"/>
      <c r="AH217" s="129"/>
      <c r="AI217" s="297">
        <v>1228218</v>
      </c>
      <c r="AJ217" s="297"/>
      <c r="AK217" s="297">
        <v>25318</v>
      </c>
      <c r="AL217" s="297">
        <v>1152</v>
      </c>
      <c r="AM217" s="297">
        <v>797700.32</v>
      </c>
      <c r="AN217" s="297">
        <v>390623.28</v>
      </c>
      <c r="AO217" s="297"/>
      <c r="AP217" s="297"/>
      <c r="AQ217" s="297"/>
      <c r="AR217" s="297"/>
      <c r="AS217" s="305">
        <f t="shared" si="24"/>
        <v>470883.8</v>
      </c>
      <c r="AT217" s="306">
        <f t="shared" si="25"/>
        <v>273302.19</v>
      </c>
      <c r="AU217" s="307">
        <f t="shared" si="26"/>
        <v>197581.61</v>
      </c>
      <c r="AV217" s="308">
        <f t="shared" si="27"/>
        <v>1748941.76</v>
      </c>
      <c r="AW217" s="309">
        <f t="shared" si="28"/>
        <v>2443011.5999999996</v>
      </c>
      <c r="AX217" s="307">
        <f t="shared" si="29"/>
        <v>-694069.83999999962</v>
      </c>
    </row>
    <row r="218" spans="1:50" x14ac:dyDescent="0.2">
      <c r="A218" s="32" t="s">
        <v>654</v>
      </c>
      <c r="B218" s="32" t="s">
        <v>342</v>
      </c>
      <c r="C218" s="32">
        <v>3937</v>
      </c>
      <c r="D218" s="32" t="s">
        <v>278</v>
      </c>
      <c r="E218" s="32" t="s">
        <v>278</v>
      </c>
      <c r="F218" s="36">
        <v>1168752.79</v>
      </c>
      <c r="G218" s="36">
        <v>124099</v>
      </c>
      <c r="H218" s="36">
        <v>114140.11</v>
      </c>
      <c r="K218" s="126">
        <v>1666197</v>
      </c>
      <c r="L218" s="126">
        <v>412947.05</v>
      </c>
      <c r="O218" s="59">
        <v>8200</v>
      </c>
      <c r="P218" s="59">
        <v>64670.22</v>
      </c>
      <c r="R218" s="59">
        <v>17760</v>
      </c>
      <c r="S218" s="59">
        <v>104215.59</v>
      </c>
      <c r="Y218" s="126">
        <v>1362789.45</v>
      </c>
      <c r="Z218" s="126">
        <v>2233992.59</v>
      </c>
      <c r="AB218" s="33">
        <v>1760049.73</v>
      </c>
      <c r="AC218" s="33">
        <v>72550</v>
      </c>
      <c r="AD218" s="33">
        <v>5322.88</v>
      </c>
      <c r="AF218" s="33">
        <v>1367430</v>
      </c>
      <c r="AG218" s="33"/>
      <c r="AH218" s="33">
        <v>90490</v>
      </c>
      <c r="AI218" s="292">
        <v>1846916</v>
      </c>
      <c r="AJ218" s="292"/>
      <c r="AK218" s="292">
        <v>34329</v>
      </c>
      <c r="AM218" s="292">
        <v>1473008.69</v>
      </c>
      <c r="AN218" s="292">
        <v>247080.82</v>
      </c>
      <c r="AS218" s="225">
        <f t="shared" si="24"/>
        <v>1406991.9000000001</v>
      </c>
      <c r="AT218" s="38">
        <f t="shared" si="25"/>
        <v>194845.81</v>
      </c>
      <c r="AU218" s="53">
        <f t="shared" si="26"/>
        <v>1212146.0900000001</v>
      </c>
      <c r="AV218" s="47">
        <f t="shared" si="27"/>
        <v>3295842.61</v>
      </c>
      <c r="AW218" s="39">
        <f t="shared" si="28"/>
        <v>3601334.51</v>
      </c>
      <c r="AX218" s="53">
        <f t="shared" si="29"/>
        <v>-305491.89999999991</v>
      </c>
    </row>
    <row r="219" spans="1:50" x14ac:dyDescent="0.2">
      <c r="A219" s="32" t="s">
        <v>654</v>
      </c>
      <c r="B219" s="32" t="s">
        <v>342</v>
      </c>
      <c r="C219" s="32">
        <v>3379</v>
      </c>
      <c r="D219" s="32" t="s">
        <v>279</v>
      </c>
      <c r="E219" s="32" t="s">
        <v>279</v>
      </c>
      <c r="F219" s="36">
        <v>525103.77</v>
      </c>
      <c r="G219" s="36">
        <v>40476</v>
      </c>
      <c r="H219" s="36">
        <v>155506.54999999999</v>
      </c>
      <c r="K219" s="126">
        <v>811791.71</v>
      </c>
      <c r="L219" s="126">
        <v>358708.29</v>
      </c>
      <c r="P219" s="59">
        <v>65395</v>
      </c>
      <c r="S219" s="59">
        <v>22337</v>
      </c>
      <c r="Y219" s="126">
        <v>1981397.68</v>
      </c>
      <c r="AB219" s="33">
        <v>215696.82</v>
      </c>
      <c r="AC219" s="33">
        <v>97200</v>
      </c>
      <c r="AD219" s="33">
        <v>2159.19</v>
      </c>
      <c r="AF219" s="33">
        <v>991440</v>
      </c>
      <c r="AG219" s="33"/>
      <c r="AH219" s="33">
        <v>1146089.9099999999</v>
      </c>
      <c r="AI219" s="292">
        <v>1514587</v>
      </c>
      <c r="AJ219" s="292"/>
      <c r="AK219" s="292">
        <v>10979</v>
      </c>
      <c r="AM219" s="292">
        <v>930937.76</v>
      </c>
      <c r="AN219" s="292">
        <v>169925.52</v>
      </c>
      <c r="AQ219" s="292">
        <v>3700</v>
      </c>
      <c r="AS219" s="225">
        <f t="shared" si="24"/>
        <v>721086.32000000007</v>
      </c>
      <c r="AT219" s="38">
        <f t="shared" si="25"/>
        <v>87732</v>
      </c>
      <c r="AU219" s="53">
        <f t="shared" si="26"/>
        <v>633354.32000000007</v>
      </c>
      <c r="AV219" s="47">
        <f t="shared" si="27"/>
        <v>2452585.92</v>
      </c>
      <c r="AW219" s="39">
        <f t="shared" si="28"/>
        <v>2630129.2799999998</v>
      </c>
      <c r="AX219" s="53">
        <f t="shared" si="29"/>
        <v>-177543.35999999987</v>
      </c>
    </row>
    <row r="220" spans="1:50" x14ac:dyDescent="0.2">
      <c r="A220" s="32" t="s">
        <v>654</v>
      </c>
      <c r="B220" s="32" t="s">
        <v>342</v>
      </c>
      <c r="C220" s="32">
        <v>2677</v>
      </c>
      <c r="D220" s="32" t="s">
        <v>280</v>
      </c>
      <c r="E220" s="32" t="s">
        <v>280</v>
      </c>
      <c r="F220" s="36">
        <v>604422.86</v>
      </c>
      <c r="G220" s="36">
        <v>63875</v>
      </c>
      <c r="H220" s="36">
        <v>43772.43</v>
      </c>
      <c r="K220" s="126">
        <v>2153748.2999999998</v>
      </c>
      <c r="L220" s="126">
        <v>127279.39</v>
      </c>
      <c r="O220" s="59">
        <v>3800</v>
      </c>
      <c r="P220" s="59">
        <v>101549</v>
      </c>
      <c r="S220" s="59">
        <v>3168</v>
      </c>
      <c r="Y220" s="126">
        <v>-8546</v>
      </c>
      <c r="Z220" s="126">
        <v>4545147.6900000004</v>
      </c>
      <c r="AB220" s="33">
        <v>1110594.1299999999</v>
      </c>
      <c r="AC220" s="33">
        <v>60000</v>
      </c>
      <c r="AD220" s="33">
        <v>3134.8</v>
      </c>
      <c r="AF220" s="33">
        <v>825160</v>
      </c>
      <c r="AG220" s="33"/>
      <c r="AH220" s="33">
        <v>43643.47</v>
      </c>
      <c r="AI220" s="292">
        <v>1285286</v>
      </c>
      <c r="AJ220" s="292"/>
      <c r="AK220" s="292">
        <v>11366</v>
      </c>
      <c r="AL220" s="292">
        <v>17559</v>
      </c>
      <c r="AM220" s="292">
        <v>781768.43</v>
      </c>
      <c r="AN220" s="292">
        <v>1598573.68</v>
      </c>
      <c r="AS220" s="225">
        <f t="shared" si="24"/>
        <v>712070.29</v>
      </c>
      <c r="AT220" s="38">
        <f t="shared" si="25"/>
        <v>108517</v>
      </c>
      <c r="AU220" s="53">
        <f t="shared" si="26"/>
        <v>603553.29</v>
      </c>
      <c r="AV220" s="47">
        <f t="shared" si="27"/>
        <v>2042532.4</v>
      </c>
      <c r="AW220" s="39">
        <f t="shared" si="28"/>
        <v>3694553.1100000003</v>
      </c>
      <c r="AX220" s="53">
        <f t="shared" si="29"/>
        <v>-1652020.7100000004</v>
      </c>
    </row>
    <row r="221" spans="1:50" x14ac:dyDescent="0.2">
      <c r="A221" s="32" t="s">
        <v>654</v>
      </c>
      <c r="B221" s="32" t="s">
        <v>342</v>
      </c>
      <c r="C221" s="32">
        <v>5725</v>
      </c>
      <c r="D221" s="32" t="s">
        <v>281</v>
      </c>
      <c r="E221" s="32" t="s">
        <v>281</v>
      </c>
      <c r="F221" s="36">
        <v>1464581.5</v>
      </c>
      <c r="G221" s="36">
        <v>69245.66</v>
      </c>
      <c r="H221" s="36">
        <v>105888.66</v>
      </c>
      <c r="K221" s="126">
        <v>2040269.46</v>
      </c>
      <c r="L221" s="126">
        <v>1020619.76</v>
      </c>
      <c r="O221" s="59">
        <v>37900</v>
      </c>
      <c r="P221" s="59">
        <v>80213.14</v>
      </c>
      <c r="S221" s="59">
        <v>2555.84</v>
      </c>
      <c r="Y221" s="126">
        <v>-269904.43</v>
      </c>
      <c r="Z221" s="126">
        <v>5050758.04</v>
      </c>
      <c r="AB221" s="33">
        <v>2697569.54</v>
      </c>
      <c r="AC221" s="33">
        <v>207440</v>
      </c>
      <c r="AD221" s="33">
        <v>6298.33</v>
      </c>
      <c r="AE221" s="33">
        <v>305</v>
      </c>
      <c r="AF221" s="33">
        <v>1680980</v>
      </c>
      <c r="AG221" s="33"/>
      <c r="AH221" s="33">
        <v>390</v>
      </c>
      <c r="AI221" s="292">
        <v>2578558</v>
      </c>
      <c r="AJ221" s="292"/>
      <c r="AL221" s="292">
        <v>42860</v>
      </c>
      <c r="AM221" s="292">
        <v>1726126.33</v>
      </c>
      <c r="AN221" s="292">
        <v>427498.09</v>
      </c>
      <c r="AO221" s="292">
        <v>13283</v>
      </c>
      <c r="AQ221" s="292">
        <v>5575</v>
      </c>
      <c r="AS221" s="225">
        <f t="shared" si="24"/>
        <v>1639715.8199999998</v>
      </c>
      <c r="AT221" s="38">
        <f t="shared" si="25"/>
        <v>120668.98</v>
      </c>
      <c r="AU221" s="53">
        <f t="shared" si="26"/>
        <v>1519046.8399999999</v>
      </c>
      <c r="AV221" s="47">
        <f t="shared" si="27"/>
        <v>4592982.87</v>
      </c>
      <c r="AW221" s="39">
        <f t="shared" si="28"/>
        <v>4793900.42</v>
      </c>
      <c r="AX221" s="53">
        <f t="shared" si="29"/>
        <v>-200917.54999999981</v>
      </c>
    </row>
    <row r="222" spans="1:50" x14ac:dyDescent="0.2">
      <c r="A222" s="32" t="s">
        <v>654</v>
      </c>
      <c r="B222" s="32" t="s">
        <v>342</v>
      </c>
      <c r="C222" s="32">
        <v>1534</v>
      </c>
      <c r="D222" s="32" t="s">
        <v>303</v>
      </c>
      <c r="E222" s="32" t="s">
        <v>303</v>
      </c>
      <c r="F222" s="36">
        <v>496203.16</v>
      </c>
      <c r="G222" s="36">
        <v>59541</v>
      </c>
      <c r="H222" s="36">
        <v>98251.77</v>
      </c>
      <c r="K222" s="126">
        <v>276331.83</v>
      </c>
      <c r="L222" s="126">
        <v>528534.5</v>
      </c>
      <c r="O222" s="59">
        <v>4000</v>
      </c>
      <c r="P222" s="59">
        <v>36381</v>
      </c>
      <c r="S222" s="59">
        <v>269.31</v>
      </c>
      <c r="X222" s="126">
        <v>5360.35</v>
      </c>
      <c r="Y222" s="126">
        <v>-727339.5</v>
      </c>
      <c r="Z222" s="126">
        <v>2173373.37</v>
      </c>
      <c r="AB222" s="33">
        <v>1024522.29</v>
      </c>
      <c r="AC222" s="33">
        <v>10600</v>
      </c>
      <c r="AD222" s="33">
        <v>2156.52</v>
      </c>
      <c r="AF222" s="33">
        <v>941460</v>
      </c>
      <c r="AG222" s="33"/>
      <c r="AH222" s="33">
        <v>205565</v>
      </c>
      <c r="AI222" s="292">
        <v>1353712</v>
      </c>
      <c r="AJ222" s="292"/>
      <c r="AK222" s="292">
        <v>20238</v>
      </c>
      <c r="AM222" s="292">
        <v>659428.64</v>
      </c>
      <c r="AN222" s="292">
        <v>183627.44</v>
      </c>
      <c r="AQ222" s="292">
        <v>480</v>
      </c>
      <c r="AS222" s="225">
        <f t="shared" si="24"/>
        <v>653995.92999999993</v>
      </c>
      <c r="AT222" s="38">
        <f t="shared" si="25"/>
        <v>40650.31</v>
      </c>
      <c r="AU222" s="53">
        <f t="shared" si="26"/>
        <v>613345.61999999988</v>
      </c>
      <c r="AV222" s="47">
        <f t="shared" si="27"/>
        <v>2184303.81</v>
      </c>
      <c r="AW222" s="39">
        <f t="shared" si="28"/>
        <v>2217486.08</v>
      </c>
      <c r="AX222" s="53">
        <f t="shared" si="29"/>
        <v>-33182.270000000019</v>
      </c>
    </row>
    <row r="223" spans="1:50" x14ac:dyDescent="0.2">
      <c r="A223" s="32" t="s">
        <v>657</v>
      </c>
      <c r="B223" s="32" t="s">
        <v>331</v>
      </c>
      <c r="C223" s="32">
        <v>5579</v>
      </c>
      <c r="D223" s="32" t="s">
        <v>147</v>
      </c>
      <c r="E223" s="32" t="s">
        <v>147</v>
      </c>
      <c r="F223" s="36">
        <v>155163.22</v>
      </c>
      <c r="G223" s="36">
        <v>3542.5</v>
      </c>
      <c r="H223" s="36">
        <v>21790.95</v>
      </c>
      <c r="K223" s="126">
        <v>351397.86</v>
      </c>
      <c r="L223" s="126">
        <v>279732.53000000003</v>
      </c>
      <c r="O223" s="59">
        <v>1405</v>
      </c>
      <c r="P223" s="59">
        <v>19040</v>
      </c>
      <c r="R223" s="59">
        <v>0</v>
      </c>
      <c r="S223" s="59">
        <v>0</v>
      </c>
      <c r="Y223" s="126">
        <v>-2800077.84</v>
      </c>
      <c r="Z223" s="126">
        <v>3760347.17</v>
      </c>
      <c r="AB223" s="33">
        <v>1992976.35</v>
      </c>
      <c r="AC223" s="33">
        <v>369690</v>
      </c>
      <c r="AD223" s="33">
        <v>44.42</v>
      </c>
      <c r="AF223" s="33">
        <v>1777968</v>
      </c>
      <c r="AG223" s="33"/>
      <c r="AH223" s="33">
        <v>194155</v>
      </c>
      <c r="AI223" s="292">
        <v>2375927</v>
      </c>
      <c r="AJ223" s="292"/>
      <c r="AK223" s="292">
        <v>40180</v>
      </c>
      <c r="AM223" s="292">
        <v>1817925.9</v>
      </c>
      <c r="AN223" s="292">
        <v>269888.14</v>
      </c>
      <c r="AS223" s="225">
        <f t="shared" si="24"/>
        <v>180496.67</v>
      </c>
      <c r="AT223" s="38">
        <f t="shared" si="25"/>
        <v>20445</v>
      </c>
      <c r="AU223" s="53">
        <f t="shared" si="26"/>
        <v>160051.67000000001</v>
      </c>
      <c r="AV223" s="47">
        <f t="shared" si="27"/>
        <v>4334833.7699999996</v>
      </c>
      <c r="AW223" s="39">
        <f t="shared" si="28"/>
        <v>4503921.04</v>
      </c>
      <c r="AX223" s="53">
        <f t="shared" si="29"/>
        <v>-169087.27000000048</v>
      </c>
    </row>
    <row r="224" spans="1:50" x14ac:dyDescent="0.2">
      <c r="A224" s="32" t="s">
        <v>657</v>
      </c>
      <c r="B224" s="32" t="s">
        <v>331</v>
      </c>
      <c r="C224" s="32">
        <v>2312</v>
      </c>
      <c r="D224" s="32" t="s">
        <v>150</v>
      </c>
      <c r="E224" s="32" t="s">
        <v>150</v>
      </c>
      <c r="F224" s="36">
        <v>113369.43</v>
      </c>
      <c r="G224" s="36">
        <v>16840</v>
      </c>
      <c r="H224" s="36">
        <v>96901.34</v>
      </c>
      <c r="K224" s="126">
        <v>227175.02</v>
      </c>
      <c r="L224" s="126">
        <v>134290.04</v>
      </c>
      <c r="O224" s="59">
        <v>26120</v>
      </c>
      <c r="P224" s="59">
        <v>72720.350000000006</v>
      </c>
      <c r="R224" s="59">
        <v>0</v>
      </c>
      <c r="S224" s="59">
        <v>3834.17</v>
      </c>
      <c r="Y224" s="126">
        <v>-1742184.46</v>
      </c>
      <c r="Z224" s="126">
        <v>2267172.48</v>
      </c>
      <c r="AB224" s="33">
        <v>1313756.5</v>
      </c>
      <c r="AC224" s="33">
        <v>116130.99</v>
      </c>
      <c r="AD224" s="33">
        <v>890.71</v>
      </c>
      <c r="AF224" s="33">
        <v>1414890.3</v>
      </c>
      <c r="AG224" s="33"/>
      <c r="AH224" s="33">
        <v>115900</v>
      </c>
      <c r="AI224" s="292">
        <v>1921229.4</v>
      </c>
      <c r="AJ224" s="292"/>
      <c r="AK224" s="292">
        <v>26865</v>
      </c>
      <c r="AM224" s="292">
        <v>901601.14</v>
      </c>
      <c r="AN224" s="292">
        <v>150959.67000000001</v>
      </c>
      <c r="AS224" s="225">
        <f t="shared" si="24"/>
        <v>227110.77</v>
      </c>
      <c r="AT224" s="38">
        <f t="shared" si="25"/>
        <v>102674.52</v>
      </c>
      <c r="AU224" s="53">
        <f t="shared" si="26"/>
        <v>124436.24999999999</v>
      </c>
      <c r="AV224" s="47">
        <f t="shared" si="27"/>
        <v>2961568.5</v>
      </c>
      <c r="AW224" s="39">
        <f t="shared" si="28"/>
        <v>3000655.21</v>
      </c>
      <c r="AX224" s="53">
        <f t="shared" si="29"/>
        <v>-39086.709999999963</v>
      </c>
    </row>
    <row r="225" spans="1:50" x14ac:dyDescent="0.2">
      <c r="A225" s="32" t="s">
        <v>657</v>
      </c>
      <c r="B225" s="32" t="s">
        <v>331</v>
      </c>
      <c r="C225" s="32">
        <v>2557</v>
      </c>
      <c r="D225" s="32" t="s">
        <v>151</v>
      </c>
      <c r="E225" s="32" t="s">
        <v>151</v>
      </c>
      <c r="F225" s="36">
        <v>140905.49</v>
      </c>
      <c r="G225" s="36">
        <v>6000</v>
      </c>
      <c r="H225" s="36">
        <v>59581.43</v>
      </c>
      <c r="K225" s="126">
        <v>384502.08</v>
      </c>
      <c r="L225" s="126">
        <v>362378.29</v>
      </c>
      <c r="P225" s="59">
        <v>25739.46</v>
      </c>
      <c r="R225" s="59">
        <v>0</v>
      </c>
      <c r="S225" s="59">
        <v>41.43</v>
      </c>
      <c r="X225" s="126">
        <v>0</v>
      </c>
      <c r="Y225" s="126">
        <v>-943332.36</v>
      </c>
      <c r="Z225" s="126">
        <v>1773271.96</v>
      </c>
      <c r="AB225" s="33">
        <v>1375379.56</v>
      </c>
      <c r="AC225" s="33">
        <v>101790</v>
      </c>
      <c r="AD225" s="33">
        <v>941.54</v>
      </c>
      <c r="AF225" s="33">
        <v>1372934.7</v>
      </c>
      <c r="AG225" s="33"/>
      <c r="AH225" s="33">
        <v>119400</v>
      </c>
      <c r="AI225" s="292">
        <v>1666993.9</v>
      </c>
      <c r="AJ225" s="292"/>
      <c r="AK225" s="292">
        <v>51800</v>
      </c>
      <c r="AM225" s="292">
        <v>984925.58</v>
      </c>
      <c r="AN225" s="292">
        <v>169079.52</v>
      </c>
      <c r="AS225" s="225">
        <f t="shared" si="24"/>
        <v>206486.91999999998</v>
      </c>
      <c r="AT225" s="38">
        <f t="shared" si="25"/>
        <v>25780.89</v>
      </c>
      <c r="AU225" s="53">
        <f t="shared" si="26"/>
        <v>180706.02999999997</v>
      </c>
      <c r="AV225" s="47">
        <f t="shared" si="27"/>
        <v>2970445.8</v>
      </c>
      <c r="AW225" s="39">
        <f t="shared" si="28"/>
        <v>2872799</v>
      </c>
      <c r="AX225" s="53">
        <f t="shared" si="29"/>
        <v>97646.799999999814</v>
      </c>
    </row>
    <row r="226" spans="1:50" x14ac:dyDescent="0.2">
      <c r="A226" s="32" t="s">
        <v>657</v>
      </c>
      <c r="B226" s="32" t="s">
        <v>331</v>
      </c>
      <c r="C226" s="32">
        <v>7098</v>
      </c>
      <c r="D226" s="32" t="s">
        <v>155</v>
      </c>
      <c r="E226" s="32" t="s">
        <v>155</v>
      </c>
      <c r="F226" s="36">
        <v>832952.29</v>
      </c>
      <c r="G226" s="36">
        <v>32312.33</v>
      </c>
      <c r="H226" s="36">
        <v>133378.79</v>
      </c>
      <c r="K226" s="126">
        <v>985214.28</v>
      </c>
      <c r="L226" s="126">
        <v>448825.59</v>
      </c>
      <c r="O226" s="59">
        <v>0</v>
      </c>
      <c r="P226" s="59">
        <v>38816.42</v>
      </c>
      <c r="R226" s="59">
        <v>0</v>
      </c>
      <c r="S226" s="59">
        <v>3373.94</v>
      </c>
      <c r="W226" s="126">
        <v>0</v>
      </c>
      <c r="Y226" s="126">
        <v>-2128659.81</v>
      </c>
      <c r="Z226" s="126">
        <v>4524693.96</v>
      </c>
      <c r="AB226" s="33">
        <v>3438974.56</v>
      </c>
      <c r="AC226" s="33">
        <v>411890</v>
      </c>
      <c r="AD226" s="33">
        <v>3807.77</v>
      </c>
      <c r="AF226" s="33">
        <v>1732211.16</v>
      </c>
      <c r="AG226" s="33"/>
      <c r="AH226" s="33">
        <v>251500</v>
      </c>
      <c r="AI226" s="292">
        <v>2896805.3</v>
      </c>
      <c r="AJ226" s="292"/>
      <c r="AK226" s="292">
        <v>114778</v>
      </c>
      <c r="AM226" s="292">
        <v>2273223.52</v>
      </c>
      <c r="AN226" s="292">
        <v>559117.9</v>
      </c>
      <c r="AS226" s="225">
        <f t="shared" si="24"/>
        <v>998643.41</v>
      </c>
      <c r="AT226" s="38">
        <f t="shared" si="25"/>
        <v>42190.36</v>
      </c>
      <c r="AU226" s="53">
        <f t="shared" si="26"/>
        <v>956453.05</v>
      </c>
      <c r="AV226" s="47">
        <f t="shared" si="27"/>
        <v>5838383.4900000002</v>
      </c>
      <c r="AW226" s="39">
        <f t="shared" si="28"/>
        <v>5843924.7200000007</v>
      </c>
      <c r="AX226" s="53">
        <f t="shared" si="29"/>
        <v>-5541.230000000447</v>
      </c>
    </row>
    <row r="227" spans="1:50" x14ac:dyDescent="0.2">
      <c r="D227" s="32" t="s">
        <v>299</v>
      </c>
      <c r="E227" s="32" t="s">
        <v>299</v>
      </c>
      <c r="F227" s="36">
        <v>4585.47</v>
      </c>
      <c r="H227" s="36">
        <v>6000</v>
      </c>
      <c r="L227" s="126">
        <v>14085.34</v>
      </c>
      <c r="O227" s="59">
        <v>6000</v>
      </c>
      <c r="P227" s="59">
        <v>8000</v>
      </c>
      <c r="S227" s="59">
        <v>0</v>
      </c>
      <c r="Y227" s="126">
        <v>-8797.39</v>
      </c>
      <c r="Z227" s="126">
        <v>38702.339999999997</v>
      </c>
      <c r="AB227" s="33">
        <v>83000</v>
      </c>
      <c r="AD227" s="33">
        <v>278.58999999999997</v>
      </c>
      <c r="AF227" s="33">
        <v>1532802.5</v>
      </c>
      <c r="AG227" s="33"/>
      <c r="AH227" s="33">
        <v>1046627.88</v>
      </c>
      <c r="AI227" s="292">
        <v>2044617.5</v>
      </c>
      <c r="AJ227" s="292"/>
      <c r="AK227" s="292">
        <v>7257</v>
      </c>
      <c r="AM227" s="292">
        <v>392601.93</v>
      </c>
      <c r="AN227" s="292">
        <v>11266.68</v>
      </c>
      <c r="AQ227" s="292">
        <v>226200</v>
      </c>
      <c r="AS227" s="225">
        <f t="shared" si="24"/>
        <v>10585.470000000001</v>
      </c>
      <c r="AT227" s="38">
        <f t="shared" si="25"/>
        <v>14000</v>
      </c>
      <c r="AU227" s="53">
        <f t="shared" si="26"/>
        <v>-3414.5299999999988</v>
      </c>
      <c r="AV227" s="47">
        <f t="shared" si="27"/>
        <v>2662708.9700000002</v>
      </c>
      <c r="AW227" s="39">
        <f t="shared" si="28"/>
        <v>2681943.1100000003</v>
      </c>
      <c r="AX227" s="53">
        <f t="shared" si="29"/>
        <v>-19234.14000000013</v>
      </c>
    </row>
    <row r="228" spans="1:50" x14ac:dyDescent="0.2">
      <c r="D228" s="32" t="s">
        <v>314</v>
      </c>
      <c r="E228" s="32" t="s">
        <v>314</v>
      </c>
      <c r="F228" s="36">
        <v>49359.73</v>
      </c>
      <c r="G228" s="36">
        <v>36520.71</v>
      </c>
      <c r="I228" s="36">
        <v>44120</v>
      </c>
      <c r="K228" s="126">
        <v>1</v>
      </c>
      <c r="L228" s="126">
        <v>2</v>
      </c>
      <c r="P228" s="59">
        <v>68912.08</v>
      </c>
      <c r="S228" s="59">
        <v>1004.43</v>
      </c>
      <c r="Y228" s="126">
        <v>137083.92000000001</v>
      </c>
      <c r="Z228" s="126">
        <v>180573.14</v>
      </c>
      <c r="AD228" s="33">
        <v>604.01</v>
      </c>
      <c r="AF228" s="33">
        <v>12606813.58</v>
      </c>
      <c r="AG228" s="33"/>
      <c r="AH228" s="33">
        <v>276213.34999999998</v>
      </c>
      <c r="AI228" s="292">
        <v>12696009.58</v>
      </c>
      <c r="AJ228" s="292"/>
      <c r="AK228" s="292">
        <v>24408</v>
      </c>
      <c r="AM228" s="292">
        <v>420783.49</v>
      </c>
      <c r="AS228" s="225">
        <f t="shared" si="24"/>
        <v>130000.44</v>
      </c>
      <c r="AT228" s="38">
        <f t="shared" si="25"/>
        <v>69916.509999999995</v>
      </c>
      <c r="AU228" s="53">
        <f t="shared" si="26"/>
        <v>60083.930000000008</v>
      </c>
      <c r="AV228" s="47">
        <f t="shared" si="27"/>
        <v>12883630.939999999</v>
      </c>
      <c r="AW228" s="39">
        <f t="shared" si="28"/>
        <v>13141201.07</v>
      </c>
      <c r="AX228" s="53">
        <f t="shared" si="29"/>
        <v>-257570.13000000082</v>
      </c>
    </row>
    <row r="229" spans="1:50" x14ac:dyDescent="0.2">
      <c r="D229" s="126"/>
      <c r="AG229" s="33"/>
      <c r="AH229" s="33"/>
      <c r="AI229" s="292"/>
      <c r="AJ229" s="292"/>
      <c r="AS229" s="225">
        <f t="shared" si="24"/>
        <v>0</v>
      </c>
      <c r="AT229" s="38">
        <f t="shared" si="25"/>
        <v>0</v>
      </c>
      <c r="AU229" s="53">
        <f t="shared" si="26"/>
        <v>0</v>
      </c>
      <c r="AV229" s="47">
        <f t="shared" si="27"/>
        <v>0</v>
      </c>
      <c r="AW229" s="39">
        <f t="shared" si="28"/>
        <v>0</v>
      </c>
      <c r="AX229" s="53">
        <f t="shared" si="29"/>
        <v>0</v>
      </c>
    </row>
    <row r="230" spans="1:50" x14ac:dyDescent="0.2">
      <c r="D230" s="126"/>
      <c r="AG230" s="33"/>
      <c r="AH230" s="33"/>
      <c r="AI230" s="292"/>
      <c r="AJ230" s="292"/>
    </row>
    <row r="231" spans="1:50" x14ac:dyDescent="0.2">
      <c r="D231" s="126"/>
      <c r="AJ231" s="292"/>
    </row>
    <row r="232" spans="1:50" x14ac:dyDescent="0.2">
      <c r="D232" s="126"/>
    </row>
    <row r="233" spans="1:50" x14ac:dyDescent="0.2">
      <c r="D233" s="126"/>
    </row>
    <row r="234" spans="1:50" x14ac:dyDescent="0.2">
      <c r="D234" s="126"/>
    </row>
    <row r="235" spans="1:50" x14ac:dyDescent="0.2">
      <c r="D235" s="126"/>
    </row>
    <row r="236" spans="1:50" x14ac:dyDescent="0.2">
      <c r="D236" s="126"/>
    </row>
    <row r="237" spans="1:50" x14ac:dyDescent="0.2">
      <c r="D237" s="126"/>
    </row>
    <row r="238" spans="1:50" x14ac:dyDescent="0.2">
      <c r="D238" s="126"/>
    </row>
    <row r="239" spans="1:50" x14ac:dyDescent="0.2">
      <c r="D239" s="126"/>
    </row>
    <row r="240" spans="1:50" x14ac:dyDescent="0.2">
      <c r="D240" s="126"/>
    </row>
    <row r="241" spans="4:36" x14ac:dyDescent="0.2">
      <c r="D241" s="126"/>
    </row>
    <row r="242" spans="4:36" x14ac:dyDescent="0.2">
      <c r="D242" s="126"/>
      <c r="AG242" s="33"/>
      <c r="AH242" s="33"/>
      <c r="AI242" s="292"/>
      <c r="AJ242" s="292"/>
    </row>
    <row r="243" spans="4:36" x14ac:dyDescent="0.2">
      <c r="D243" s="126"/>
      <c r="AG243" s="33"/>
      <c r="AH243" s="33"/>
      <c r="AI243" s="292"/>
      <c r="AJ243" s="292"/>
    </row>
    <row r="244" spans="4:36" x14ac:dyDescent="0.2">
      <c r="D244" s="126"/>
    </row>
    <row r="245" spans="4:36" x14ac:dyDescent="0.2">
      <c r="D245" s="126"/>
    </row>
    <row r="246" spans="4:36" x14ac:dyDescent="0.2">
      <c r="D246" s="126"/>
    </row>
    <row r="247" spans="4:36" x14ac:dyDescent="0.2">
      <c r="D247" s="126"/>
    </row>
    <row r="248" spans="4:36" x14ac:dyDescent="0.2">
      <c r="D248" s="126"/>
    </row>
    <row r="249" spans="4:36" x14ac:dyDescent="0.2">
      <c r="D249" s="126"/>
    </row>
    <row r="250" spans="4:36" x14ac:dyDescent="0.2">
      <c r="D250" s="126"/>
    </row>
    <row r="251" spans="4:36" x14ac:dyDescent="0.2">
      <c r="D251" s="126"/>
    </row>
    <row r="252" spans="4:36" x14ac:dyDescent="0.2">
      <c r="D252" s="126"/>
    </row>
    <row r="253" spans="4:36" x14ac:dyDescent="0.2">
      <c r="D253" s="126"/>
    </row>
    <row r="254" spans="4:36" x14ac:dyDescent="0.2">
      <c r="D254" s="126"/>
    </row>
    <row r="255" spans="4:36" x14ac:dyDescent="0.2">
      <c r="D255" s="12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8"/>
  <sheetViews>
    <sheetView topLeftCell="E1" workbookViewId="0">
      <pane ySplit="3" topLeftCell="A104" activePane="bottomLeft" state="frozen"/>
      <selection pane="bottomLeft" activeCell="H119" sqref="H119"/>
    </sheetView>
  </sheetViews>
  <sheetFormatPr defaultRowHeight="14.25" x14ac:dyDescent="0.2"/>
  <cols>
    <col min="1" max="1" width="9" style="106"/>
    <col min="2" max="2" width="12.625" style="106" customWidth="1"/>
    <col min="3" max="3" width="9.375" style="250" customWidth="1"/>
    <col min="4" max="4" width="23.625" style="132" customWidth="1"/>
    <col min="5" max="5" width="25.25" style="106" customWidth="1"/>
    <col min="6" max="6" width="16.875" style="135" customWidth="1"/>
    <col min="7" max="7" width="14.625" style="250" customWidth="1"/>
    <col min="8" max="8" width="20.625" style="135" customWidth="1"/>
    <col min="9" max="9" width="9.375" style="135" bestFit="1" customWidth="1"/>
    <col min="10" max="10" width="12.625" style="106" customWidth="1"/>
    <col min="11" max="11" width="13.5" style="250" customWidth="1"/>
    <col min="12" max="12" width="26.25" style="265" customWidth="1"/>
    <col min="13" max="13" width="25.75" style="265" customWidth="1"/>
    <col min="14" max="14" width="13.75" style="265" customWidth="1"/>
    <col min="15" max="15" width="17.75" style="295" customWidth="1"/>
    <col min="16" max="16" width="25.125" style="132" customWidth="1"/>
    <col min="17" max="17" width="17.125" style="132" customWidth="1"/>
    <col min="18" max="18" width="21.625" style="132" customWidth="1"/>
    <col min="19" max="19" width="25.125" style="263" customWidth="1"/>
    <col min="20" max="20" width="26.125" style="136" customWidth="1"/>
    <col min="21" max="21" width="23.375" style="129" customWidth="1"/>
    <col min="22" max="22" width="14.875" style="129" bestFit="1" customWidth="1"/>
    <col min="23" max="23" width="15.875" style="129" bestFit="1" customWidth="1"/>
    <col min="24" max="25" width="15.125" style="129" bestFit="1" customWidth="1"/>
    <col min="26" max="26" width="15.125" style="297" bestFit="1" customWidth="1"/>
    <col min="27" max="27" width="16" style="297" bestFit="1" customWidth="1"/>
    <col min="28" max="28" width="15.375" style="297" bestFit="1" customWidth="1"/>
    <col min="29" max="29" width="14.125" style="297" bestFit="1" customWidth="1"/>
    <col min="30" max="30" width="15" style="297" bestFit="1" customWidth="1"/>
    <col min="31" max="31" width="14.75" style="297" bestFit="1" customWidth="1"/>
    <col min="32" max="32" width="15.375" style="297" bestFit="1" customWidth="1"/>
    <col min="33" max="33" width="14.5" style="297" bestFit="1" customWidth="1"/>
    <col min="34" max="35" width="15.375" style="214" bestFit="1" customWidth="1"/>
    <col min="36" max="36" width="13.5" style="214" bestFit="1" customWidth="1"/>
    <col min="37" max="37" width="14.5" style="214" bestFit="1" customWidth="1"/>
    <col min="38" max="39" width="15.5" style="214" bestFit="1" customWidth="1"/>
    <col min="40" max="40" width="15.125" style="214" bestFit="1" customWidth="1"/>
    <col min="41" max="41" width="15.375" style="214" bestFit="1" customWidth="1"/>
    <col min="42" max="42" width="15.125" style="130" bestFit="1" customWidth="1"/>
    <col min="43" max="43" width="15.375" style="130" bestFit="1" customWidth="1"/>
    <col min="44" max="44" width="14.375" style="130" bestFit="1" customWidth="1"/>
    <col min="45" max="45" width="15.375" style="130" bestFit="1" customWidth="1"/>
    <col min="46" max="47" width="13.375" style="130" bestFit="1" customWidth="1"/>
    <col min="48" max="48" width="14.375" style="130" bestFit="1" customWidth="1"/>
    <col min="49" max="49" width="15.125" style="130" bestFit="1" customWidth="1"/>
    <col min="50" max="50" width="14.125" style="130" bestFit="1" customWidth="1"/>
    <col min="51" max="51" width="15.125" style="130" bestFit="1" customWidth="1"/>
    <col min="52" max="52" width="14.125" style="130" bestFit="1" customWidth="1"/>
    <col min="53" max="54" width="11.375" style="130" bestFit="1" customWidth="1"/>
    <col min="55" max="55" width="13.125" style="130" bestFit="1" customWidth="1"/>
    <col min="56" max="56" width="10.375" style="130" bestFit="1" customWidth="1"/>
    <col min="57" max="57" width="13.125" style="130" bestFit="1" customWidth="1"/>
    <col min="58" max="58" width="14.125" style="130" bestFit="1" customWidth="1"/>
    <col min="59" max="59" width="13.125" style="130" bestFit="1" customWidth="1"/>
    <col min="60" max="60" width="9.125" style="130" bestFit="1" customWidth="1"/>
    <col min="61" max="61" width="13.125" style="130" bestFit="1" customWidth="1"/>
    <col min="62" max="62" width="14.125" style="130" bestFit="1" customWidth="1"/>
    <col min="63" max="63" width="13.125" style="130" bestFit="1" customWidth="1"/>
    <col min="64" max="67" width="14.125" style="130" bestFit="1" customWidth="1"/>
    <col min="68" max="69" width="10.375" style="130" bestFit="1" customWidth="1"/>
    <col min="70" max="70" width="11.375" style="130" bestFit="1" customWidth="1"/>
    <col min="71" max="71" width="13.125" style="130" bestFit="1" customWidth="1"/>
    <col min="72" max="16384" width="9" style="130"/>
  </cols>
  <sheetData>
    <row r="1" spans="1:33" x14ac:dyDescent="0.2">
      <c r="A1" s="135"/>
      <c r="B1" s="135"/>
      <c r="D1" s="135"/>
      <c r="E1" s="135" t="s">
        <v>1408</v>
      </c>
      <c r="F1" s="135" t="s">
        <v>1819</v>
      </c>
      <c r="G1" s="250" t="s">
        <v>1821</v>
      </c>
      <c r="H1" s="135" t="s">
        <v>1823</v>
      </c>
      <c r="I1" s="135" t="s">
        <v>1825</v>
      </c>
      <c r="J1" s="135" t="s">
        <v>1829</v>
      </c>
      <c r="K1" s="250" t="s">
        <v>1831</v>
      </c>
      <c r="L1" s="265" t="s">
        <v>1835</v>
      </c>
      <c r="M1" s="265" t="s">
        <v>1837</v>
      </c>
      <c r="N1" s="265" t="s">
        <v>1841</v>
      </c>
      <c r="O1" s="295" t="s">
        <v>1843</v>
      </c>
      <c r="P1" s="132" t="s">
        <v>1845</v>
      </c>
      <c r="Q1" s="132" t="s">
        <v>1790</v>
      </c>
      <c r="R1" s="132" t="s">
        <v>1847</v>
      </c>
      <c r="S1" s="263" t="s">
        <v>1849</v>
      </c>
      <c r="T1" s="136" t="s">
        <v>1852</v>
      </c>
      <c r="U1" s="129" t="s">
        <v>1854</v>
      </c>
      <c r="V1" s="129" t="s">
        <v>1856</v>
      </c>
      <c r="W1" s="129" t="s">
        <v>1858</v>
      </c>
      <c r="X1" s="129" t="s">
        <v>1860</v>
      </c>
      <c r="Y1" s="129" t="s">
        <v>1864</v>
      </c>
      <c r="Z1" s="297" t="s">
        <v>1866</v>
      </c>
      <c r="AA1" s="297" t="s">
        <v>1870</v>
      </c>
      <c r="AB1" s="297" t="s">
        <v>1872</v>
      </c>
      <c r="AC1" s="297" t="s">
        <v>1874</v>
      </c>
      <c r="AD1" s="297" t="s">
        <v>1876</v>
      </c>
      <c r="AE1" s="297" t="s">
        <v>1878</v>
      </c>
      <c r="AF1" s="297" t="s">
        <v>1880</v>
      </c>
      <c r="AG1" s="297" t="s">
        <v>1882</v>
      </c>
    </row>
    <row r="2" spans="1:33" x14ac:dyDescent="0.2">
      <c r="A2" s="135"/>
      <c r="B2" s="135"/>
      <c r="D2" s="135"/>
      <c r="E2" s="135" t="s">
        <v>1409</v>
      </c>
      <c r="F2" s="135" t="s">
        <v>1820</v>
      </c>
      <c r="G2" s="250" t="s">
        <v>1822</v>
      </c>
      <c r="H2" s="135" t="s">
        <v>1824</v>
      </c>
      <c r="I2" s="135" t="s">
        <v>1826</v>
      </c>
      <c r="J2" s="135" t="s">
        <v>1830</v>
      </c>
      <c r="K2" s="250" t="s">
        <v>1832</v>
      </c>
      <c r="L2" s="265" t="s">
        <v>1836</v>
      </c>
      <c r="M2" s="265" t="s">
        <v>1838</v>
      </c>
      <c r="N2" s="265" t="s">
        <v>1842</v>
      </c>
      <c r="O2" s="295" t="s">
        <v>1844</v>
      </c>
      <c r="P2" s="132" t="s">
        <v>1846</v>
      </c>
      <c r="Q2" s="132" t="s">
        <v>1791</v>
      </c>
      <c r="R2" s="132" t="s">
        <v>1848</v>
      </c>
      <c r="S2" s="263" t="s">
        <v>1792</v>
      </c>
      <c r="T2" s="136" t="s">
        <v>1853</v>
      </c>
      <c r="U2" s="129" t="s">
        <v>1855</v>
      </c>
      <c r="V2" s="129" t="s">
        <v>1857</v>
      </c>
      <c r="W2" s="129" t="s">
        <v>1859</v>
      </c>
      <c r="X2" s="129" t="s">
        <v>1861</v>
      </c>
      <c r="Y2" s="129" t="s">
        <v>1865</v>
      </c>
      <c r="Z2" s="297" t="s">
        <v>1867</v>
      </c>
      <c r="AA2" s="297" t="s">
        <v>1871</v>
      </c>
      <c r="AB2" s="297" t="s">
        <v>1873</v>
      </c>
      <c r="AC2" s="297" t="s">
        <v>1875</v>
      </c>
      <c r="AD2" s="297" t="s">
        <v>1877</v>
      </c>
      <c r="AE2" s="297" t="s">
        <v>1879</v>
      </c>
      <c r="AF2" s="297" t="s">
        <v>1881</v>
      </c>
      <c r="AG2" s="297" t="s">
        <v>1883</v>
      </c>
    </row>
    <row r="3" spans="1:33" x14ac:dyDescent="0.2">
      <c r="A3" s="135"/>
      <c r="B3" s="135"/>
      <c r="D3" s="135"/>
      <c r="E3" s="135" t="s">
        <v>1410</v>
      </c>
      <c r="F3" s="135">
        <v>44836951.140000001</v>
      </c>
      <c r="G3" s="250">
        <v>1345755.82</v>
      </c>
      <c r="H3" s="135">
        <v>7548042.1799999997</v>
      </c>
      <c r="I3" s="135">
        <v>3500</v>
      </c>
      <c r="J3" s="135">
        <v>136287097.44999999</v>
      </c>
      <c r="K3" s="250">
        <v>28892763.809999999</v>
      </c>
      <c r="L3" s="265">
        <v>721230.62</v>
      </c>
      <c r="M3" s="265">
        <v>3139573.98</v>
      </c>
      <c r="N3" s="265">
        <v>987492</v>
      </c>
      <c r="O3" s="295">
        <v>386738.91</v>
      </c>
      <c r="P3" s="132">
        <v>337733.12</v>
      </c>
      <c r="Q3" s="132">
        <v>2898681.94</v>
      </c>
      <c r="R3" s="132">
        <v>35231224.890000001</v>
      </c>
      <c r="S3" s="263">
        <v>188095836.97</v>
      </c>
      <c r="T3" s="136">
        <v>151663019.33000001</v>
      </c>
      <c r="U3" s="129">
        <v>10878678.109999999</v>
      </c>
      <c r="V3" s="129">
        <v>208307.71</v>
      </c>
      <c r="W3" s="129">
        <v>32511</v>
      </c>
      <c r="X3" s="129">
        <v>148464896.63</v>
      </c>
      <c r="Y3" s="129">
        <v>17283263.719999999</v>
      </c>
      <c r="Z3" s="297">
        <v>218888488.80000001</v>
      </c>
      <c r="AA3" s="297">
        <v>2224183.34</v>
      </c>
      <c r="AB3" s="297">
        <v>3400749.95</v>
      </c>
      <c r="AC3" s="297">
        <v>88230621.569999993</v>
      </c>
      <c r="AD3" s="297">
        <v>27376517.98</v>
      </c>
      <c r="AE3" s="297">
        <v>89403</v>
      </c>
      <c r="AF3" s="297">
        <v>12480.82</v>
      </c>
      <c r="AG3" s="297">
        <v>1192633.07</v>
      </c>
    </row>
    <row r="4" spans="1:33" x14ac:dyDescent="0.2">
      <c r="A4" s="106" t="s">
        <v>663</v>
      </c>
      <c r="B4" s="106" t="s">
        <v>665</v>
      </c>
      <c r="C4" s="274">
        <v>6056</v>
      </c>
      <c r="D4" s="132" t="s">
        <v>667</v>
      </c>
      <c r="E4" s="106" t="s">
        <v>667</v>
      </c>
      <c r="F4" s="135">
        <v>815761.53</v>
      </c>
      <c r="G4" s="215">
        <v>26627</v>
      </c>
      <c r="H4" s="135">
        <v>89398.51</v>
      </c>
      <c r="J4" s="106">
        <v>4719571.05</v>
      </c>
      <c r="K4" s="274">
        <v>219808.93</v>
      </c>
      <c r="M4" s="265">
        <v>34397.440000000002</v>
      </c>
      <c r="N4" s="265">
        <v>0</v>
      </c>
      <c r="O4" s="296">
        <v>261.14999999999998</v>
      </c>
      <c r="R4" s="132">
        <v>4036332.07</v>
      </c>
      <c r="S4" s="264">
        <v>1723269</v>
      </c>
      <c r="T4" s="136">
        <v>1767252.87</v>
      </c>
      <c r="U4" s="129">
        <v>90040</v>
      </c>
      <c r="V4" s="129">
        <v>1669.18</v>
      </c>
      <c r="W4" s="129">
        <v>350</v>
      </c>
      <c r="X4" s="129">
        <v>1737240</v>
      </c>
      <c r="Y4" s="129">
        <v>433910</v>
      </c>
      <c r="Z4" s="297">
        <v>2554273</v>
      </c>
      <c r="AA4" s="297">
        <v>70675</v>
      </c>
      <c r="AB4" s="297">
        <v>52423</v>
      </c>
      <c r="AC4" s="297">
        <v>962601.82</v>
      </c>
      <c r="AD4" s="297">
        <v>313580.87</v>
      </c>
      <c r="AF4" s="297">
        <v>1</v>
      </c>
    </row>
    <row r="5" spans="1:33" x14ac:dyDescent="0.2">
      <c r="A5" s="106" t="s">
        <v>663</v>
      </c>
      <c r="B5" s="106" t="s">
        <v>665</v>
      </c>
      <c r="C5" s="274">
        <v>1965</v>
      </c>
      <c r="D5" s="132" t="s">
        <v>668</v>
      </c>
      <c r="E5" s="106" t="s">
        <v>668</v>
      </c>
      <c r="F5" s="135">
        <v>376027.93</v>
      </c>
      <c r="G5" s="215">
        <v>0</v>
      </c>
      <c r="H5" s="135">
        <v>38298.620000000003</v>
      </c>
      <c r="J5" s="106">
        <v>659369.93999999994</v>
      </c>
      <c r="K5" s="274">
        <v>361043.68</v>
      </c>
      <c r="L5" s="265">
        <v>0</v>
      </c>
      <c r="M5" s="265">
        <v>6000</v>
      </c>
      <c r="O5" s="296">
        <v>755.01</v>
      </c>
      <c r="R5" s="132">
        <v>-205454.98</v>
      </c>
      <c r="S5" s="264">
        <v>1740746.12</v>
      </c>
      <c r="T5" s="136">
        <v>913785.8</v>
      </c>
      <c r="U5" s="129">
        <v>244070</v>
      </c>
      <c r="V5" s="129">
        <v>1165.31</v>
      </c>
      <c r="W5" s="129">
        <v>380</v>
      </c>
      <c r="X5" s="129">
        <v>980940</v>
      </c>
      <c r="Y5" s="129">
        <v>129900</v>
      </c>
      <c r="Z5" s="297">
        <v>1308101</v>
      </c>
      <c r="AA5" s="297">
        <v>11225</v>
      </c>
      <c r="AB5" s="297">
        <v>33046</v>
      </c>
      <c r="AC5" s="297">
        <v>777831.6</v>
      </c>
      <c r="AD5" s="297">
        <v>243843.49</v>
      </c>
      <c r="AG5" s="297">
        <v>3500</v>
      </c>
    </row>
    <row r="6" spans="1:33" x14ac:dyDescent="0.2">
      <c r="A6" s="106" t="s">
        <v>663</v>
      </c>
      <c r="B6" s="106" t="s">
        <v>665</v>
      </c>
      <c r="C6" s="274">
        <v>6832</v>
      </c>
      <c r="D6" s="132" t="s">
        <v>669</v>
      </c>
      <c r="E6" s="106" t="s">
        <v>669</v>
      </c>
      <c r="F6" s="135">
        <v>875629.96</v>
      </c>
      <c r="G6" s="215">
        <v>53340</v>
      </c>
      <c r="H6" s="135">
        <v>109922.39</v>
      </c>
      <c r="J6" s="106">
        <v>1175622.27</v>
      </c>
      <c r="K6" s="274">
        <v>585154.65</v>
      </c>
      <c r="L6" s="265">
        <v>4020</v>
      </c>
      <c r="M6" s="265">
        <v>15516.12</v>
      </c>
      <c r="N6" s="265">
        <v>91550</v>
      </c>
      <c r="O6" s="296">
        <v>1170.43</v>
      </c>
      <c r="R6" s="132">
        <v>1216342.3799999999</v>
      </c>
      <c r="S6" s="264">
        <v>2169071.4500000002</v>
      </c>
      <c r="T6" s="136">
        <v>2648205.09</v>
      </c>
      <c r="V6" s="129">
        <v>3999.34</v>
      </c>
      <c r="W6" s="129">
        <v>2306</v>
      </c>
      <c r="X6" s="129">
        <v>1882243.23</v>
      </c>
      <c r="Y6" s="129">
        <v>343700</v>
      </c>
      <c r="Z6" s="297">
        <v>3380175.23</v>
      </c>
      <c r="AA6" s="297">
        <v>85647</v>
      </c>
      <c r="AB6" s="297">
        <v>65114</v>
      </c>
      <c r="AC6" s="297">
        <v>1507935.66</v>
      </c>
      <c r="AD6" s="297">
        <v>533750.64</v>
      </c>
      <c r="AF6" s="297">
        <v>5832.24</v>
      </c>
    </row>
    <row r="7" spans="1:33" x14ac:dyDescent="0.2">
      <c r="A7" s="106" t="s">
        <v>663</v>
      </c>
      <c r="B7" s="106" t="s">
        <v>665</v>
      </c>
      <c r="C7" s="274">
        <v>3424</v>
      </c>
      <c r="D7" s="132" t="s">
        <v>670</v>
      </c>
      <c r="E7" s="106" t="s">
        <v>670</v>
      </c>
      <c r="F7" s="135">
        <v>575347.01</v>
      </c>
      <c r="G7" s="215">
        <v>0</v>
      </c>
      <c r="H7" s="135">
        <v>62002.34</v>
      </c>
      <c r="J7" s="106">
        <v>480385.57</v>
      </c>
      <c r="K7" s="274">
        <v>299661.59000000003</v>
      </c>
      <c r="L7" s="265">
        <v>0</v>
      </c>
      <c r="M7" s="265">
        <v>9296.2099999999991</v>
      </c>
      <c r="O7" s="296">
        <v>899.83</v>
      </c>
      <c r="R7" s="132">
        <v>1505405.27</v>
      </c>
      <c r="S7" s="264">
        <v>235221.96</v>
      </c>
      <c r="T7" s="136">
        <v>1138829.05</v>
      </c>
      <c r="U7" s="129">
        <v>344445</v>
      </c>
      <c r="V7" s="129">
        <v>2595.4699999999998</v>
      </c>
      <c r="W7" s="129">
        <v>2290</v>
      </c>
      <c r="X7" s="129">
        <v>1514280</v>
      </c>
      <c r="Y7" s="129">
        <v>164262</v>
      </c>
      <c r="Z7" s="297">
        <v>1857987</v>
      </c>
      <c r="AA7" s="297">
        <v>77388</v>
      </c>
      <c r="AB7" s="297">
        <v>21752</v>
      </c>
      <c r="AC7" s="297">
        <v>1144732.8500000001</v>
      </c>
      <c r="AD7" s="297">
        <v>398262.43</v>
      </c>
      <c r="AF7" s="297">
        <v>6</v>
      </c>
    </row>
    <row r="8" spans="1:33" x14ac:dyDescent="0.2">
      <c r="A8" s="106" t="s">
        <v>663</v>
      </c>
      <c r="B8" s="106" t="s">
        <v>665</v>
      </c>
      <c r="C8" s="274">
        <v>3151</v>
      </c>
      <c r="D8" s="132" t="s">
        <v>671</v>
      </c>
      <c r="E8" s="106" t="s">
        <v>671</v>
      </c>
      <c r="F8" s="135">
        <v>460951.84</v>
      </c>
      <c r="G8" s="215">
        <v>8993</v>
      </c>
      <c r="H8" s="135">
        <v>80238.66</v>
      </c>
      <c r="J8" s="106">
        <v>580368.65</v>
      </c>
      <c r="K8" s="274">
        <v>277198.77</v>
      </c>
      <c r="L8" s="265">
        <v>0</v>
      </c>
      <c r="M8" s="265">
        <v>14968.04</v>
      </c>
      <c r="N8" s="265">
        <v>47416</v>
      </c>
      <c r="O8" s="296">
        <v>182.19</v>
      </c>
      <c r="R8" s="132">
        <v>-165092.78</v>
      </c>
      <c r="S8" s="264">
        <v>1649277.25</v>
      </c>
      <c r="T8" s="136">
        <v>854775.9</v>
      </c>
      <c r="U8" s="129">
        <v>211803</v>
      </c>
      <c r="V8" s="129">
        <v>2179.9</v>
      </c>
      <c r="W8" s="129">
        <v>1800</v>
      </c>
      <c r="X8" s="129">
        <v>813660</v>
      </c>
      <c r="Y8" s="129">
        <v>144000</v>
      </c>
      <c r="Z8" s="297">
        <v>1098156</v>
      </c>
      <c r="AA8" s="297">
        <v>19544</v>
      </c>
      <c r="AC8" s="297">
        <v>831632.57</v>
      </c>
      <c r="AD8" s="297">
        <v>217878.01</v>
      </c>
      <c r="AF8" s="297">
        <v>8</v>
      </c>
    </row>
    <row r="9" spans="1:33" x14ac:dyDescent="0.2">
      <c r="A9" s="106" t="s">
        <v>663</v>
      </c>
      <c r="B9" s="106" t="s">
        <v>665</v>
      </c>
      <c r="C9" s="274">
        <v>3123</v>
      </c>
      <c r="D9" s="132" t="s">
        <v>672</v>
      </c>
      <c r="E9" s="106" t="s">
        <v>672</v>
      </c>
      <c r="F9" s="135">
        <v>535323.81000000006</v>
      </c>
      <c r="G9" s="215">
        <v>3306</v>
      </c>
      <c r="H9" s="135">
        <v>65573.98</v>
      </c>
      <c r="J9" s="106">
        <v>355907.76</v>
      </c>
      <c r="K9" s="274">
        <v>216886.03</v>
      </c>
      <c r="L9" s="265">
        <v>0</v>
      </c>
      <c r="M9" s="265">
        <v>7647.6</v>
      </c>
      <c r="O9" s="296">
        <v>56.55</v>
      </c>
      <c r="R9" s="132">
        <v>270129.78000000003</v>
      </c>
      <c r="S9" s="264">
        <v>991159.3</v>
      </c>
      <c r="T9" s="136">
        <v>1167975.8700000001</v>
      </c>
      <c r="U9" s="129">
        <v>58800</v>
      </c>
      <c r="V9" s="129">
        <v>1668.76</v>
      </c>
      <c r="W9" s="129">
        <v>1392</v>
      </c>
      <c r="X9" s="129">
        <v>939960</v>
      </c>
      <c r="Y9" s="129">
        <v>142600</v>
      </c>
      <c r="Z9" s="297">
        <v>1578680</v>
      </c>
      <c r="AB9" s="297">
        <v>17144</v>
      </c>
      <c r="AC9" s="297">
        <v>680266.78</v>
      </c>
      <c r="AD9" s="297">
        <v>121902.64</v>
      </c>
      <c r="AF9" s="297">
        <v>3398.86</v>
      </c>
      <c r="AG9" s="297">
        <v>3000</v>
      </c>
    </row>
    <row r="10" spans="1:33" x14ac:dyDescent="0.2">
      <c r="A10" s="106" t="s">
        <v>663</v>
      </c>
      <c r="B10" s="106" t="s">
        <v>665</v>
      </c>
      <c r="C10" s="274">
        <v>1839</v>
      </c>
      <c r="D10" s="132" t="s">
        <v>673</v>
      </c>
      <c r="E10" s="106" t="s">
        <v>673</v>
      </c>
      <c r="F10" s="135">
        <v>255655.4</v>
      </c>
      <c r="G10" s="215">
        <v>8732</v>
      </c>
      <c r="H10" s="135">
        <v>62337.69</v>
      </c>
      <c r="J10" s="106">
        <v>826584.9</v>
      </c>
      <c r="K10" s="274">
        <v>252361.44</v>
      </c>
      <c r="L10" s="265">
        <v>0</v>
      </c>
      <c r="M10" s="265">
        <v>26808.63</v>
      </c>
      <c r="N10" s="265">
        <v>0</v>
      </c>
      <c r="O10" s="296">
        <v>298.99</v>
      </c>
      <c r="R10" s="132">
        <v>1284695.77</v>
      </c>
      <c r="S10" s="264">
        <v>169383.81</v>
      </c>
      <c r="T10" s="136">
        <v>744227.65</v>
      </c>
      <c r="U10" s="129">
        <v>36519.75</v>
      </c>
      <c r="V10" s="129">
        <v>981.05</v>
      </c>
      <c r="W10" s="129">
        <v>3472</v>
      </c>
      <c r="X10" s="129">
        <v>1039860</v>
      </c>
      <c r="Y10" s="129">
        <v>175450</v>
      </c>
      <c r="Z10" s="297">
        <v>1435510</v>
      </c>
      <c r="AA10" s="297">
        <v>26096</v>
      </c>
      <c r="AB10" s="297">
        <v>13972</v>
      </c>
      <c r="AC10" s="297">
        <v>395417.35</v>
      </c>
      <c r="AD10" s="297">
        <v>205024.87</v>
      </c>
      <c r="AF10" s="297">
        <v>6</v>
      </c>
    </row>
    <row r="11" spans="1:33" x14ac:dyDescent="0.2">
      <c r="A11" s="106" t="s">
        <v>663</v>
      </c>
      <c r="B11" s="106" t="s">
        <v>665</v>
      </c>
      <c r="C11" s="274">
        <v>6110</v>
      </c>
      <c r="D11" s="132" t="s">
        <v>674</v>
      </c>
      <c r="E11" s="106" t="s">
        <v>674</v>
      </c>
      <c r="F11" s="135">
        <v>1100774.8799999999</v>
      </c>
      <c r="G11" s="215">
        <v>17112</v>
      </c>
      <c r="H11" s="135">
        <v>175353.57</v>
      </c>
      <c r="J11" s="106">
        <v>857805.09</v>
      </c>
      <c r="K11" s="274">
        <v>474811.58</v>
      </c>
      <c r="L11" s="265">
        <v>0</v>
      </c>
      <c r="M11" s="265">
        <v>9434.42</v>
      </c>
      <c r="N11" s="265">
        <v>0</v>
      </c>
      <c r="O11" s="296">
        <v>926.95</v>
      </c>
      <c r="R11" s="132">
        <v>2309346.12</v>
      </c>
      <c r="S11" s="264">
        <v>668274.24</v>
      </c>
      <c r="T11" s="136">
        <v>1723560.25</v>
      </c>
      <c r="U11" s="129">
        <v>93700</v>
      </c>
      <c r="V11" s="129">
        <v>4830.04</v>
      </c>
      <c r="W11" s="129">
        <v>1360</v>
      </c>
      <c r="X11" s="129">
        <v>1333820</v>
      </c>
      <c r="Y11" s="129">
        <v>280650</v>
      </c>
      <c r="Z11" s="297">
        <v>2352492</v>
      </c>
      <c r="AA11" s="297">
        <v>94400</v>
      </c>
      <c r="AB11" s="297">
        <v>56502</v>
      </c>
      <c r="AC11" s="297">
        <v>1087481.25</v>
      </c>
      <c r="AD11" s="297">
        <v>209166.65</v>
      </c>
      <c r="AF11" s="297">
        <v>3</v>
      </c>
    </row>
    <row r="12" spans="1:33" x14ac:dyDescent="0.2">
      <c r="A12" s="106" t="s">
        <v>663</v>
      </c>
      <c r="B12" s="106" t="s">
        <v>665</v>
      </c>
      <c r="C12" s="274">
        <v>2389</v>
      </c>
      <c r="D12" s="132" t="s">
        <v>675</v>
      </c>
      <c r="E12" s="106" t="s">
        <v>675</v>
      </c>
      <c r="F12" s="135">
        <v>506448.61</v>
      </c>
      <c r="G12" s="215">
        <v>25515</v>
      </c>
      <c r="H12" s="135">
        <v>41530.300000000003</v>
      </c>
      <c r="J12" s="106">
        <v>911484.63</v>
      </c>
      <c r="K12" s="274">
        <v>283773.3</v>
      </c>
      <c r="L12" s="265">
        <v>0</v>
      </c>
      <c r="M12" s="265">
        <v>18196</v>
      </c>
      <c r="O12" s="296">
        <v>154.93</v>
      </c>
      <c r="R12" s="132">
        <v>-222348.81</v>
      </c>
      <c r="S12" s="264">
        <v>2102009.77</v>
      </c>
      <c r="T12" s="136">
        <v>834708.95</v>
      </c>
      <c r="U12" s="129">
        <v>59600</v>
      </c>
      <c r="V12" s="129">
        <v>1461.07</v>
      </c>
      <c r="W12" s="129">
        <v>960</v>
      </c>
      <c r="X12" s="129">
        <v>1586880</v>
      </c>
      <c r="Y12" s="129">
        <v>223760</v>
      </c>
      <c r="Z12" s="297">
        <v>2057108</v>
      </c>
      <c r="AA12" s="297">
        <v>7900</v>
      </c>
      <c r="AB12" s="297">
        <v>22640</v>
      </c>
      <c r="AC12" s="297">
        <v>498659.96</v>
      </c>
      <c r="AD12" s="297">
        <v>250317.11</v>
      </c>
      <c r="AF12" s="297">
        <v>5</v>
      </c>
    </row>
    <row r="13" spans="1:33" x14ac:dyDescent="0.2">
      <c r="A13" s="106" t="s">
        <v>663</v>
      </c>
      <c r="B13" s="106" t="s">
        <v>665</v>
      </c>
      <c r="C13" s="274">
        <v>4903</v>
      </c>
      <c r="D13" s="132" t="s">
        <v>676</v>
      </c>
      <c r="E13" s="106" t="s">
        <v>676</v>
      </c>
      <c r="F13" s="135">
        <v>431483.86</v>
      </c>
      <c r="G13" s="215">
        <v>20983</v>
      </c>
      <c r="H13" s="135">
        <v>85962.49</v>
      </c>
      <c r="J13" s="106">
        <v>1288519.78</v>
      </c>
      <c r="K13" s="274">
        <v>275778.56</v>
      </c>
      <c r="L13" s="265">
        <v>0</v>
      </c>
      <c r="M13" s="265">
        <v>3353.67</v>
      </c>
      <c r="N13" s="265">
        <v>0</v>
      </c>
      <c r="O13" s="296">
        <v>700.15</v>
      </c>
      <c r="R13" s="132">
        <v>891811.38</v>
      </c>
      <c r="S13" s="264">
        <v>1442563.02</v>
      </c>
      <c r="T13" s="136">
        <v>1580973.07</v>
      </c>
      <c r="U13" s="129">
        <v>16420</v>
      </c>
      <c r="V13" s="129">
        <v>1363</v>
      </c>
      <c r="W13" s="129">
        <v>2490</v>
      </c>
      <c r="X13" s="129">
        <v>1557410</v>
      </c>
      <c r="Y13" s="129">
        <v>236050</v>
      </c>
      <c r="Z13" s="297">
        <v>2493906</v>
      </c>
      <c r="AA13" s="297">
        <v>44893</v>
      </c>
      <c r="AC13" s="297">
        <v>845028.5</v>
      </c>
      <c r="AD13" s="297">
        <v>246574.1</v>
      </c>
      <c r="AF13" s="297">
        <v>5</v>
      </c>
    </row>
    <row r="14" spans="1:33" x14ac:dyDescent="0.2">
      <c r="A14" s="106" t="s">
        <v>663</v>
      </c>
      <c r="B14" s="106" t="s">
        <v>665</v>
      </c>
      <c r="C14" s="274">
        <v>3291</v>
      </c>
      <c r="D14" s="132" t="s">
        <v>677</v>
      </c>
      <c r="E14" s="106" t="s">
        <v>677</v>
      </c>
      <c r="F14" s="135">
        <v>579266.73</v>
      </c>
      <c r="G14" s="215">
        <v>0</v>
      </c>
      <c r="H14" s="135">
        <v>42615.46</v>
      </c>
      <c r="J14" s="106">
        <v>1198668.5900000001</v>
      </c>
      <c r="K14" s="274">
        <v>135934.45000000001</v>
      </c>
      <c r="L14" s="265">
        <v>0</v>
      </c>
      <c r="M14" s="265">
        <v>16579.64</v>
      </c>
      <c r="O14" s="296">
        <v>61</v>
      </c>
      <c r="R14" s="132">
        <v>1540275.99</v>
      </c>
      <c r="S14" s="264">
        <v>484200</v>
      </c>
      <c r="T14" s="136">
        <v>1358192.1</v>
      </c>
      <c r="U14" s="129">
        <v>283575</v>
      </c>
      <c r="V14" s="129">
        <v>2004.57</v>
      </c>
      <c r="X14" s="129">
        <v>1560240</v>
      </c>
      <c r="Y14" s="129">
        <v>82800</v>
      </c>
      <c r="Z14" s="297">
        <v>2286153</v>
      </c>
      <c r="AA14" s="297">
        <v>10834</v>
      </c>
      <c r="AC14" s="297">
        <v>937541.83</v>
      </c>
      <c r="AD14" s="297">
        <v>136914.23999999999</v>
      </c>
    </row>
    <row r="15" spans="1:33" x14ac:dyDescent="0.2">
      <c r="A15" s="106" t="s">
        <v>663</v>
      </c>
      <c r="B15" s="106" t="s">
        <v>665</v>
      </c>
      <c r="C15" s="274">
        <v>5142</v>
      </c>
      <c r="D15" s="132" t="s">
        <v>678</v>
      </c>
      <c r="E15" s="106" t="s">
        <v>678</v>
      </c>
      <c r="F15" s="135">
        <v>679523.69</v>
      </c>
      <c r="G15" s="215">
        <v>9764</v>
      </c>
      <c r="H15" s="135">
        <v>163248.87</v>
      </c>
      <c r="J15" s="106">
        <v>784920.2</v>
      </c>
      <c r="K15" s="274">
        <v>225062.22</v>
      </c>
      <c r="L15" s="265">
        <v>0</v>
      </c>
      <c r="N15" s="265">
        <v>720</v>
      </c>
      <c r="O15" s="296">
        <v>581.32000000000005</v>
      </c>
      <c r="R15" s="132">
        <v>237524.5</v>
      </c>
      <c r="S15" s="264">
        <v>1884119.29</v>
      </c>
      <c r="T15" s="136">
        <v>1307057.33</v>
      </c>
      <c r="U15" s="129">
        <v>186440</v>
      </c>
      <c r="V15" s="129">
        <v>2695.37</v>
      </c>
      <c r="X15" s="129">
        <v>1528550</v>
      </c>
      <c r="Y15" s="129">
        <v>170000</v>
      </c>
      <c r="Z15" s="297">
        <v>2088525</v>
      </c>
      <c r="AA15" s="297">
        <v>45580</v>
      </c>
      <c r="AB15" s="297">
        <v>4412</v>
      </c>
      <c r="AC15" s="297">
        <v>1097963.67</v>
      </c>
      <c r="AD15" s="297">
        <v>218688.16</v>
      </c>
    </row>
    <row r="16" spans="1:33" x14ac:dyDescent="0.2">
      <c r="A16" s="106" t="s">
        <v>663</v>
      </c>
      <c r="B16" s="106" t="s">
        <v>665</v>
      </c>
      <c r="C16" s="274">
        <v>3335</v>
      </c>
      <c r="D16" s="132" t="s">
        <v>679</v>
      </c>
      <c r="E16" s="106" t="s">
        <v>679</v>
      </c>
      <c r="F16" s="135">
        <v>380395.92</v>
      </c>
      <c r="G16" s="215">
        <v>0</v>
      </c>
      <c r="H16" s="135">
        <v>78279.87</v>
      </c>
      <c r="J16" s="106">
        <v>735354.75</v>
      </c>
      <c r="K16" s="274">
        <v>260564.33</v>
      </c>
      <c r="L16" s="265">
        <v>0</v>
      </c>
      <c r="M16" s="265">
        <v>17879.580000000002</v>
      </c>
      <c r="N16" s="265">
        <v>0</v>
      </c>
      <c r="O16" s="296">
        <v>599.22</v>
      </c>
      <c r="R16" s="132">
        <v>3932316.31</v>
      </c>
      <c r="S16" s="264">
        <v>-2403607</v>
      </c>
      <c r="T16" s="136">
        <v>1238990.99</v>
      </c>
      <c r="U16" s="129">
        <v>197225</v>
      </c>
      <c r="V16" s="129">
        <v>1101.79</v>
      </c>
      <c r="W16" s="129">
        <v>1266</v>
      </c>
      <c r="X16" s="129">
        <v>1134540</v>
      </c>
      <c r="Y16" s="129">
        <v>159500</v>
      </c>
      <c r="Z16" s="297">
        <v>1887044</v>
      </c>
      <c r="AA16" s="297">
        <v>44122</v>
      </c>
      <c r="AC16" s="297">
        <v>744911.4</v>
      </c>
      <c r="AD16" s="297">
        <v>149139.62</v>
      </c>
    </row>
    <row r="17" spans="1:33" x14ac:dyDescent="0.2">
      <c r="A17" s="106" t="s">
        <v>663</v>
      </c>
      <c r="B17" s="106" t="s">
        <v>665</v>
      </c>
      <c r="C17" s="274">
        <v>4546</v>
      </c>
      <c r="D17" s="132" t="s">
        <v>680</v>
      </c>
      <c r="E17" s="106" t="s">
        <v>680</v>
      </c>
      <c r="F17" s="135">
        <v>1061340.98</v>
      </c>
      <c r="G17" s="215">
        <v>0</v>
      </c>
      <c r="H17" s="135">
        <v>159937.04999999999</v>
      </c>
      <c r="J17" s="106">
        <v>588491.22</v>
      </c>
      <c r="K17" s="274">
        <v>243173.01</v>
      </c>
      <c r="L17" s="265">
        <v>0</v>
      </c>
      <c r="O17" s="296">
        <v>263.27999999999997</v>
      </c>
      <c r="R17" s="132">
        <v>-587969.86</v>
      </c>
      <c r="S17" s="264">
        <v>2696435.34</v>
      </c>
      <c r="T17" s="136">
        <v>1481961.84</v>
      </c>
      <c r="U17" s="129">
        <v>258567</v>
      </c>
      <c r="V17" s="129">
        <v>3778.98</v>
      </c>
      <c r="X17" s="129">
        <v>813720</v>
      </c>
      <c r="Y17" s="129">
        <v>169620</v>
      </c>
      <c r="Z17" s="297">
        <v>1360022</v>
      </c>
      <c r="AB17" s="297">
        <v>50450</v>
      </c>
      <c r="AC17" s="297">
        <v>1114688.1200000001</v>
      </c>
      <c r="AD17" s="297">
        <v>185535.2</v>
      </c>
      <c r="AE17" s="297">
        <v>72739</v>
      </c>
    </row>
    <row r="18" spans="1:33" x14ac:dyDescent="0.2">
      <c r="A18" s="106" t="s">
        <v>663</v>
      </c>
      <c r="B18" s="106" t="s">
        <v>665</v>
      </c>
      <c r="C18" s="274">
        <v>4362</v>
      </c>
      <c r="D18" s="132" t="s">
        <v>681</v>
      </c>
      <c r="E18" s="106" t="s">
        <v>681</v>
      </c>
      <c r="F18" s="135">
        <v>475812.63</v>
      </c>
      <c r="G18" s="215">
        <v>34540</v>
      </c>
      <c r="H18" s="135">
        <v>93595.02</v>
      </c>
      <c r="J18" s="106">
        <v>967767.6</v>
      </c>
      <c r="K18" s="274">
        <v>346049.78</v>
      </c>
      <c r="L18" s="265">
        <v>0</v>
      </c>
      <c r="M18" s="265">
        <v>4402.3500000000004</v>
      </c>
      <c r="N18" s="265">
        <v>0</v>
      </c>
      <c r="O18" s="296">
        <v>871.77</v>
      </c>
      <c r="R18" s="132">
        <v>-345977.05</v>
      </c>
      <c r="S18" s="264">
        <v>2510757.66</v>
      </c>
      <c r="T18" s="136">
        <v>1211799.75</v>
      </c>
      <c r="U18" s="129">
        <v>304040</v>
      </c>
      <c r="V18" s="129">
        <v>2260.37</v>
      </c>
      <c r="W18" s="129">
        <v>1421</v>
      </c>
      <c r="X18" s="129">
        <v>1565040</v>
      </c>
      <c r="Y18" s="129">
        <v>354850</v>
      </c>
      <c r="Z18" s="297">
        <v>2243419</v>
      </c>
      <c r="AA18" s="297">
        <v>90628</v>
      </c>
      <c r="AB18" s="297">
        <v>50677</v>
      </c>
      <c r="AC18" s="297">
        <v>1080811.53</v>
      </c>
      <c r="AD18" s="297">
        <v>226150.29</v>
      </c>
      <c r="AF18" s="297">
        <v>15</v>
      </c>
    </row>
    <row r="19" spans="1:33" x14ac:dyDescent="0.2">
      <c r="A19" s="106" t="s">
        <v>663</v>
      </c>
      <c r="B19" s="106" t="s">
        <v>665</v>
      </c>
      <c r="C19" s="274">
        <v>5714</v>
      </c>
      <c r="D19" s="132" t="s">
        <v>682</v>
      </c>
      <c r="E19" s="106" t="s">
        <v>682</v>
      </c>
      <c r="F19" s="135">
        <v>935458.41</v>
      </c>
      <c r="G19" s="215">
        <v>0</v>
      </c>
      <c r="H19" s="135">
        <v>39030.58</v>
      </c>
      <c r="J19" s="106">
        <v>3456707.68</v>
      </c>
      <c r="K19" s="274">
        <v>412953.8</v>
      </c>
      <c r="L19" s="265">
        <v>0</v>
      </c>
      <c r="M19" s="265">
        <v>56550.43</v>
      </c>
      <c r="N19" s="265">
        <v>0</v>
      </c>
      <c r="O19" s="296">
        <v>2832.24</v>
      </c>
      <c r="P19" s="132">
        <v>80000</v>
      </c>
      <c r="R19" s="132">
        <v>4255078.1399999997</v>
      </c>
      <c r="S19" s="264">
        <v>684118.79</v>
      </c>
      <c r="T19" s="136">
        <v>1366548.86</v>
      </c>
      <c r="U19" s="129">
        <v>231854</v>
      </c>
      <c r="V19" s="129">
        <v>2957.61</v>
      </c>
      <c r="W19" s="129">
        <v>650</v>
      </c>
      <c r="X19" s="129">
        <v>774120</v>
      </c>
      <c r="Y19" s="129">
        <v>192900</v>
      </c>
      <c r="Z19" s="297">
        <v>1640132</v>
      </c>
      <c r="AA19" s="297">
        <v>16600</v>
      </c>
      <c r="AB19" s="297">
        <v>21012</v>
      </c>
      <c r="AC19" s="297">
        <v>753901.83</v>
      </c>
      <c r="AD19" s="297">
        <v>371801.77</v>
      </c>
      <c r="AF19" s="297">
        <v>12</v>
      </c>
    </row>
    <row r="20" spans="1:33" x14ac:dyDescent="0.2">
      <c r="A20" s="106" t="s">
        <v>663</v>
      </c>
      <c r="B20" s="106" t="s">
        <v>665</v>
      </c>
      <c r="C20" s="274">
        <v>1992</v>
      </c>
      <c r="D20" s="132" t="s">
        <v>683</v>
      </c>
      <c r="E20" s="106" t="s">
        <v>683</v>
      </c>
      <c r="F20" s="135">
        <v>145533.93</v>
      </c>
      <c r="G20" s="215">
        <v>0</v>
      </c>
      <c r="H20" s="135">
        <v>64777.74</v>
      </c>
      <c r="J20" s="106">
        <v>437472.62</v>
      </c>
      <c r="K20" s="274">
        <v>217767.56</v>
      </c>
      <c r="L20" s="265">
        <v>0</v>
      </c>
      <c r="M20" s="265">
        <v>8180.4</v>
      </c>
      <c r="N20" s="265">
        <v>40000</v>
      </c>
      <c r="O20" s="296">
        <v>248.62</v>
      </c>
      <c r="R20" s="132">
        <v>116245.74</v>
      </c>
      <c r="S20" s="264">
        <v>787661.67</v>
      </c>
      <c r="T20" s="136">
        <v>779481.11</v>
      </c>
      <c r="V20" s="129">
        <v>729.52</v>
      </c>
      <c r="W20" s="129">
        <v>430</v>
      </c>
      <c r="X20" s="129">
        <v>1541880</v>
      </c>
      <c r="Y20" s="129">
        <v>123653</v>
      </c>
      <c r="Z20" s="297">
        <v>1820897</v>
      </c>
      <c r="AA20" s="297">
        <v>0</v>
      </c>
      <c r="AB20" s="297">
        <v>12872</v>
      </c>
      <c r="AC20" s="297">
        <v>587579.59</v>
      </c>
      <c r="AD20" s="297">
        <v>108458.39</v>
      </c>
      <c r="AF20" s="297">
        <v>3151.23</v>
      </c>
    </row>
    <row r="21" spans="1:33" x14ac:dyDescent="0.2">
      <c r="A21" s="106" t="s">
        <v>663</v>
      </c>
      <c r="B21" s="106" t="s">
        <v>665</v>
      </c>
      <c r="C21" s="274">
        <v>2523</v>
      </c>
      <c r="D21" s="132" t="s">
        <v>684</v>
      </c>
      <c r="E21" s="106" t="s">
        <v>684</v>
      </c>
      <c r="F21" s="135">
        <v>458992.93</v>
      </c>
      <c r="G21" s="215">
        <v>618</v>
      </c>
      <c r="H21" s="135">
        <v>26367.96</v>
      </c>
      <c r="J21" s="106">
        <v>871008.05</v>
      </c>
      <c r="K21" s="274">
        <v>329280.33</v>
      </c>
      <c r="M21" s="265">
        <v>17350</v>
      </c>
      <c r="N21" s="265">
        <v>0</v>
      </c>
      <c r="O21" s="296">
        <v>231.65</v>
      </c>
      <c r="R21" s="132">
        <v>61877.5</v>
      </c>
      <c r="S21" s="264">
        <v>1709584.67</v>
      </c>
      <c r="T21" s="136">
        <v>706923.19</v>
      </c>
      <c r="U21" s="129">
        <v>24807.5</v>
      </c>
      <c r="V21" s="129">
        <v>1336.77</v>
      </c>
      <c r="W21" s="129">
        <v>221</v>
      </c>
      <c r="X21" s="129">
        <v>1412880</v>
      </c>
      <c r="Y21" s="129">
        <v>115350</v>
      </c>
      <c r="Z21" s="297">
        <v>1767443</v>
      </c>
      <c r="AA21" s="297">
        <v>9750</v>
      </c>
      <c r="AB21" s="297">
        <v>6030</v>
      </c>
      <c r="AC21" s="297">
        <v>354256.48</v>
      </c>
      <c r="AD21" s="297">
        <v>226815.53</v>
      </c>
      <c r="AG21" s="297">
        <v>0</v>
      </c>
    </row>
    <row r="22" spans="1:33" x14ac:dyDescent="0.2">
      <c r="A22" s="106" t="s">
        <v>663</v>
      </c>
      <c r="B22" s="106" t="s">
        <v>665</v>
      </c>
      <c r="C22" s="274">
        <v>2847</v>
      </c>
      <c r="D22" s="132" t="s">
        <v>685</v>
      </c>
      <c r="E22" s="106" t="s">
        <v>685</v>
      </c>
      <c r="F22" s="135">
        <v>183870.58</v>
      </c>
      <c r="G22" s="215">
        <v>3990</v>
      </c>
      <c r="H22" s="135">
        <v>88378.01</v>
      </c>
      <c r="J22" s="106">
        <v>1045250.49</v>
      </c>
      <c r="K22" s="274">
        <v>352460.89</v>
      </c>
      <c r="L22" s="265">
        <v>0</v>
      </c>
      <c r="M22" s="265">
        <v>9744.4500000000007</v>
      </c>
      <c r="O22" s="296">
        <v>687.89</v>
      </c>
      <c r="R22" s="132">
        <v>1921695.47</v>
      </c>
      <c r="S22" s="264"/>
      <c r="T22" s="136">
        <v>819184.91</v>
      </c>
      <c r="V22" s="129">
        <v>862.79</v>
      </c>
      <c r="W22" s="129">
        <v>905</v>
      </c>
      <c r="X22" s="129">
        <v>995850</v>
      </c>
      <c r="Y22" s="129">
        <v>141925</v>
      </c>
      <c r="Z22" s="297">
        <v>1379917</v>
      </c>
      <c r="AA22" s="297">
        <v>4400</v>
      </c>
      <c r="AB22" s="297">
        <v>87742</v>
      </c>
      <c r="AC22" s="297">
        <v>494780.29</v>
      </c>
      <c r="AD22" s="297">
        <v>250060.76</v>
      </c>
      <c r="AF22" s="297">
        <v>5.49</v>
      </c>
    </row>
    <row r="23" spans="1:33" x14ac:dyDescent="0.2">
      <c r="A23" s="106" t="s">
        <v>687</v>
      </c>
      <c r="B23" s="106" t="s">
        <v>688</v>
      </c>
      <c r="C23" s="274">
        <v>1797</v>
      </c>
      <c r="D23" s="132" t="s">
        <v>690</v>
      </c>
      <c r="E23" s="106" t="s">
        <v>690</v>
      </c>
      <c r="F23" s="135">
        <v>38515.26</v>
      </c>
      <c r="G23" s="215">
        <v>0</v>
      </c>
      <c r="H23" s="135">
        <v>14327.66</v>
      </c>
      <c r="J23" s="106">
        <v>1118165.28</v>
      </c>
      <c r="K23" s="274">
        <v>222944.21</v>
      </c>
      <c r="M23" s="265">
        <v>25731.279999999999</v>
      </c>
      <c r="O23" s="296">
        <v>9.48</v>
      </c>
      <c r="P23" s="132">
        <v>19200</v>
      </c>
      <c r="R23" s="132">
        <v>-426009.63</v>
      </c>
      <c r="S23" s="264">
        <v>2091979.99</v>
      </c>
      <c r="T23" s="136">
        <v>690536.53</v>
      </c>
      <c r="V23" s="129">
        <v>792.21</v>
      </c>
      <c r="X23" s="129">
        <v>773238.2</v>
      </c>
      <c r="Y23" s="129">
        <v>80330</v>
      </c>
      <c r="Z23" s="297">
        <v>950538.2</v>
      </c>
      <c r="AA23" s="297">
        <v>36652</v>
      </c>
      <c r="AC23" s="297">
        <v>616861.69999999995</v>
      </c>
      <c r="AD23" s="297">
        <v>257803.75</v>
      </c>
    </row>
    <row r="24" spans="1:33" x14ac:dyDescent="0.2">
      <c r="A24" s="106" t="s">
        <v>687</v>
      </c>
      <c r="B24" s="106" t="s">
        <v>688</v>
      </c>
      <c r="C24" s="274">
        <v>5176</v>
      </c>
      <c r="D24" s="132" t="s">
        <v>691</v>
      </c>
      <c r="E24" s="106" t="s">
        <v>691</v>
      </c>
      <c r="F24" s="135">
        <v>674253.43</v>
      </c>
      <c r="G24" s="215">
        <v>36650</v>
      </c>
      <c r="H24" s="135">
        <v>25500.92</v>
      </c>
      <c r="J24" s="106">
        <v>834313.6</v>
      </c>
      <c r="K24" s="274">
        <v>322496.71000000002</v>
      </c>
      <c r="L24" s="265">
        <v>0</v>
      </c>
      <c r="M24" s="265">
        <v>62438.62</v>
      </c>
      <c r="O24" s="296">
        <v>1578.53</v>
      </c>
      <c r="P24" s="132">
        <v>178296</v>
      </c>
      <c r="R24" s="132">
        <v>1772060</v>
      </c>
      <c r="S24" s="264"/>
      <c r="T24" s="136">
        <v>1195361.32</v>
      </c>
      <c r="U24" s="129">
        <v>168180</v>
      </c>
      <c r="V24" s="129">
        <v>2674.34</v>
      </c>
      <c r="X24" s="129">
        <v>1778588.06</v>
      </c>
      <c r="Y24" s="129">
        <v>307160</v>
      </c>
      <c r="Z24" s="297">
        <v>2356152.06</v>
      </c>
      <c r="AA24" s="297">
        <v>57890</v>
      </c>
      <c r="AB24" s="297">
        <v>6522</v>
      </c>
      <c r="AC24" s="297">
        <v>876947.64</v>
      </c>
      <c r="AD24" s="297">
        <v>275610.51</v>
      </c>
    </row>
    <row r="25" spans="1:33" x14ac:dyDescent="0.2">
      <c r="A25" s="106" t="s">
        <v>687</v>
      </c>
      <c r="B25" s="106" t="s">
        <v>688</v>
      </c>
      <c r="C25" s="274">
        <v>1036</v>
      </c>
      <c r="D25" s="132" t="s">
        <v>692</v>
      </c>
      <c r="E25" s="106" t="s">
        <v>692</v>
      </c>
      <c r="F25" s="135">
        <v>162444.76999999999</v>
      </c>
      <c r="G25" s="215">
        <v>0</v>
      </c>
      <c r="H25" s="135">
        <v>13654.21</v>
      </c>
      <c r="J25" s="106">
        <v>1312610.1299999999</v>
      </c>
      <c r="K25" s="274">
        <v>152454.34</v>
      </c>
      <c r="M25" s="265">
        <v>20020.939999999999</v>
      </c>
      <c r="O25" s="296">
        <v>44.3</v>
      </c>
      <c r="R25" s="132">
        <v>-293749.82</v>
      </c>
      <c r="S25" s="264">
        <v>1967042.37</v>
      </c>
      <c r="T25" s="136">
        <v>507403.8</v>
      </c>
      <c r="V25" s="129">
        <v>594.66999999999996</v>
      </c>
      <c r="X25" s="129">
        <v>2215066</v>
      </c>
      <c r="Y25" s="129">
        <v>40000</v>
      </c>
      <c r="Z25" s="297">
        <v>2263866</v>
      </c>
      <c r="AA25" s="297">
        <v>10535</v>
      </c>
      <c r="AC25" s="297">
        <v>328736.69</v>
      </c>
      <c r="AD25" s="297">
        <v>212121.12</v>
      </c>
    </row>
    <row r="26" spans="1:33" x14ac:dyDescent="0.2">
      <c r="A26" s="106" t="s">
        <v>687</v>
      </c>
      <c r="B26" s="106" t="s">
        <v>688</v>
      </c>
      <c r="C26" s="274">
        <v>2914</v>
      </c>
      <c r="D26" s="132" t="s">
        <v>693</v>
      </c>
      <c r="E26" s="106" t="s">
        <v>693</v>
      </c>
      <c r="F26" s="135">
        <v>246210.49</v>
      </c>
      <c r="G26" s="215">
        <v>0</v>
      </c>
      <c r="H26" s="135">
        <v>14236.52</v>
      </c>
      <c r="J26" s="106">
        <v>856945.06</v>
      </c>
      <c r="K26" s="274">
        <v>219545.22</v>
      </c>
      <c r="L26" s="265">
        <v>0</v>
      </c>
      <c r="M26" s="265">
        <v>37299.129999999997</v>
      </c>
      <c r="O26" s="296">
        <v>83.06</v>
      </c>
      <c r="R26" s="132">
        <v>297568.94</v>
      </c>
      <c r="S26" s="264">
        <v>1301651.56</v>
      </c>
      <c r="T26" s="136">
        <v>759644.71</v>
      </c>
      <c r="U26" s="129">
        <v>26.21</v>
      </c>
      <c r="V26" s="129">
        <v>1581.95</v>
      </c>
      <c r="X26" s="129">
        <v>525180</v>
      </c>
      <c r="Y26" s="129">
        <v>116670</v>
      </c>
      <c r="Z26" s="297">
        <v>769680</v>
      </c>
      <c r="AA26" s="297">
        <v>2130</v>
      </c>
      <c r="AB26" s="297">
        <v>7782</v>
      </c>
      <c r="AC26" s="297">
        <v>690588.95</v>
      </c>
      <c r="AD26" s="297">
        <v>232587.32</v>
      </c>
    </row>
    <row r="27" spans="1:33" x14ac:dyDescent="0.2">
      <c r="A27" s="106" t="s">
        <v>687</v>
      </c>
      <c r="B27" s="106" t="s">
        <v>688</v>
      </c>
      <c r="C27" s="274">
        <v>2352</v>
      </c>
      <c r="D27" s="132" t="s">
        <v>694</v>
      </c>
      <c r="E27" s="106" t="s">
        <v>694</v>
      </c>
      <c r="F27" s="135">
        <v>127828</v>
      </c>
      <c r="G27" s="215">
        <v>0</v>
      </c>
      <c r="H27" s="135">
        <v>26421.63</v>
      </c>
      <c r="J27" s="106">
        <v>2133899.5299999998</v>
      </c>
      <c r="K27" s="274">
        <v>297152.61</v>
      </c>
      <c r="L27" s="265">
        <v>499.07</v>
      </c>
      <c r="M27" s="265">
        <v>37754.11</v>
      </c>
      <c r="O27" s="296">
        <v>2540.61</v>
      </c>
      <c r="P27" s="132">
        <v>0</v>
      </c>
      <c r="R27" s="132">
        <v>1030062.47</v>
      </c>
      <c r="S27" s="264">
        <v>1776680.82</v>
      </c>
      <c r="T27" s="136">
        <v>1330060.1599999999</v>
      </c>
      <c r="U27" s="129">
        <v>37200</v>
      </c>
      <c r="V27" s="129">
        <v>1350.87</v>
      </c>
      <c r="X27" s="129">
        <v>983787</v>
      </c>
      <c r="Y27" s="129">
        <v>124050</v>
      </c>
      <c r="Z27" s="297">
        <v>1822611</v>
      </c>
      <c r="AA27" s="297">
        <v>9298</v>
      </c>
      <c r="AB27" s="297">
        <v>17280</v>
      </c>
      <c r="AC27" s="297">
        <v>587521.88</v>
      </c>
      <c r="AD27" s="297">
        <v>291472.46000000002</v>
      </c>
      <c r="AG27" s="297">
        <v>10500</v>
      </c>
    </row>
    <row r="28" spans="1:33" x14ac:dyDescent="0.2">
      <c r="A28" s="106" t="s">
        <v>696</v>
      </c>
      <c r="B28" s="106" t="s">
        <v>697</v>
      </c>
      <c r="C28" s="274">
        <v>4838</v>
      </c>
      <c r="D28" s="132" t="s">
        <v>699</v>
      </c>
      <c r="E28" s="106" t="s">
        <v>699</v>
      </c>
      <c r="F28" s="135">
        <v>172688.56</v>
      </c>
      <c r="G28" s="215">
        <v>19710</v>
      </c>
      <c r="H28" s="135">
        <v>102902.28</v>
      </c>
      <c r="J28" s="106">
        <v>1569498.67</v>
      </c>
      <c r="K28" s="274">
        <v>408872.93</v>
      </c>
      <c r="L28" s="265">
        <v>1800</v>
      </c>
      <c r="M28" s="265">
        <v>29945.7</v>
      </c>
      <c r="O28" s="296">
        <v>309.20999999999998</v>
      </c>
      <c r="R28" s="132">
        <v>483109.96</v>
      </c>
      <c r="S28" s="264">
        <v>2074982.75</v>
      </c>
      <c r="T28" s="136">
        <v>2031920.91</v>
      </c>
      <c r="U28" s="129">
        <v>120030</v>
      </c>
      <c r="V28" s="129">
        <v>1421.06</v>
      </c>
      <c r="W28" s="129">
        <v>220</v>
      </c>
      <c r="X28" s="129">
        <v>2156408.4</v>
      </c>
      <c r="Y28" s="129">
        <v>53351</v>
      </c>
      <c r="Z28" s="297">
        <v>3298435.4</v>
      </c>
      <c r="AA28" s="297">
        <v>32566</v>
      </c>
      <c r="AB28" s="297">
        <v>15520</v>
      </c>
      <c r="AC28" s="297">
        <v>951392.83</v>
      </c>
      <c r="AD28" s="297">
        <v>381909.32</v>
      </c>
      <c r="AF28" s="297">
        <v>3</v>
      </c>
    </row>
    <row r="29" spans="1:33" x14ac:dyDescent="0.2">
      <c r="A29" s="106" t="s">
        <v>696</v>
      </c>
      <c r="B29" s="106" t="s">
        <v>697</v>
      </c>
      <c r="C29" s="274">
        <v>2566</v>
      </c>
      <c r="D29" s="132" t="s">
        <v>700</v>
      </c>
      <c r="E29" s="106" t="s">
        <v>700</v>
      </c>
      <c r="F29" s="135">
        <v>185818.46</v>
      </c>
      <c r="G29" s="215">
        <v>0</v>
      </c>
      <c r="H29" s="135">
        <v>138315.23000000001</v>
      </c>
      <c r="J29" s="106">
        <v>720697.13</v>
      </c>
      <c r="K29" s="274">
        <v>165255.07</v>
      </c>
      <c r="L29" s="265">
        <v>0</v>
      </c>
      <c r="M29" s="265">
        <v>27599.1</v>
      </c>
      <c r="O29" s="296">
        <v>731.25</v>
      </c>
      <c r="R29" s="132">
        <v>-496533.26</v>
      </c>
      <c r="S29" s="264">
        <v>1942599.48</v>
      </c>
      <c r="T29" s="136">
        <v>801965.21</v>
      </c>
      <c r="U29" s="129">
        <v>59888</v>
      </c>
      <c r="V29" s="129">
        <v>1393.92</v>
      </c>
      <c r="X29" s="129">
        <v>1349397</v>
      </c>
      <c r="Y29" s="129">
        <v>40900</v>
      </c>
      <c r="Z29" s="297">
        <v>1598297</v>
      </c>
      <c r="AA29" s="297">
        <v>6880</v>
      </c>
      <c r="AB29" s="297">
        <v>26000.48</v>
      </c>
      <c r="AC29" s="297">
        <v>651143.02</v>
      </c>
      <c r="AD29" s="297">
        <v>235531.31</v>
      </c>
      <c r="AF29" s="297">
        <v>3</v>
      </c>
    </row>
    <row r="30" spans="1:33" x14ac:dyDescent="0.2">
      <c r="A30" s="106" t="s">
        <v>696</v>
      </c>
      <c r="B30" s="106" t="s">
        <v>697</v>
      </c>
      <c r="C30" s="274">
        <v>3735</v>
      </c>
      <c r="D30" s="132" t="s">
        <v>701</v>
      </c>
      <c r="E30" s="106" t="s">
        <v>701</v>
      </c>
      <c r="F30" s="135">
        <v>457701.94</v>
      </c>
      <c r="G30" s="215">
        <v>0</v>
      </c>
      <c r="H30" s="135">
        <v>54473.58</v>
      </c>
      <c r="J30" s="106">
        <v>893561.53</v>
      </c>
      <c r="K30" s="274">
        <v>290683.17</v>
      </c>
      <c r="L30" s="265">
        <v>0</v>
      </c>
      <c r="M30" s="265">
        <v>18316.63</v>
      </c>
      <c r="O30" s="296">
        <v>413.4</v>
      </c>
      <c r="R30" s="132">
        <v>583348.86</v>
      </c>
      <c r="S30" s="264">
        <v>1357301.45</v>
      </c>
      <c r="T30" s="136">
        <v>1301742.8799999999</v>
      </c>
      <c r="V30" s="129">
        <v>2296.12</v>
      </c>
      <c r="X30" s="129">
        <v>1037769</v>
      </c>
      <c r="Y30" s="129">
        <v>33200</v>
      </c>
      <c r="Z30" s="297">
        <v>1671685</v>
      </c>
      <c r="AA30" s="297">
        <v>33749</v>
      </c>
      <c r="AB30" s="297">
        <v>11506.9</v>
      </c>
      <c r="AC30" s="297">
        <v>674937.29</v>
      </c>
      <c r="AD30" s="297">
        <v>246086.93</v>
      </c>
      <c r="AF30" s="297">
        <v>3</v>
      </c>
    </row>
    <row r="31" spans="1:33" x14ac:dyDescent="0.2">
      <c r="A31" s="106" t="s">
        <v>696</v>
      </c>
      <c r="B31" s="106" t="s">
        <v>697</v>
      </c>
      <c r="C31" s="274">
        <v>4854</v>
      </c>
      <c r="D31" s="132" t="s">
        <v>702</v>
      </c>
      <c r="E31" s="106" t="s">
        <v>702</v>
      </c>
      <c r="F31" s="135">
        <v>230249.08</v>
      </c>
      <c r="G31" s="215">
        <v>9204</v>
      </c>
      <c r="H31" s="135">
        <v>101807.46</v>
      </c>
      <c r="J31" s="106">
        <v>571550.55000000005</v>
      </c>
      <c r="K31" s="274">
        <v>218802.76</v>
      </c>
      <c r="M31" s="265">
        <v>29404.560000000001</v>
      </c>
      <c r="O31" s="296">
        <v>24.21</v>
      </c>
      <c r="P31" s="132">
        <v>11189.45</v>
      </c>
      <c r="R31" s="132">
        <v>-18471.830000000002</v>
      </c>
      <c r="S31" s="264">
        <v>1339755.76</v>
      </c>
      <c r="T31" s="136">
        <v>1543312.99</v>
      </c>
      <c r="U31" s="129">
        <v>1710.55</v>
      </c>
      <c r="V31" s="129">
        <v>1504.13</v>
      </c>
      <c r="W31" s="129">
        <v>200</v>
      </c>
      <c r="X31" s="129">
        <v>1515431.91</v>
      </c>
      <c r="Y31" s="129">
        <v>33100</v>
      </c>
      <c r="Z31" s="297">
        <v>2265641.91</v>
      </c>
      <c r="AA31" s="297">
        <v>8312</v>
      </c>
      <c r="AB31" s="297">
        <v>3665</v>
      </c>
      <c r="AC31" s="297">
        <v>779150.43</v>
      </c>
      <c r="AD31" s="297">
        <v>268777.53999999998</v>
      </c>
      <c r="AF31" s="297">
        <v>1</v>
      </c>
    </row>
    <row r="32" spans="1:33" x14ac:dyDescent="0.2">
      <c r="A32" s="106" t="s">
        <v>696</v>
      </c>
      <c r="B32" s="106" t="s">
        <v>697</v>
      </c>
      <c r="C32" s="274">
        <v>2393</v>
      </c>
      <c r="D32" s="132" t="s">
        <v>703</v>
      </c>
      <c r="E32" s="106" t="s">
        <v>703</v>
      </c>
      <c r="F32" s="135">
        <v>267089.11</v>
      </c>
      <c r="G32" s="215">
        <v>0</v>
      </c>
      <c r="H32" s="135">
        <v>58362.41</v>
      </c>
      <c r="J32" s="106">
        <v>1296658.52</v>
      </c>
      <c r="K32" s="274">
        <v>154917.89000000001</v>
      </c>
      <c r="L32" s="265">
        <v>0</v>
      </c>
      <c r="M32" s="265">
        <v>20206.37</v>
      </c>
      <c r="O32" s="296">
        <v>469.26</v>
      </c>
      <c r="R32" s="132">
        <v>-162180.67000000001</v>
      </c>
      <c r="S32" s="264">
        <v>2103448.6</v>
      </c>
      <c r="T32" s="136">
        <v>1217806.6000000001</v>
      </c>
      <c r="U32" s="129">
        <v>93500</v>
      </c>
      <c r="V32" s="129">
        <v>1357.04</v>
      </c>
      <c r="X32" s="129">
        <v>2518294</v>
      </c>
      <c r="Y32" s="129">
        <v>43700</v>
      </c>
      <c r="Z32" s="297">
        <v>3176734</v>
      </c>
      <c r="AA32" s="297">
        <v>16068</v>
      </c>
      <c r="AB32" s="297">
        <v>1840</v>
      </c>
      <c r="AC32" s="297">
        <v>572845.78</v>
      </c>
      <c r="AD32" s="297">
        <v>292084.49</v>
      </c>
      <c r="AF32" s="297">
        <v>1</v>
      </c>
    </row>
    <row r="33" spans="1:33" x14ac:dyDescent="0.2">
      <c r="A33" s="106" t="s">
        <v>696</v>
      </c>
      <c r="B33" s="106" t="s">
        <v>697</v>
      </c>
      <c r="C33" s="274">
        <v>1649</v>
      </c>
      <c r="D33" s="132" t="s">
        <v>704</v>
      </c>
      <c r="E33" s="106" t="s">
        <v>704</v>
      </c>
      <c r="F33" s="135">
        <v>444445.68</v>
      </c>
      <c r="G33" s="215">
        <v>0</v>
      </c>
      <c r="H33" s="135">
        <v>29728.1</v>
      </c>
      <c r="J33" s="106">
        <v>563439.79</v>
      </c>
      <c r="K33" s="274">
        <v>341633.32</v>
      </c>
      <c r="L33" s="265">
        <v>0</v>
      </c>
      <c r="M33" s="265">
        <v>31996.61</v>
      </c>
      <c r="O33" s="296">
        <v>5.95</v>
      </c>
      <c r="P33" s="132">
        <v>19936.669999999998</v>
      </c>
      <c r="R33" s="132">
        <v>-79452.31</v>
      </c>
      <c r="S33" s="264">
        <v>1634028.2</v>
      </c>
      <c r="T33" s="136">
        <v>1030566.13</v>
      </c>
      <c r="U33" s="129">
        <v>5227.4399999999996</v>
      </c>
      <c r="V33" s="129">
        <v>2282.0700000000002</v>
      </c>
      <c r="W33" s="129">
        <v>110</v>
      </c>
      <c r="X33" s="129">
        <v>552678</v>
      </c>
      <c r="Y33" s="129">
        <v>22700</v>
      </c>
      <c r="Z33" s="297">
        <v>1027818</v>
      </c>
      <c r="AA33" s="297">
        <v>21768</v>
      </c>
      <c r="AB33" s="297">
        <v>1708</v>
      </c>
      <c r="AC33" s="297">
        <v>504224.53</v>
      </c>
      <c r="AD33" s="297">
        <v>285312.34000000003</v>
      </c>
      <c r="AF33" s="297">
        <v>1</v>
      </c>
    </row>
    <row r="34" spans="1:33" x14ac:dyDescent="0.2">
      <c r="A34" s="106" t="s">
        <v>696</v>
      </c>
      <c r="B34" s="106" t="s">
        <v>697</v>
      </c>
      <c r="C34" s="274">
        <v>2687</v>
      </c>
      <c r="D34" s="132" t="s">
        <v>705</v>
      </c>
      <c r="E34" s="106" t="s">
        <v>705</v>
      </c>
      <c r="F34" s="135">
        <v>243655.98</v>
      </c>
      <c r="G34" s="215">
        <v>0</v>
      </c>
      <c r="H34" s="135">
        <v>84622.5</v>
      </c>
      <c r="J34" s="106">
        <v>673143.45</v>
      </c>
      <c r="K34" s="274">
        <v>180796.1</v>
      </c>
      <c r="L34" s="265">
        <v>1500</v>
      </c>
      <c r="M34" s="265">
        <v>21233.37</v>
      </c>
      <c r="O34" s="296">
        <v>681.33</v>
      </c>
      <c r="R34" s="132">
        <v>776874.02</v>
      </c>
      <c r="S34" s="264">
        <v>391756.52</v>
      </c>
      <c r="T34" s="136">
        <v>1075603.76</v>
      </c>
      <c r="U34" s="129">
        <v>181680</v>
      </c>
      <c r="V34" s="129">
        <v>1147.04</v>
      </c>
      <c r="W34" s="129">
        <v>40</v>
      </c>
      <c r="X34" s="129">
        <v>2168106.5</v>
      </c>
      <c r="Y34" s="129">
        <v>83184</v>
      </c>
      <c r="Z34" s="297">
        <v>2667110.5</v>
      </c>
      <c r="AA34" s="297">
        <v>22091</v>
      </c>
      <c r="AB34" s="297">
        <v>8760</v>
      </c>
      <c r="AC34" s="297">
        <v>714344.87</v>
      </c>
      <c r="AD34" s="297">
        <v>107280.14</v>
      </c>
      <c r="AF34" s="297">
        <v>2</v>
      </c>
    </row>
    <row r="35" spans="1:33" x14ac:dyDescent="0.2">
      <c r="A35" s="106" t="s">
        <v>696</v>
      </c>
      <c r="B35" s="106" t="s">
        <v>697</v>
      </c>
      <c r="C35" s="274">
        <v>2348</v>
      </c>
      <c r="D35" s="132" t="s">
        <v>706</v>
      </c>
      <c r="E35" s="106" t="s">
        <v>706</v>
      </c>
      <c r="F35" s="135">
        <v>218074.94</v>
      </c>
      <c r="G35" s="215">
        <v>0</v>
      </c>
      <c r="H35" s="135">
        <v>70671.600000000006</v>
      </c>
      <c r="J35" s="106">
        <v>502255.6</v>
      </c>
      <c r="K35" s="274">
        <v>239833.52</v>
      </c>
      <c r="L35" s="265">
        <v>0</v>
      </c>
      <c r="M35" s="265">
        <v>13778.28</v>
      </c>
      <c r="O35" s="296">
        <v>912.55</v>
      </c>
      <c r="R35" s="132">
        <v>590799.89</v>
      </c>
      <c r="S35" s="264">
        <v>459399.49</v>
      </c>
      <c r="T35" s="136">
        <v>687497.27</v>
      </c>
      <c r="V35" s="129">
        <v>1402.25</v>
      </c>
      <c r="W35" s="129">
        <v>20</v>
      </c>
      <c r="X35" s="129">
        <v>1040424</v>
      </c>
      <c r="Y35" s="129">
        <v>63650</v>
      </c>
      <c r="Z35" s="297">
        <v>1251574</v>
      </c>
      <c r="AA35" s="297">
        <v>9400.34</v>
      </c>
      <c r="AC35" s="297">
        <v>448888.98</v>
      </c>
      <c r="AD35" s="297">
        <v>117184.75</v>
      </c>
    </row>
    <row r="36" spans="1:33" x14ac:dyDescent="0.2">
      <c r="A36" s="106" t="s">
        <v>696</v>
      </c>
      <c r="B36" s="106" t="s">
        <v>697</v>
      </c>
      <c r="C36" s="274">
        <v>1733</v>
      </c>
      <c r="D36" s="132" t="s">
        <v>707</v>
      </c>
      <c r="E36" s="106" t="s">
        <v>707</v>
      </c>
      <c r="F36" s="135">
        <v>35716.67</v>
      </c>
      <c r="G36" s="215">
        <v>0</v>
      </c>
      <c r="H36" s="135">
        <v>75933.539999999994</v>
      </c>
      <c r="J36" s="106">
        <v>745759.62</v>
      </c>
      <c r="K36" s="274">
        <v>155142.46</v>
      </c>
      <c r="L36" s="265">
        <v>0</v>
      </c>
      <c r="M36" s="265">
        <v>14875</v>
      </c>
      <c r="O36" s="296">
        <v>227.81</v>
      </c>
      <c r="R36" s="132">
        <v>729422.67</v>
      </c>
      <c r="S36" s="264">
        <v>556569.79</v>
      </c>
      <c r="T36" s="136">
        <v>864005.67</v>
      </c>
      <c r="U36" s="129">
        <v>166695.29999999999</v>
      </c>
      <c r="V36" s="129">
        <v>1089.27</v>
      </c>
      <c r="W36" s="129">
        <v>50</v>
      </c>
      <c r="X36" s="129">
        <v>1341396.23</v>
      </c>
      <c r="Y36" s="129">
        <v>41500</v>
      </c>
      <c r="Z36" s="297">
        <v>1766616.23</v>
      </c>
      <c r="AA36" s="297">
        <v>49797</v>
      </c>
      <c r="AB36" s="297">
        <v>34149</v>
      </c>
      <c r="AC36" s="297">
        <v>664906.35</v>
      </c>
      <c r="AD36" s="297">
        <v>187808.87</v>
      </c>
      <c r="AF36" s="297">
        <v>2</v>
      </c>
    </row>
    <row r="37" spans="1:33" x14ac:dyDescent="0.2">
      <c r="A37" s="106" t="s">
        <v>696</v>
      </c>
      <c r="B37" s="106" t="s">
        <v>697</v>
      </c>
      <c r="C37" s="274">
        <v>2559</v>
      </c>
      <c r="D37" s="132" t="s">
        <v>708</v>
      </c>
      <c r="E37" s="106" t="s">
        <v>708</v>
      </c>
      <c r="F37" s="135">
        <v>158496.37</v>
      </c>
      <c r="G37" s="215">
        <v>0</v>
      </c>
      <c r="H37" s="135">
        <v>98197.81</v>
      </c>
      <c r="J37" s="106">
        <v>373198.68</v>
      </c>
      <c r="K37" s="274">
        <v>210774.06</v>
      </c>
      <c r="L37" s="265">
        <v>0</v>
      </c>
      <c r="M37" s="265">
        <v>16200</v>
      </c>
      <c r="O37" s="296">
        <v>815.61</v>
      </c>
      <c r="R37" s="132">
        <v>-690875.33</v>
      </c>
      <c r="S37" s="264">
        <v>1714982.69</v>
      </c>
      <c r="T37" s="136">
        <v>1062732.3799999999</v>
      </c>
      <c r="U37" s="129">
        <v>75321.679999999993</v>
      </c>
      <c r="V37" s="129">
        <v>1434.43</v>
      </c>
      <c r="W37" s="129">
        <v>3370</v>
      </c>
      <c r="X37" s="129">
        <v>1244802.3400000001</v>
      </c>
      <c r="Y37" s="129">
        <v>34000</v>
      </c>
      <c r="Z37" s="297">
        <v>1671142.34</v>
      </c>
      <c r="AA37" s="297">
        <v>37001</v>
      </c>
      <c r="AB37" s="297">
        <v>6664</v>
      </c>
      <c r="AC37" s="297">
        <v>718379.42</v>
      </c>
      <c r="AD37" s="297">
        <v>188929.12</v>
      </c>
      <c r="AF37" s="297">
        <v>1</v>
      </c>
    </row>
    <row r="38" spans="1:33" x14ac:dyDescent="0.2">
      <c r="A38" s="106" t="s">
        <v>696</v>
      </c>
      <c r="B38" s="106" t="s">
        <v>697</v>
      </c>
      <c r="C38" s="274">
        <v>1951</v>
      </c>
      <c r="D38" s="132" t="s">
        <v>709</v>
      </c>
      <c r="E38" s="106" t="s">
        <v>709</v>
      </c>
      <c r="F38" s="135">
        <v>63126.76</v>
      </c>
      <c r="G38" s="215">
        <v>0</v>
      </c>
      <c r="H38" s="135">
        <v>97717.21</v>
      </c>
      <c r="J38" s="106">
        <v>1364743.52</v>
      </c>
      <c r="K38" s="274">
        <v>299437.28000000003</v>
      </c>
      <c r="L38" s="265">
        <v>0</v>
      </c>
      <c r="M38" s="265">
        <v>17984.080000000002</v>
      </c>
      <c r="O38" s="296">
        <v>719.24</v>
      </c>
      <c r="R38" s="132">
        <v>-7756.67</v>
      </c>
      <c r="S38" s="264">
        <v>2179663.7000000002</v>
      </c>
      <c r="T38" s="136">
        <v>1113114.68</v>
      </c>
      <c r="U38" s="129">
        <v>78483</v>
      </c>
      <c r="V38" s="129">
        <v>975.07</v>
      </c>
      <c r="W38" s="129">
        <v>530</v>
      </c>
      <c r="X38" s="129">
        <v>1421811</v>
      </c>
      <c r="Y38" s="129">
        <v>15806</v>
      </c>
      <c r="Z38" s="297">
        <v>1995745</v>
      </c>
      <c r="AA38" s="297">
        <v>24762</v>
      </c>
      <c r="AB38" s="297">
        <v>40622.949999999997</v>
      </c>
      <c r="AC38" s="297">
        <v>503565.8</v>
      </c>
      <c r="AD38" s="297">
        <v>431609.58</v>
      </c>
    </row>
    <row r="39" spans="1:33" x14ac:dyDescent="0.2">
      <c r="A39" s="106" t="s">
        <v>696</v>
      </c>
      <c r="B39" s="106" t="s">
        <v>697</v>
      </c>
      <c r="C39" s="274">
        <v>3184</v>
      </c>
      <c r="D39" s="132" t="s">
        <v>710</v>
      </c>
      <c r="E39" s="106" t="s">
        <v>710</v>
      </c>
      <c r="F39" s="135">
        <v>689579.63</v>
      </c>
      <c r="G39" s="215">
        <v>0</v>
      </c>
      <c r="H39" s="135">
        <v>29039.66</v>
      </c>
      <c r="J39" s="106">
        <v>554581.86</v>
      </c>
      <c r="K39" s="274">
        <v>389225.06</v>
      </c>
      <c r="L39" s="265">
        <v>0</v>
      </c>
      <c r="M39" s="265">
        <v>23872.6</v>
      </c>
      <c r="O39" s="296">
        <v>17.38</v>
      </c>
      <c r="R39" s="132">
        <v>-315560.55</v>
      </c>
      <c r="S39" s="264">
        <v>1994257.35</v>
      </c>
      <c r="T39" s="136">
        <v>1375235.53</v>
      </c>
      <c r="U39" s="129">
        <v>188300</v>
      </c>
      <c r="V39" s="129">
        <v>3191.24</v>
      </c>
      <c r="W39" s="129">
        <v>2870</v>
      </c>
      <c r="X39" s="129">
        <v>933900</v>
      </c>
      <c r="Y39" s="129">
        <v>23700</v>
      </c>
      <c r="Z39" s="297">
        <v>1590960</v>
      </c>
      <c r="AA39" s="297">
        <v>40881</v>
      </c>
      <c r="AB39" s="297">
        <v>32237.8</v>
      </c>
      <c r="AC39" s="297">
        <v>633484.68000000005</v>
      </c>
      <c r="AD39" s="297">
        <v>269786.86</v>
      </c>
      <c r="AF39" s="297">
        <v>7</v>
      </c>
    </row>
    <row r="40" spans="1:33" x14ac:dyDescent="0.2">
      <c r="A40" s="106" t="s">
        <v>696</v>
      </c>
      <c r="B40" s="106" t="s">
        <v>697</v>
      </c>
      <c r="C40" s="274">
        <v>2131</v>
      </c>
      <c r="D40" s="132" t="s">
        <v>711</v>
      </c>
      <c r="E40" s="106" t="s">
        <v>711</v>
      </c>
      <c r="F40" s="135">
        <v>281029.31</v>
      </c>
      <c r="G40" s="215">
        <v>12120</v>
      </c>
      <c r="H40" s="135">
        <v>51901.4</v>
      </c>
      <c r="J40" s="106">
        <v>894864.14</v>
      </c>
      <c r="K40" s="274">
        <v>498341.6</v>
      </c>
      <c r="L40" s="265">
        <v>0</v>
      </c>
      <c r="M40" s="265">
        <v>20557.150000000001</v>
      </c>
      <c r="O40" s="296">
        <v>140.34</v>
      </c>
      <c r="R40" s="132">
        <v>599343.72</v>
      </c>
      <c r="S40" s="264">
        <v>1560653.49</v>
      </c>
      <c r="T40" s="136">
        <v>872561.51</v>
      </c>
      <c r="U40" s="129">
        <v>109720</v>
      </c>
      <c r="V40" s="129">
        <v>1713.18</v>
      </c>
      <c r="W40" s="129">
        <v>400</v>
      </c>
      <c r="X40" s="129">
        <v>1774012.71</v>
      </c>
      <c r="Y40" s="129">
        <v>37870</v>
      </c>
      <c r="Z40" s="297">
        <v>2179610.71</v>
      </c>
      <c r="AA40" s="297">
        <v>19972</v>
      </c>
      <c r="AB40" s="297">
        <v>27185</v>
      </c>
      <c r="AC40" s="297">
        <v>685548.05</v>
      </c>
      <c r="AD40" s="297">
        <v>326398.89</v>
      </c>
      <c r="AF40" s="297">
        <v>1</v>
      </c>
    </row>
    <row r="41" spans="1:33" x14ac:dyDescent="0.2">
      <c r="A41" s="106" t="s">
        <v>696</v>
      </c>
      <c r="B41" s="106" t="s">
        <v>697</v>
      </c>
      <c r="C41" s="274">
        <v>1943</v>
      </c>
      <c r="D41" s="132" t="s">
        <v>712</v>
      </c>
      <c r="E41" s="106" t="s">
        <v>712</v>
      </c>
      <c r="F41" s="135">
        <v>499104.14</v>
      </c>
      <c r="G41" s="215">
        <v>0</v>
      </c>
      <c r="H41" s="135">
        <v>17950.939999999999</v>
      </c>
      <c r="J41" s="106">
        <v>747664.53</v>
      </c>
      <c r="K41" s="274">
        <v>179875.09</v>
      </c>
      <c r="L41" s="265">
        <v>0</v>
      </c>
      <c r="M41" s="265">
        <v>19052.28</v>
      </c>
      <c r="O41" s="296">
        <v>656.68</v>
      </c>
      <c r="R41" s="132">
        <v>-72418.42</v>
      </c>
      <c r="S41" s="264">
        <v>1367149.29</v>
      </c>
      <c r="T41" s="136">
        <v>1397764.74</v>
      </c>
      <c r="U41" s="129">
        <v>52900</v>
      </c>
      <c r="V41" s="129">
        <v>2197.48</v>
      </c>
      <c r="W41" s="129">
        <v>1010</v>
      </c>
      <c r="X41" s="129">
        <v>1003230.31</v>
      </c>
      <c r="Y41" s="129">
        <v>19300</v>
      </c>
      <c r="Z41" s="297">
        <v>1559140.31</v>
      </c>
      <c r="AA41" s="297">
        <v>9010</v>
      </c>
      <c r="AB41" s="297">
        <v>6464</v>
      </c>
      <c r="AC41" s="297">
        <v>568161.75</v>
      </c>
      <c r="AD41" s="297">
        <v>203467.6</v>
      </c>
      <c r="AF41" s="297">
        <v>4</v>
      </c>
    </row>
    <row r="42" spans="1:33" x14ac:dyDescent="0.2">
      <c r="A42" s="106" t="s">
        <v>714</v>
      </c>
      <c r="B42" s="106" t="s">
        <v>715</v>
      </c>
      <c r="C42" s="274">
        <v>3652</v>
      </c>
      <c r="D42" s="132" t="s">
        <v>717</v>
      </c>
      <c r="E42" s="106" t="s">
        <v>717</v>
      </c>
      <c r="F42" s="135">
        <v>1053446.8700000001</v>
      </c>
      <c r="G42" s="215">
        <v>0</v>
      </c>
      <c r="H42" s="135">
        <v>54422.62</v>
      </c>
      <c r="J42" s="106">
        <v>335985.37</v>
      </c>
      <c r="K42" s="274">
        <v>151466.39000000001</v>
      </c>
      <c r="L42" s="265">
        <v>0</v>
      </c>
      <c r="M42" s="265">
        <v>7132.1</v>
      </c>
      <c r="O42" s="296">
        <v>913.4</v>
      </c>
      <c r="R42" s="132">
        <v>-398578.5</v>
      </c>
      <c r="S42" s="264">
        <v>1747176.74</v>
      </c>
      <c r="T42" s="136">
        <v>1334345.6200000001</v>
      </c>
      <c r="U42" s="129">
        <v>370950</v>
      </c>
      <c r="V42" s="129">
        <v>3888.16</v>
      </c>
      <c r="X42" s="129">
        <v>640111.4</v>
      </c>
      <c r="Y42" s="129">
        <v>139000</v>
      </c>
      <c r="Z42" s="297">
        <v>1511931.4</v>
      </c>
      <c r="AA42" s="297">
        <v>8330</v>
      </c>
      <c r="AB42" s="297">
        <v>18008</v>
      </c>
      <c r="AC42" s="297">
        <v>499616.62</v>
      </c>
      <c r="AD42" s="297">
        <v>211731.65</v>
      </c>
    </row>
    <row r="43" spans="1:33" x14ac:dyDescent="0.2">
      <c r="A43" s="106" t="s">
        <v>714</v>
      </c>
      <c r="B43" s="106" t="s">
        <v>715</v>
      </c>
      <c r="C43" s="274">
        <v>4998</v>
      </c>
      <c r="D43" s="132" t="s">
        <v>718</v>
      </c>
      <c r="E43" s="106" t="s">
        <v>718</v>
      </c>
      <c r="F43" s="135">
        <v>87227.69</v>
      </c>
      <c r="G43" s="215">
        <v>0</v>
      </c>
      <c r="H43" s="135">
        <v>160529.4</v>
      </c>
      <c r="J43" s="106">
        <v>627074.75</v>
      </c>
      <c r="K43" s="274">
        <v>126949.53</v>
      </c>
      <c r="L43" s="265">
        <v>0</v>
      </c>
      <c r="M43" s="265">
        <v>18567.41</v>
      </c>
      <c r="O43" s="296">
        <v>0</v>
      </c>
      <c r="R43" s="132">
        <v>-1302074.54</v>
      </c>
      <c r="S43" s="264">
        <v>2580473.12</v>
      </c>
      <c r="T43" s="136">
        <v>2390207.27</v>
      </c>
      <c r="V43" s="129">
        <v>897.85</v>
      </c>
      <c r="W43" s="129">
        <v>200</v>
      </c>
      <c r="X43" s="129">
        <v>1139749.74</v>
      </c>
      <c r="Y43" s="129">
        <v>90830</v>
      </c>
      <c r="Z43" s="297">
        <v>2034913.74</v>
      </c>
      <c r="AA43" s="297">
        <v>9360</v>
      </c>
      <c r="AB43" s="297">
        <v>39764</v>
      </c>
      <c r="AC43" s="297">
        <v>1530870.94</v>
      </c>
      <c r="AD43" s="297">
        <v>247160.8</v>
      </c>
      <c r="AG43" s="297">
        <v>55000</v>
      </c>
    </row>
    <row r="44" spans="1:33" x14ac:dyDescent="0.2">
      <c r="A44" s="106" t="s">
        <v>714</v>
      </c>
      <c r="B44" s="106" t="s">
        <v>715</v>
      </c>
      <c r="C44" s="274">
        <v>3421</v>
      </c>
      <c r="D44" s="132" t="s">
        <v>719</v>
      </c>
      <c r="E44" s="106" t="s">
        <v>719</v>
      </c>
      <c r="F44" s="135">
        <v>413512.8</v>
      </c>
      <c r="G44" s="215">
        <v>0</v>
      </c>
      <c r="H44" s="135">
        <v>131339.1</v>
      </c>
      <c r="J44" s="106">
        <v>384175.9</v>
      </c>
      <c r="K44" s="274">
        <v>55081.08</v>
      </c>
      <c r="L44" s="265">
        <v>0</v>
      </c>
      <c r="M44" s="265">
        <v>8120.01</v>
      </c>
      <c r="O44" s="296">
        <v>45.01</v>
      </c>
      <c r="R44" s="132">
        <v>-667483.12</v>
      </c>
      <c r="S44" s="264">
        <v>1682922.85</v>
      </c>
      <c r="T44" s="136">
        <v>1328962.97</v>
      </c>
      <c r="V44" s="129">
        <v>2075.9899999999998</v>
      </c>
      <c r="X44" s="129">
        <v>970535</v>
      </c>
      <c r="Y44" s="129">
        <v>64662</v>
      </c>
      <c r="Z44" s="297">
        <v>1714211</v>
      </c>
      <c r="AA44" s="297">
        <v>9560</v>
      </c>
      <c r="AB44" s="297">
        <v>33983</v>
      </c>
      <c r="AC44" s="297">
        <v>504034.76</v>
      </c>
      <c r="AD44" s="297">
        <v>143943.07</v>
      </c>
    </row>
    <row r="45" spans="1:33" x14ac:dyDescent="0.2">
      <c r="A45" s="106" t="s">
        <v>714</v>
      </c>
      <c r="B45" s="106" t="s">
        <v>715</v>
      </c>
      <c r="C45" s="274">
        <v>1467</v>
      </c>
      <c r="D45" s="132" t="s">
        <v>720</v>
      </c>
      <c r="E45" s="106" t="s">
        <v>720</v>
      </c>
      <c r="F45" s="135">
        <v>140644.87</v>
      </c>
      <c r="G45" s="215">
        <v>0</v>
      </c>
      <c r="H45" s="135">
        <v>37165.11</v>
      </c>
      <c r="J45" s="106">
        <v>602142.84</v>
      </c>
      <c r="K45" s="274">
        <v>100031.31</v>
      </c>
      <c r="L45" s="265">
        <v>0</v>
      </c>
      <c r="M45" s="265">
        <v>7255.28</v>
      </c>
      <c r="O45" s="296">
        <v>8.4</v>
      </c>
      <c r="R45" s="132">
        <v>-607982.75</v>
      </c>
      <c r="S45" s="264">
        <v>1664645.88</v>
      </c>
      <c r="T45" s="136">
        <v>800532.19</v>
      </c>
      <c r="U45" s="129">
        <v>48335</v>
      </c>
      <c r="V45" s="129">
        <v>905.75</v>
      </c>
      <c r="W45" s="129">
        <v>40</v>
      </c>
      <c r="X45" s="129">
        <v>1270261</v>
      </c>
      <c r="Y45" s="129">
        <v>128070</v>
      </c>
      <c r="Z45" s="297">
        <v>1636597</v>
      </c>
      <c r="AA45" s="297">
        <v>9700</v>
      </c>
      <c r="AB45" s="297">
        <v>102587</v>
      </c>
      <c r="AC45" s="297">
        <v>464832.38</v>
      </c>
      <c r="AD45" s="297">
        <v>218370.24</v>
      </c>
    </row>
    <row r="46" spans="1:33" x14ac:dyDescent="0.2">
      <c r="A46" s="106" t="s">
        <v>714</v>
      </c>
      <c r="B46" s="106" t="s">
        <v>715</v>
      </c>
      <c r="C46" s="274">
        <v>4845</v>
      </c>
      <c r="D46" s="132" t="s">
        <v>721</v>
      </c>
      <c r="E46" s="106" t="s">
        <v>721</v>
      </c>
      <c r="F46" s="135">
        <v>215238.89</v>
      </c>
      <c r="G46" s="215">
        <v>0</v>
      </c>
      <c r="H46" s="135">
        <v>94672.7</v>
      </c>
      <c r="J46" s="106">
        <v>3321126.93</v>
      </c>
      <c r="K46" s="274">
        <v>64745.57</v>
      </c>
      <c r="L46" s="265">
        <v>0</v>
      </c>
      <c r="M46" s="265">
        <v>14944.17</v>
      </c>
      <c r="O46" s="296">
        <v>21.78</v>
      </c>
      <c r="R46" s="132">
        <v>3641385.01</v>
      </c>
      <c r="S46" s="264">
        <v>349948.56</v>
      </c>
      <c r="T46" s="136">
        <v>1406658.97</v>
      </c>
      <c r="U46" s="129">
        <v>192000</v>
      </c>
      <c r="V46" s="129">
        <v>2747.48</v>
      </c>
      <c r="X46" s="129">
        <v>978719</v>
      </c>
      <c r="Y46" s="129">
        <v>191000</v>
      </c>
      <c r="Z46" s="297">
        <v>2109578</v>
      </c>
      <c r="AA46" s="297">
        <v>6200</v>
      </c>
      <c r="AB46" s="297">
        <v>41579</v>
      </c>
      <c r="AC46" s="297">
        <v>632588.15</v>
      </c>
      <c r="AD46" s="297">
        <v>248015.71</v>
      </c>
      <c r="AG46" s="297">
        <v>43680.02</v>
      </c>
    </row>
    <row r="47" spans="1:33" x14ac:dyDescent="0.2">
      <c r="A47" s="106" t="s">
        <v>714</v>
      </c>
      <c r="B47" s="106" t="s">
        <v>715</v>
      </c>
      <c r="C47" s="274">
        <v>3469</v>
      </c>
      <c r="D47" s="132" t="s">
        <v>722</v>
      </c>
      <c r="E47" s="106" t="s">
        <v>722</v>
      </c>
      <c r="F47" s="135">
        <v>131731.51</v>
      </c>
      <c r="G47" s="215">
        <v>0</v>
      </c>
      <c r="H47" s="135">
        <v>91654.78</v>
      </c>
      <c r="J47" s="106">
        <v>746996.51</v>
      </c>
      <c r="K47" s="274">
        <v>60302.55</v>
      </c>
      <c r="L47" s="265">
        <v>0</v>
      </c>
      <c r="M47" s="265">
        <v>7901.15</v>
      </c>
      <c r="O47" s="296">
        <v>10.01</v>
      </c>
      <c r="R47" s="132">
        <v>-328144.01</v>
      </c>
      <c r="S47" s="264">
        <v>1610762.41</v>
      </c>
      <c r="T47" s="136">
        <v>1407040.44</v>
      </c>
      <c r="U47" s="129">
        <v>180000</v>
      </c>
      <c r="V47" s="129">
        <v>1258.3499999999999</v>
      </c>
      <c r="W47" s="129">
        <v>60</v>
      </c>
      <c r="X47" s="129">
        <v>1006797</v>
      </c>
      <c r="Y47" s="129">
        <v>24862</v>
      </c>
      <c r="Z47" s="297">
        <v>1935225</v>
      </c>
      <c r="AA47" s="297">
        <v>9200</v>
      </c>
      <c r="AB47" s="297">
        <v>48072</v>
      </c>
      <c r="AC47" s="297">
        <v>685978.2</v>
      </c>
      <c r="AD47" s="297">
        <v>201386.8</v>
      </c>
    </row>
    <row r="48" spans="1:33" x14ac:dyDescent="0.2">
      <c r="A48" s="106" t="s">
        <v>714</v>
      </c>
      <c r="B48" s="106" t="s">
        <v>715</v>
      </c>
      <c r="C48" s="274">
        <v>2587</v>
      </c>
      <c r="D48" s="132" t="s">
        <v>723</v>
      </c>
      <c r="E48" s="106" t="s">
        <v>723</v>
      </c>
      <c r="F48" s="135">
        <v>208679.07</v>
      </c>
      <c r="G48" s="215">
        <v>0</v>
      </c>
      <c r="H48" s="135">
        <v>131855.65</v>
      </c>
      <c r="J48" s="106">
        <v>828003.31</v>
      </c>
      <c r="K48" s="274">
        <v>50755.02</v>
      </c>
      <c r="L48" s="265">
        <v>0</v>
      </c>
      <c r="M48" s="265">
        <v>10552.87</v>
      </c>
      <c r="O48" s="296">
        <v>6.18</v>
      </c>
      <c r="R48" s="132">
        <v>-1188426.99</v>
      </c>
      <c r="S48" s="264">
        <v>2707380.46</v>
      </c>
      <c r="T48" s="136">
        <v>1095240.43</v>
      </c>
      <c r="U48" s="129">
        <v>180000</v>
      </c>
      <c r="V48" s="129">
        <v>1543.76</v>
      </c>
      <c r="W48" s="129">
        <v>1698</v>
      </c>
      <c r="X48" s="129">
        <v>1272309.8899999999</v>
      </c>
      <c r="Y48" s="129">
        <v>73830</v>
      </c>
      <c r="Z48" s="297">
        <v>2019901.89</v>
      </c>
      <c r="AA48" s="297">
        <v>6200</v>
      </c>
      <c r="AB48" s="297">
        <v>35065</v>
      </c>
      <c r="AC48" s="297">
        <v>634511.9</v>
      </c>
      <c r="AD48" s="297">
        <v>239162.76</v>
      </c>
    </row>
    <row r="49" spans="1:33" x14ac:dyDescent="0.2">
      <c r="A49" s="106" t="s">
        <v>714</v>
      </c>
      <c r="B49" s="106" t="s">
        <v>715</v>
      </c>
      <c r="C49" s="274">
        <v>1576</v>
      </c>
      <c r="D49" s="132" t="s">
        <v>724</v>
      </c>
      <c r="E49" s="106" t="s">
        <v>724</v>
      </c>
      <c r="F49" s="135">
        <v>469459.75</v>
      </c>
      <c r="G49" s="215">
        <v>0</v>
      </c>
      <c r="H49" s="135">
        <v>14597.04</v>
      </c>
      <c r="J49" s="106">
        <v>734548.59</v>
      </c>
      <c r="K49" s="274">
        <v>109751.67999999999</v>
      </c>
      <c r="M49" s="265">
        <v>7631.43</v>
      </c>
      <c r="O49" s="296">
        <v>4.24</v>
      </c>
      <c r="R49" s="132">
        <v>-825363.53</v>
      </c>
      <c r="S49" s="264">
        <v>2321309.19</v>
      </c>
      <c r="T49" s="136">
        <v>552386.94999999995</v>
      </c>
      <c r="V49" s="129">
        <v>2125.58</v>
      </c>
      <c r="X49" s="129">
        <v>659014.5</v>
      </c>
      <c r="Y49" s="129">
        <v>44502</v>
      </c>
      <c r="Z49" s="297">
        <v>875723.5</v>
      </c>
      <c r="AA49" s="297">
        <v>9500</v>
      </c>
      <c r="AB49" s="297">
        <v>41393</v>
      </c>
      <c r="AC49" s="297">
        <v>322340.2</v>
      </c>
      <c r="AD49" s="297">
        <v>184296.6</v>
      </c>
    </row>
    <row r="50" spans="1:33" x14ac:dyDescent="0.2">
      <c r="A50" s="106" t="s">
        <v>714</v>
      </c>
      <c r="B50" s="106" t="s">
        <v>715</v>
      </c>
      <c r="C50" s="274">
        <v>2113</v>
      </c>
      <c r="D50" s="132" t="s">
        <v>725</v>
      </c>
      <c r="E50" s="106" t="s">
        <v>725</v>
      </c>
      <c r="F50" s="135">
        <v>943400.36</v>
      </c>
      <c r="G50" s="215">
        <v>0</v>
      </c>
      <c r="H50" s="135">
        <v>35356.36</v>
      </c>
      <c r="J50" s="106">
        <v>489558.85</v>
      </c>
      <c r="K50" s="274">
        <v>93933.64</v>
      </c>
      <c r="L50" s="265">
        <v>0</v>
      </c>
      <c r="M50" s="265">
        <v>12758.26</v>
      </c>
      <c r="O50" s="296">
        <v>66.290000000000006</v>
      </c>
      <c r="R50" s="132">
        <v>355469.26</v>
      </c>
      <c r="S50" s="264">
        <v>991778.49</v>
      </c>
      <c r="T50" s="136">
        <v>543549.16</v>
      </c>
      <c r="U50" s="129">
        <v>75580</v>
      </c>
      <c r="V50" s="129">
        <v>3887.55</v>
      </c>
      <c r="X50" s="129">
        <v>826631.4</v>
      </c>
      <c r="Y50" s="129">
        <v>183536</v>
      </c>
      <c r="Z50" s="297">
        <v>962867.4</v>
      </c>
      <c r="AB50" s="297">
        <v>29182</v>
      </c>
      <c r="AC50" s="297">
        <v>322961.82</v>
      </c>
      <c r="AD50" s="297">
        <v>78622.929999999993</v>
      </c>
      <c r="AG50" s="297">
        <v>37373.050000000003</v>
      </c>
    </row>
    <row r="51" spans="1:33" x14ac:dyDescent="0.2">
      <c r="A51" s="106" t="s">
        <v>714</v>
      </c>
      <c r="B51" s="106" t="s">
        <v>715</v>
      </c>
      <c r="C51" s="274">
        <v>1780</v>
      </c>
      <c r="D51" s="132" t="s">
        <v>726</v>
      </c>
      <c r="E51" s="106" t="s">
        <v>726</v>
      </c>
      <c r="F51" s="135">
        <v>208760.81</v>
      </c>
      <c r="G51" s="215">
        <v>0</v>
      </c>
      <c r="H51" s="135">
        <v>24367.84</v>
      </c>
      <c r="J51" s="106">
        <v>2839051.26</v>
      </c>
      <c r="K51" s="274">
        <v>97763.21</v>
      </c>
      <c r="L51" s="265">
        <v>0</v>
      </c>
      <c r="M51" s="265">
        <v>16324.25</v>
      </c>
      <c r="O51" s="296">
        <v>100.93</v>
      </c>
      <c r="R51" s="132">
        <v>2577629.42</v>
      </c>
      <c r="S51" s="264">
        <v>667821.93000000005</v>
      </c>
      <c r="T51" s="136">
        <v>635314.28</v>
      </c>
      <c r="U51" s="129">
        <v>77000</v>
      </c>
      <c r="V51" s="129">
        <v>1133.29</v>
      </c>
      <c r="X51" s="129">
        <v>1025199.3</v>
      </c>
      <c r="Y51" s="129">
        <v>170200</v>
      </c>
      <c r="Z51" s="297">
        <v>1231464.3</v>
      </c>
      <c r="AA51" s="297">
        <v>9700</v>
      </c>
      <c r="AB51" s="297">
        <v>72585</v>
      </c>
      <c r="AC51" s="297">
        <v>457188.97</v>
      </c>
      <c r="AD51" s="297">
        <v>229842.01</v>
      </c>
    </row>
    <row r="52" spans="1:33" x14ac:dyDescent="0.2">
      <c r="A52" s="106" t="s">
        <v>687</v>
      </c>
      <c r="B52" s="106" t="s">
        <v>729</v>
      </c>
      <c r="C52" s="274">
        <v>1148</v>
      </c>
      <c r="D52" s="132" t="s">
        <v>731</v>
      </c>
      <c r="E52" s="106" t="s">
        <v>731</v>
      </c>
      <c r="F52" s="135">
        <v>200619.28</v>
      </c>
      <c r="G52" s="215">
        <v>37069</v>
      </c>
      <c r="H52" s="135">
        <v>4338.47</v>
      </c>
      <c r="J52" s="106">
        <v>1041614.66</v>
      </c>
      <c r="K52" s="274">
        <v>266113.21000000002</v>
      </c>
      <c r="L52" s="265">
        <v>11500</v>
      </c>
      <c r="M52" s="265">
        <v>7953.92</v>
      </c>
      <c r="O52" s="296">
        <v>2398.96</v>
      </c>
      <c r="R52" s="132">
        <v>-445421.24</v>
      </c>
      <c r="S52" s="264">
        <v>2139773.89</v>
      </c>
      <c r="T52" s="136">
        <v>740741.67</v>
      </c>
      <c r="V52" s="129">
        <v>1211.6300000000001</v>
      </c>
      <c r="X52" s="129">
        <v>632433.6</v>
      </c>
      <c r="Z52" s="297">
        <v>743333.6</v>
      </c>
      <c r="AA52" s="297">
        <v>2200</v>
      </c>
      <c r="AB52" s="297">
        <v>53098</v>
      </c>
      <c r="AC52" s="297">
        <v>490913.17</v>
      </c>
      <c r="AD52" s="297">
        <v>210993.04</v>
      </c>
      <c r="AG52" s="297">
        <v>40300</v>
      </c>
    </row>
    <row r="53" spans="1:33" x14ac:dyDescent="0.2">
      <c r="A53" s="106" t="s">
        <v>687</v>
      </c>
      <c r="B53" s="106" t="s">
        <v>729</v>
      </c>
      <c r="C53" s="274">
        <v>600</v>
      </c>
      <c r="D53" s="132" t="s">
        <v>732</v>
      </c>
      <c r="E53" s="106" t="s">
        <v>732</v>
      </c>
      <c r="F53" s="135">
        <v>412208.2</v>
      </c>
      <c r="G53" s="215">
        <v>70294</v>
      </c>
      <c r="H53" s="135">
        <v>12138.02</v>
      </c>
      <c r="J53" s="106">
        <v>448678.83</v>
      </c>
      <c r="K53" s="274">
        <v>160130.46</v>
      </c>
      <c r="L53" s="265">
        <v>0</v>
      </c>
      <c r="M53" s="265">
        <v>9927.82</v>
      </c>
      <c r="O53" s="296">
        <v>976.32</v>
      </c>
      <c r="R53" s="132">
        <v>739508.99</v>
      </c>
      <c r="S53" s="264">
        <v>293207.49</v>
      </c>
      <c r="T53" s="136">
        <v>807366.88</v>
      </c>
      <c r="V53" s="129">
        <v>1468.62</v>
      </c>
      <c r="X53" s="129">
        <v>247716</v>
      </c>
      <c r="Z53" s="297">
        <v>549276</v>
      </c>
      <c r="AA53" s="297">
        <v>4400</v>
      </c>
      <c r="AB53" s="297">
        <v>21538</v>
      </c>
      <c r="AC53" s="297">
        <v>313553.43</v>
      </c>
      <c r="AD53" s="297">
        <v>83955.18</v>
      </c>
      <c r="AG53" s="297">
        <v>24000</v>
      </c>
    </row>
    <row r="54" spans="1:33" x14ac:dyDescent="0.2">
      <c r="A54" s="106" t="s">
        <v>687</v>
      </c>
      <c r="B54" s="106" t="s">
        <v>729</v>
      </c>
      <c r="C54" s="274">
        <v>1963</v>
      </c>
      <c r="D54" s="132" t="s">
        <v>733</v>
      </c>
      <c r="E54" s="106" t="s">
        <v>733</v>
      </c>
      <c r="F54" s="135">
        <v>248802.97</v>
      </c>
      <c r="G54" s="215">
        <v>40847</v>
      </c>
      <c r="H54" s="135">
        <v>11000</v>
      </c>
      <c r="J54" s="106">
        <v>919226.39</v>
      </c>
      <c r="K54" s="274">
        <v>205327.83</v>
      </c>
      <c r="L54" s="265">
        <v>3928</v>
      </c>
      <c r="M54" s="265">
        <v>21559.65</v>
      </c>
      <c r="O54" s="296">
        <v>4854.66</v>
      </c>
      <c r="R54" s="132">
        <v>-329000.25</v>
      </c>
      <c r="S54" s="264">
        <v>1946315.03</v>
      </c>
      <c r="T54" s="136">
        <v>1005991.05</v>
      </c>
      <c r="U54" s="129">
        <v>64835</v>
      </c>
      <c r="V54" s="129">
        <v>1339.31</v>
      </c>
      <c r="X54" s="129">
        <v>978936</v>
      </c>
      <c r="Z54" s="297">
        <v>1294736</v>
      </c>
      <c r="AA54" s="297">
        <v>7900</v>
      </c>
      <c r="AB54" s="297">
        <v>31118</v>
      </c>
      <c r="AC54" s="297">
        <v>731953.53</v>
      </c>
      <c r="AD54" s="297">
        <v>207846.73</v>
      </c>
    </row>
    <row r="55" spans="1:33" x14ac:dyDescent="0.2">
      <c r="A55" s="106" t="s">
        <v>687</v>
      </c>
      <c r="B55" s="106" t="s">
        <v>729</v>
      </c>
      <c r="C55" s="274">
        <v>3524</v>
      </c>
      <c r="D55" s="132" t="s">
        <v>734</v>
      </c>
      <c r="E55" s="106" t="s">
        <v>734</v>
      </c>
      <c r="F55" s="135">
        <v>450302.24</v>
      </c>
      <c r="G55" s="215">
        <v>65633.5</v>
      </c>
      <c r="H55" s="135">
        <v>38849.32</v>
      </c>
      <c r="J55" s="106">
        <v>978423.96</v>
      </c>
      <c r="K55" s="274">
        <v>267405.84999999998</v>
      </c>
      <c r="L55" s="265">
        <v>27000</v>
      </c>
      <c r="M55" s="265">
        <v>32611.91</v>
      </c>
      <c r="O55" s="296">
        <v>5210.2700000000004</v>
      </c>
      <c r="R55" s="132">
        <v>-446418.13</v>
      </c>
      <c r="S55" s="264">
        <v>2217512.62</v>
      </c>
      <c r="T55" s="136">
        <v>1554093.64</v>
      </c>
      <c r="U55" s="129">
        <v>80780</v>
      </c>
      <c r="V55" s="129">
        <v>1798.15</v>
      </c>
      <c r="X55" s="129">
        <v>1201682.05</v>
      </c>
      <c r="Z55" s="297">
        <v>1683264.05</v>
      </c>
      <c r="AA55" s="297">
        <v>11400</v>
      </c>
      <c r="AB55" s="297">
        <v>22159.5</v>
      </c>
      <c r="AC55" s="297">
        <v>929920.1</v>
      </c>
      <c r="AD55" s="297">
        <v>226911.99</v>
      </c>
    </row>
    <row r="56" spans="1:33" x14ac:dyDescent="0.2">
      <c r="A56" s="106" t="s">
        <v>687</v>
      </c>
      <c r="B56" s="106" t="s">
        <v>729</v>
      </c>
      <c r="C56" s="274">
        <v>4129</v>
      </c>
      <c r="D56" s="132" t="s">
        <v>735</v>
      </c>
      <c r="E56" s="106" t="s">
        <v>735</v>
      </c>
      <c r="F56" s="135">
        <v>297330.81</v>
      </c>
      <c r="G56" s="215">
        <v>86559.5</v>
      </c>
      <c r="H56" s="135">
        <v>37935</v>
      </c>
      <c r="J56" s="106">
        <v>836084.64</v>
      </c>
      <c r="K56" s="274">
        <v>247176.01</v>
      </c>
      <c r="L56" s="265">
        <v>5745</v>
      </c>
      <c r="M56" s="265">
        <v>24692.91</v>
      </c>
      <c r="O56" s="296">
        <v>6677.99</v>
      </c>
      <c r="R56" s="132">
        <v>-260418.92</v>
      </c>
      <c r="S56" s="264">
        <v>1921030.3</v>
      </c>
      <c r="T56" s="136">
        <v>1587868.37</v>
      </c>
      <c r="U56" s="129">
        <v>93821</v>
      </c>
      <c r="V56" s="129">
        <v>1754.01</v>
      </c>
      <c r="X56" s="129">
        <v>967070</v>
      </c>
      <c r="Z56" s="297">
        <v>1479398</v>
      </c>
      <c r="AA56" s="297">
        <v>28400</v>
      </c>
      <c r="AB56" s="297">
        <v>43043.5</v>
      </c>
      <c r="AC56" s="297">
        <v>1023428.89</v>
      </c>
      <c r="AD56" s="297">
        <v>248484.31</v>
      </c>
      <c r="AG56" s="297">
        <v>20400</v>
      </c>
    </row>
    <row r="57" spans="1:33" x14ac:dyDescent="0.2">
      <c r="A57" s="106" t="s">
        <v>687</v>
      </c>
      <c r="B57" s="106" t="s">
        <v>729</v>
      </c>
      <c r="C57" s="274">
        <v>2325</v>
      </c>
      <c r="D57" s="132" t="s">
        <v>736</v>
      </c>
      <c r="E57" s="106" t="s">
        <v>736</v>
      </c>
      <c r="F57" s="135">
        <v>462084.69</v>
      </c>
      <c r="G57" s="215">
        <v>31801</v>
      </c>
      <c r="H57" s="135">
        <v>64507</v>
      </c>
      <c r="J57" s="106">
        <v>758379.56</v>
      </c>
      <c r="K57" s="274">
        <v>289396.77</v>
      </c>
      <c r="L57" s="265">
        <v>13500</v>
      </c>
      <c r="M57" s="265">
        <v>23516.880000000001</v>
      </c>
      <c r="O57" s="296">
        <v>1391.13</v>
      </c>
      <c r="R57" s="132">
        <v>-25188.91</v>
      </c>
      <c r="S57" s="264">
        <v>1915444.77</v>
      </c>
      <c r="T57" s="136">
        <v>1160831.99</v>
      </c>
      <c r="U57" s="129">
        <v>33006.07</v>
      </c>
      <c r="V57" s="129">
        <v>2734.19</v>
      </c>
      <c r="X57" s="129">
        <v>1238181.8799999999</v>
      </c>
      <c r="Y57" s="129">
        <v>10000</v>
      </c>
      <c r="Z57" s="297">
        <v>1497249.88</v>
      </c>
      <c r="AA57" s="297">
        <v>6600</v>
      </c>
      <c r="AB57" s="297">
        <v>53702</v>
      </c>
      <c r="AC57" s="297">
        <v>887269.69</v>
      </c>
      <c r="AD57" s="297">
        <v>272427.40999999997</v>
      </c>
      <c r="AG57" s="297">
        <v>50000</v>
      </c>
    </row>
    <row r="58" spans="1:33" x14ac:dyDescent="0.2">
      <c r="A58" s="106" t="s">
        <v>687</v>
      </c>
      <c r="B58" s="106" t="s">
        <v>729</v>
      </c>
      <c r="C58" s="274">
        <v>1841</v>
      </c>
      <c r="D58" s="132" t="s">
        <v>737</v>
      </c>
      <c r="E58" s="106" t="s">
        <v>737</v>
      </c>
      <c r="F58" s="135">
        <v>280449.09999999998</v>
      </c>
      <c r="G58" s="215">
        <v>30781</v>
      </c>
      <c r="H58" s="135">
        <v>22672.720000000001</v>
      </c>
      <c r="J58" s="106">
        <v>724112.59</v>
      </c>
      <c r="K58" s="274">
        <v>257566.96</v>
      </c>
      <c r="L58" s="265">
        <v>13100</v>
      </c>
      <c r="M58" s="265">
        <v>15214.76</v>
      </c>
      <c r="O58" s="296">
        <v>1811.54</v>
      </c>
      <c r="R58" s="132">
        <v>-199816.51</v>
      </c>
      <c r="S58" s="264">
        <v>1650781.62</v>
      </c>
      <c r="T58" s="136">
        <v>1354569.55</v>
      </c>
      <c r="V58" s="129">
        <v>1740.55</v>
      </c>
      <c r="X58" s="129">
        <v>505535</v>
      </c>
      <c r="Z58" s="297">
        <v>1077146.58</v>
      </c>
      <c r="AA58" s="297">
        <v>41510</v>
      </c>
      <c r="AB58" s="297">
        <v>21688</v>
      </c>
      <c r="AC58" s="297">
        <v>684659.51</v>
      </c>
      <c r="AD58" s="297">
        <v>202350.05</v>
      </c>
    </row>
    <row r="59" spans="1:33" x14ac:dyDescent="0.2">
      <c r="A59" s="106" t="s">
        <v>687</v>
      </c>
      <c r="B59" s="106" t="s">
        <v>729</v>
      </c>
      <c r="C59" s="274">
        <v>1982</v>
      </c>
      <c r="D59" s="132" t="s">
        <v>738</v>
      </c>
      <c r="E59" s="106" t="s">
        <v>738</v>
      </c>
      <c r="F59" s="135">
        <v>55408.05</v>
      </c>
      <c r="G59" s="215">
        <v>34342</v>
      </c>
      <c r="H59" s="135">
        <v>11436.43</v>
      </c>
      <c r="J59" s="106">
        <v>1122117.8700000001</v>
      </c>
      <c r="K59" s="274">
        <v>218637.64</v>
      </c>
      <c r="L59" s="265">
        <v>1020</v>
      </c>
      <c r="M59" s="265">
        <v>18735.11</v>
      </c>
      <c r="O59" s="296">
        <v>1466.31</v>
      </c>
      <c r="R59" s="132">
        <v>-363361.49</v>
      </c>
      <c r="S59" s="264">
        <v>2032099.69</v>
      </c>
      <c r="T59" s="136">
        <v>1070135.73</v>
      </c>
      <c r="U59" s="129">
        <v>11387</v>
      </c>
      <c r="V59" s="129">
        <v>856.24</v>
      </c>
      <c r="X59" s="129">
        <v>623154</v>
      </c>
      <c r="Z59" s="297">
        <v>1104704</v>
      </c>
      <c r="AA59" s="297">
        <v>5700</v>
      </c>
      <c r="AB59" s="297">
        <v>18438</v>
      </c>
      <c r="AC59" s="297">
        <v>589813.22</v>
      </c>
      <c r="AD59" s="297">
        <v>234895.38</v>
      </c>
    </row>
    <row r="60" spans="1:33" x14ac:dyDescent="0.2">
      <c r="A60" s="106" t="s">
        <v>687</v>
      </c>
      <c r="B60" s="106" t="s">
        <v>729</v>
      </c>
      <c r="C60" s="274">
        <v>4846</v>
      </c>
      <c r="D60" s="132" t="s">
        <v>739</v>
      </c>
      <c r="E60" s="106" t="s">
        <v>739</v>
      </c>
      <c r="F60" s="135">
        <v>153798.72</v>
      </c>
      <c r="G60" s="215">
        <v>89157</v>
      </c>
      <c r="H60" s="135">
        <v>67460</v>
      </c>
      <c r="J60" s="106">
        <v>1656849.45</v>
      </c>
      <c r="K60" s="274">
        <v>261332.24</v>
      </c>
      <c r="L60" s="265">
        <v>72560</v>
      </c>
      <c r="M60" s="265">
        <v>68771.19</v>
      </c>
      <c r="O60" s="296">
        <v>7067.33</v>
      </c>
      <c r="R60" s="132">
        <v>1053249.73</v>
      </c>
      <c r="S60" s="264">
        <v>1174038.5</v>
      </c>
      <c r="T60" s="136">
        <v>2162402.2000000002</v>
      </c>
      <c r="U60" s="129">
        <v>94305</v>
      </c>
      <c r="V60" s="129">
        <v>1399.61</v>
      </c>
      <c r="X60" s="129">
        <v>914056</v>
      </c>
      <c r="Z60" s="297">
        <v>1711660</v>
      </c>
      <c r="AA60" s="297">
        <v>8800</v>
      </c>
      <c r="AB60" s="297">
        <v>27448</v>
      </c>
      <c r="AC60" s="297">
        <v>1311980.9099999999</v>
      </c>
      <c r="AD60" s="297">
        <v>259363.24</v>
      </c>
    </row>
    <row r="61" spans="1:33" x14ac:dyDescent="0.2">
      <c r="A61" s="106" t="s">
        <v>687</v>
      </c>
      <c r="B61" s="106" t="s">
        <v>729</v>
      </c>
      <c r="C61" s="274">
        <v>5177</v>
      </c>
      <c r="D61" s="132" t="s">
        <v>740</v>
      </c>
      <c r="E61" s="106" t="s">
        <v>740</v>
      </c>
      <c r="F61" s="135">
        <v>640959.9</v>
      </c>
      <c r="G61" s="215">
        <v>210288.5</v>
      </c>
      <c r="H61" s="135">
        <v>54202.84</v>
      </c>
      <c r="J61" s="106">
        <v>1304144.48</v>
      </c>
      <c r="K61" s="274">
        <v>512677.73</v>
      </c>
      <c r="L61" s="265">
        <v>14200</v>
      </c>
      <c r="M61" s="265">
        <v>30837.38</v>
      </c>
      <c r="O61" s="296">
        <v>10794.06</v>
      </c>
      <c r="R61" s="132">
        <v>-989023.48</v>
      </c>
      <c r="S61" s="264">
        <v>3795531.45</v>
      </c>
      <c r="T61" s="136">
        <v>2184876.83</v>
      </c>
      <c r="U61" s="129">
        <v>71730</v>
      </c>
      <c r="V61" s="129">
        <v>3087.24</v>
      </c>
      <c r="X61" s="129">
        <v>1537154.87</v>
      </c>
      <c r="Z61" s="297">
        <v>2375260.5499999998</v>
      </c>
      <c r="AA61" s="297">
        <v>14000</v>
      </c>
      <c r="AB61" s="297">
        <v>39613.68</v>
      </c>
      <c r="AC61" s="297">
        <v>1105032.6100000001</v>
      </c>
      <c r="AD61" s="297">
        <v>367008.06</v>
      </c>
      <c r="AG61" s="297">
        <v>36000</v>
      </c>
    </row>
    <row r="62" spans="1:33" x14ac:dyDescent="0.2">
      <c r="A62" s="106" t="s">
        <v>687</v>
      </c>
      <c r="B62" s="106" t="s">
        <v>729</v>
      </c>
      <c r="C62" s="274">
        <v>3373</v>
      </c>
      <c r="D62" s="132" t="s">
        <v>741</v>
      </c>
      <c r="E62" s="106" t="s">
        <v>741</v>
      </c>
      <c r="F62" s="135">
        <v>103388.43</v>
      </c>
      <c r="G62" s="215">
        <v>58720</v>
      </c>
      <c r="H62" s="135">
        <v>53021.7</v>
      </c>
      <c r="J62" s="106">
        <v>695737.53</v>
      </c>
      <c r="K62" s="274">
        <v>291162.51</v>
      </c>
      <c r="L62" s="265">
        <v>5932</v>
      </c>
      <c r="M62" s="265">
        <v>28281.33</v>
      </c>
      <c r="O62" s="296">
        <v>4626.29</v>
      </c>
      <c r="R62" s="132">
        <v>-373858.99</v>
      </c>
      <c r="S62" s="264">
        <v>1606269.64</v>
      </c>
      <c r="T62" s="136">
        <v>1508204.97</v>
      </c>
      <c r="U62" s="129">
        <v>51902</v>
      </c>
      <c r="V62" s="129">
        <v>1131.3900000000001</v>
      </c>
      <c r="X62" s="129">
        <v>905080</v>
      </c>
      <c r="Y62" s="129">
        <v>94000</v>
      </c>
      <c r="Z62" s="297">
        <v>1434784</v>
      </c>
      <c r="AA62" s="297">
        <v>4400</v>
      </c>
      <c r="AB62" s="297">
        <v>21681.5</v>
      </c>
      <c r="AC62" s="297">
        <v>947518.58</v>
      </c>
      <c r="AD62" s="297">
        <v>221154.38</v>
      </c>
    </row>
    <row r="63" spans="1:33" x14ac:dyDescent="0.2">
      <c r="A63" s="106" t="s">
        <v>687</v>
      </c>
      <c r="B63" s="106" t="s">
        <v>729</v>
      </c>
      <c r="C63" s="274">
        <v>2100</v>
      </c>
      <c r="D63" s="132" t="s">
        <v>742</v>
      </c>
      <c r="E63" s="106" t="s">
        <v>742</v>
      </c>
      <c r="F63" s="135">
        <v>149682.51999999999</v>
      </c>
      <c r="G63" s="215">
        <v>115005</v>
      </c>
      <c r="H63" s="135">
        <v>54488.68</v>
      </c>
      <c r="J63" s="106">
        <v>437741.97</v>
      </c>
      <c r="K63" s="274">
        <v>218680.38</v>
      </c>
      <c r="L63" s="265">
        <v>11200</v>
      </c>
      <c r="M63" s="265">
        <v>24268.81</v>
      </c>
      <c r="O63" s="296">
        <v>10780.08</v>
      </c>
      <c r="R63" s="132">
        <v>-1728594.33</v>
      </c>
      <c r="S63" s="264">
        <v>2640334.33</v>
      </c>
      <c r="T63" s="136">
        <v>1033774.36</v>
      </c>
      <c r="U63" s="129">
        <v>32488</v>
      </c>
      <c r="V63" s="129">
        <v>965.57</v>
      </c>
      <c r="X63" s="129">
        <v>955329</v>
      </c>
      <c r="Z63" s="297">
        <v>1083729</v>
      </c>
      <c r="AA63" s="297">
        <v>4400</v>
      </c>
      <c r="AB63" s="297">
        <v>25160</v>
      </c>
      <c r="AC63" s="297">
        <v>780941.93</v>
      </c>
      <c r="AD63" s="297">
        <v>110716.34</v>
      </c>
    </row>
    <row r="64" spans="1:33" x14ac:dyDescent="0.2">
      <c r="A64" s="106" t="s">
        <v>687</v>
      </c>
      <c r="B64" s="106" t="s">
        <v>729</v>
      </c>
      <c r="C64" s="274">
        <v>4881</v>
      </c>
      <c r="D64" s="132" t="s">
        <v>743</v>
      </c>
      <c r="E64" s="106" t="s">
        <v>743</v>
      </c>
      <c r="F64" s="135">
        <v>171929.79</v>
      </c>
      <c r="G64" s="215">
        <v>40444</v>
      </c>
      <c r="H64" s="135">
        <v>13784.62</v>
      </c>
      <c r="J64" s="106">
        <v>1884961.34</v>
      </c>
      <c r="K64" s="274">
        <v>217099.41</v>
      </c>
      <c r="L64" s="265">
        <v>11656</v>
      </c>
      <c r="M64" s="265">
        <v>17402.52</v>
      </c>
      <c r="O64" s="296">
        <v>2297.21</v>
      </c>
      <c r="R64" s="132">
        <v>460522.08</v>
      </c>
      <c r="S64" s="264">
        <v>2029021.21</v>
      </c>
      <c r="T64" s="136">
        <v>722974.95</v>
      </c>
      <c r="V64" s="129">
        <v>882.51</v>
      </c>
      <c r="X64" s="129">
        <v>563409</v>
      </c>
      <c r="Y64" s="129">
        <v>24000</v>
      </c>
      <c r="Z64" s="297">
        <v>623409</v>
      </c>
      <c r="AA64" s="297">
        <v>2200</v>
      </c>
      <c r="AB64" s="297">
        <v>17108</v>
      </c>
      <c r="AC64" s="297">
        <v>598274.85</v>
      </c>
      <c r="AD64" s="297">
        <v>262954.46999999997</v>
      </c>
    </row>
    <row r="65" spans="1:33" x14ac:dyDescent="0.2">
      <c r="A65" s="106" t="s">
        <v>745</v>
      </c>
      <c r="B65" s="106" t="s">
        <v>746</v>
      </c>
      <c r="C65" s="274">
        <v>1307</v>
      </c>
      <c r="D65" s="132" t="s">
        <v>748</v>
      </c>
      <c r="E65" s="106" t="s">
        <v>748</v>
      </c>
      <c r="F65" s="135">
        <v>370260.01</v>
      </c>
      <c r="G65" s="215">
        <v>0</v>
      </c>
      <c r="H65" s="135">
        <v>25034.34</v>
      </c>
      <c r="J65" s="106">
        <v>2585204.34</v>
      </c>
      <c r="K65" s="274">
        <v>9302.58</v>
      </c>
      <c r="L65" s="265">
        <v>15490</v>
      </c>
      <c r="M65" s="265">
        <v>27900</v>
      </c>
      <c r="O65" s="296">
        <v>27.55</v>
      </c>
      <c r="R65" s="132">
        <v>2283176.7799999998</v>
      </c>
      <c r="S65" s="264">
        <v>849648.43</v>
      </c>
      <c r="T65" s="136">
        <v>895057.75</v>
      </c>
      <c r="U65" s="129">
        <v>32593</v>
      </c>
      <c r="V65" s="129">
        <v>1639.13</v>
      </c>
      <c r="X65" s="129">
        <v>1113869.8999999999</v>
      </c>
      <c r="Z65" s="297">
        <v>1482074.9</v>
      </c>
      <c r="AA65" s="297">
        <v>3500</v>
      </c>
      <c r="AB65" s="297">
        <v>56607</v>
      </c>
      <c r="AC65" s="297">
        <v>516627.33</v>
      </c>
      <c r="AD65" s="297">
        <v>170792.04</v>
      </c>
    </row>
    <row r="66" spans="1:33" x14ac:dyDescent="0.2">
      <c r="A66" s="106" t="s">
        <v>745</v>
      </c>
      <c r="B66" s="106" t="s">
        <v>746</v>
      </c>
      <c r="C66" s="274">
        <v>1403</v>
      </c>
      <c r="D66" s="132" t="s">
        <v>749</v>
      </c>
      <c r="E66" s="106" t="s">
        <v>749</v>
      </c>
      <c r="F66" s="135">
        <v>448151.21</v>
      </c>
      <c r="G66" s="215">
        <v>0</v>
      </c>
      <c r="H66" s="135">
        <v>20450.57</v>
      </c>
      <c r="J66" s="106">
        <v>866907.85</v>
      </c>
      <c r="K66" s="274">
        <v>76753.55</v>
      </c>
      <c r="O66" s="296">
        <v>188.08</v>
      </c>
      <c r="R66" s="132">
        <v>-930602.08</v>
      </c>
      <c r="S66" s="264">
        <v>2366925.61</v>
      </c>
      <c r="T66" s="136">
        <v>758698.22</v>
      </c>
      <c r="U66" s="129">
        <v>136060</v>
      </c>
      <c r="V66" s="129">
        <v>1630.32</v>
      </c>
      <c r="X66" s="129">
        <v>1130543.6100000001</v>
      </c>
      <c r="Y66" s="129">
        <v>16500</v>
      </c>
      <c r="Z66" s="297">
        <v>1324643.6100000001</v>
      </c>
      <c r="AA66" s="297">
        <v>3500</v>
      </c>
      <c r="AB66" s="297">
        <v>13662</v>
      </c>
      <c r="AC66" s="297">
        <v>499287.9</v>
      </c>
      <c r="AD66" s="297">
        <v>226587.07</v>
      </c>
    </row>
    <row r="67" spans="1:33" x14ac:dyDescent="0.2">
      <c r="A67" s="106" t="s">
        <v>745</v>
      </c>
      <c r="B67" s="106" t="s">
        <v>746</v>
      </c>
      <c r="C67" s="274">
        <v>2602</v>
      </c>
      <c r="D67" s="132" t="s">
        <v>750</v>
      </c>
      <c r="E67" s="106" t="s">
        <v>750</v>
      </c>
      <c r="F67" s="135">
        <v>470549.5</v>
      </c>
      <c r="G67" s="215">
        <v>0</v>
      </c>
      <c r="H67" s="135">
        <v>72127.63</v>
      </c>
      <c r="J67" s="106">
        <v>812984.96</v>
      </c>
      <c r="K67" s="274">
        <v>58512.62</v>
      </c>
      <c r="L67" s="265">
        <v>2650</v>
      </c>
      <c r="O67" s="296">
        <v>38.130000000000003</v>
      </c>
      <c r="R67" s="132">
        <v>-533530.11</v>
      </c>
      <c r="S67" s="264">
        <v>1982889.72</v>
      </c>
      <c r="T67" s="136">
        <v>1000950.63</v>
      </c>
      <c r="U67" s="129">
        <v>51814</v>
      </c>
      <c r="V67" s="129">
        <v>1687.52</v>
      </c>
      <c r="X67" s="129">
        <v>1094553</v>
      </c>
      <c r="Y67" s="129">
        <v>11000</v>
      </c>
      <c r="Z67" s="297">
        <v>1437913</v>
      </c>
      <c r="AA67" s="297">
        <v>7000</v>
      </c>
      <c r="AB67" s="297">
        <v>72857</v>
      </c>
      <c r="AC67" s="297">
        <v>450515.73</v>
      </c>
      <c r="AD67" s="297">
        <v>176592.45</v>
      </c>
      <c r="AG67" s="297">
        <v>53000</v>
      </c>
    </row>
    <row r="68" spans="1:33" x14ac:dyDescent="0.2">
      <c r="A68" s="106" t="s">
        <v>745</v>
      </c>
      <c r="B68" s="106" t="s">
        <v>746</v>
      </c>
      <c r="C68" s="274">
        <v>1205</v>
      </c>
      <c r="D68" s="132" t="s">
        <v>751</v>
      </c>
      <c r="E68" s="106" t="s">
        <v>751</v>
      </c>
      <c r="F68" s="135">
        <v>430243.91</v>
      </c>
      <c r="G68" s="215">
        <v>0</v>
      </c>
      <c r="H68" s="135">
        <v>46732.160000000003</v>
      </c>
      <c r="J68" s="106">
        <v>1005332.53</v>
      </c>
      <c r="K68" s="274">
        <v>66437.740000000005</v>
      </c>
      <c r="L68" s="265">
        <v>0</v>
      </c>
      <c r="M68" s="265">
        <v>0</v>
      </c>
      <c r="O68" s="296">
        <v>774.31</v>
      </c>
      <c r="R68" s="132">
        <v>-506095.35</v>
      </c>
      <c r="S68" s="264">
        <v>2283492.7400000002</v>
      </c>
      <c r="T68" s="136">
        <v>808994.53</v>
      </c>
      <c r="U68" s="129">
        <v>24743</v>
      </c>
      <c r="V68" s="129">
        <v>1827.12</v>
      </c>
      <c r="X68" s="129">
        <v>1343022</v>
      </c>
      <c r="Y68" s="129">
        <v>16500</v>
      </c>
      <c r="Z68" s="297">
        <v>1568102</v>
      </c>
      <c r="AA68" s="297">
        <v>3500</v>
      </c>
      <c r="AB68" s="297">
        <v>28707</v>
      </c>
      <c r="AC68" s="297">
        <v>445759.46</v>
      </c>
      <c r="AD68" s="297">
        <v>378443.55</v>
      </c>
    </row>
    <row r="69" spans="1:33" ht="15.75" customHeight="1" x14ac:dyDescent="0.2">
      <c r="A69" s="106" t="s">
        <v>745</v>
      </c>
      <c r="B69" s="106" t="s">
        <v>746</v>
      </c>
      <c r="C69" s="274">
        <v>909</v>
      </c>
      <c r="D69" s="132" t="s">
        <v>752</v>
      </c>
      <c r="E69" s="106" t="s">
        <v>752</v>
      </c>
      <c r="F69" s="135">
        <v>289117.26</v>
      </c>
      <c r="G69" s="215">
        <v>0</v>
      </c>
      <c r="H69" s="135">
        <v>22033.01</v>
      </c>
      <c r="J69" s="106">
        <v>791245.96</v>
      </c>
      <c r="K69" s="274">
        <v>70609.600000000006</v>
      </c>
      <c r="L69" s="265">
        <v>0</v>
      </c>
      <c r="M69" s="265">
        <v>0</v>
      </c>
      <c r="O69" s="296">
        <v>9.5</v>
      </c>
      <c r="R69" s="132">
        <v>834263.95</v>
      </c>
      <c r="S69" s="264">
        <v>355552.49</v>
      </c>
      <c r="T69" s="136">
        <v>558682.5</v>
      </c>
      <c r="U69" s="129">
        <v>15087</v>
      </c>
      <c r="V69" s="129">
        <v>1059.3399999999999</v>
      </c>
      <c r="X69" s="129">
        <v>494799.05</v>
      </c>
      <c r="Z69" s="297">
        <v>526799.05000000005</v>
      </c>
      <c r="AA69" s="297">
        <v>3500</v>
      </c>
      <c r="AB69" s="297">
        <v>21204</v>
      </c>
      <c r="AC69" s="297">
        <v>366211.78</v>
      </c>
      <c r="AD69" s="297">
        <v>168733.17</v>
      </c>
    </row>
    <row r="70" spans="1:33" x14ac:dyDescent="0.2">
      <c r="A70" s="106" t="s">
        <v>754</v>
      </c>
      <c r="B70" s="106" t="s">
        <v>755</v>
      </c>
      <c r="C70" s="274">
        <v>2174</v>
      </c>
      <c r="D70" s="132" t="s">
        <v>757</v>
      </c>
      <c r="E70" s="106" t="s">
        <v>757</v>
      </c>
      <c r="F70" s="135">
        <v>7090.77</v>
      </c>
      <c r="G70" s="215">
        <v>0</v>
      </c>
      <c r="H70" s="135">
        <v>26453.7</v>
      </c>
      <c r="J70" s="106">
        <v>145991.07999999999</v>
      </c>
      <c r="K70" s="274">
        <v>313840.14</v>
      </c>
      <c r="L70" s="265">
        <v>0</v>
      </c>
      <c r="M70" s="265">
        <v>0</v>
      </c>
      <c r="O70" s="296">
        <v>1787.64</v>
      </c>
      <c r="R70" s="132">
        <v>-97640.09</v>
      </c>
      <c r="S70" s="264">
        <v>547255.34</v>
      </c>
      <c r="T70" s="136">
        <v>1145121.3400000001</v>
      </c>
      <c r="U70" s="129">
        <v>40000</v>
      </c>
      <c r="V70" s="129">
        <v>628.11</v>
      </c>
      <c r="X70" s="129">
        <v>879647</v>
      </c>
      <c r="Y70" s="129">
        <v>175200</v>
      </c>
      <c r="Z70" s="297">
        <v>1170042</v>
      </c>
      <c r="AA70" s="297">
        <v>3500</v>
      </c>
      <c r="AB70" s="297">
        <v>46342</v>
      </c>
      <c r="AC70" s="297">
        <v>892414.99</v>
      </c>
      <c r="AD70" s="297">
        <v>83324.66</v>
      </c>
      <c r="AG70" s="297">
        <v>3000</v>
      </c>
    </row>
    <row r="71" spans="1:33" x14ac:dyDescent="0.2">
      <c r="A71" s="106" t="s">
        <v>754</v>
      </c>
      <c r="B71" s="106" t="s">
        <v>755</v>
      </c>
      <c r="C71" s="274">
        <v>3992</v>
      </c>
      <c r="D71" s="132" t="s">
        <v>758</v>
      </c>
      <c r="E71" s="106" t="s">
        <v>758</v>
      </c>
      <c r="F71" s="135">
        <v>342781.05</v>
      </c>
      <c r="G71" s="215">
        <v>0</v>
      </c>
      <c r="H71" s="135">
        <v>43452.74</v>
      </c>
      <c r="J71" s="106">
        <v>554769.78</v>
      </c>
      <c r="K71" s="274">
        <v>186611.11</v>
      </c>
      <c r="L71" s="265">
        <v>14700</v>
      </c>
      <c r="M71" s="265">
        <v>31807.07</v>
      </c>
      <c r="O71" s="296">
        <v>11439.4</v>
      </c>
      <c r="R71" s="132">
        <v>-1394800.1</v>
      </c>
      <c r="S71" s="264">
        <v>2767861</v>
      </c>
      <c r="T71" s="136">
        <v>2223206.35</v>
      </c>
      <c r="U71" s="129">
        <v>100820</v>
      </c>
      <c r="V71" s="129">
        <v>1519.95</v>
      </c>
      <c r="X71" s="129">
        <v>1103846.31</v>
      </c>
      <c r="Y71" s="129">
        <v>57700</v>
      </c>
      <c r="Z71" s="297">
        <v>2098084.31</v>
      </c>
      <c r="AA71" s="297">
        <v>14400</v>
      </c>
      <c r="AB71" s="297">
        <v>78932</v>
      </c>
      <c r="AC71" s="297">
        <v>1241932.6299999999</v>
      </c>
      <c r="AD71" s="297">
        <v>256066.36</v>
      </c>
      <c r="AG71" s="297">
        <v>101070</v>
      </c>
    </row>
    <row r="72" spans="1:33" x14ac:dyDescent="0.2">
      <c r="A72" s="106" t="s">
        <v>754</v>
      </c>
      <c r="B72" s="106" t="s">
        <v>755</v>
      </c>
      <c r="C72" s="274">
        <v>1495</v>
      </c>
      <c r="D72" s="132" t="s">
        <v>759</v>
      </c>
      <c r="E72" s="106" t="s">
        <v>759</v>
      </c>
      <c r="F72" s="135">
        <v>36266.47</v>
      </c>
      <c r="G72" s="215">
        <v>0</v>
      </c>
      <c r="H72" s="135">
        <v>35492.25</v>
      </c>
      <c r="J72" s="106">
        <v>83289.73</v>
      </c>
      <c r="K72" s="274">
        <v>220453.9</v>
      </c>
      <c r="L72" s="265">
        <v>0</v>
      </c>
      <c r="M72" s="265">
        <v>16802.169999999998</v>
      </c>
      <c r="O72" s="296">
        <v>0</v>
      </c>
      <c r="R72" s="132">
        <v>77890.880000000005</v>
      </c>
      <c r="S72" s="264">
        <v>432862.99</v>
      </c>
      <c r="T72" s="136">
        <v>728027.19</v>
      </c>
      <c r="U72" s="129">
        <v>45547.61</v>
      </c>
      <c r="V72" s="129">
        <v>565.91</v>
      </c>
      <c r="X72" s="129">
        <v>988227.5</v>
      </c>
      <c r="Y72" s="129">
        <v>134870</v>
      </c>
      <c r="Z72" s="297">
        <v>1102627.5</v>
      </c>
      <c r="AA72" s="297">
        <v>16680</v>
      </c>
      <c r="AB72" s="297">
        <v>26602</v>
      </c>
      <c r="AC72" s="297">
        <v>802642.93</v>
      </c>
      <c r="AD72" s="297">
        <v>100739.47</v>
      </c>
    </row>
    <row r="73" spans="1:33" x14ac:dyDescent="0.2">
      <c r="A73" s="106" t="s">
        <v>754</v>
      </c>
      <c r="B73" s="106" t="s">
        <v>755</v>
      </c>
      <c r="C73" s="274">
        <v>1450</v>
      </c>
      <c r="D73" s="132" t="s">
        <v>760</v>
      </c>
      <c r="E73" s="106" t="s">
        <v>760</v>
      </c>
      <c r="F73" s="135">
        <v>113297.95</v>
      </c>
      <c r="G73" s="215">
        <v>0</v>
      </c>
      <c r="H73" s="135">
        <v>23672.98</v>
      </c>
      <c r="J73" s="106">
        <v>462891.4</v>
      </c>
      <c r="K73" s="274">
        <v>134406.25</v>
      </c>
      <c r="L73" s="265">
        <v>0</v>
      </c>
      <c r="O73" s="296">
        <v>9.4499999999999993</v>
      </c>
      <c r="R73" s="132">
        <v>-42499.46</v>
      </c>
      <c r="S73" s="264">
        <v>923490.75</v>
      </c>
      <c r="T73" s="136">
        <v>877549.99</v>
      </c>
      <c r="U73" s="129">
        <v>53510</v>
      </c>
      <c r="V73" s="129">
        <v>858.38</v>
      </c>
      <c r="X73" s="129">
        <v>1138763</v>
      </c>
      <c r="Y73" s="129">
        <v>49000</v>
      </c>
      <c r="Z73" s="297">
        <v>1485663</v>
      </c>
      <c r="AA73" s="297">
        <v>5700</v>
      </c>
      <c r="AB73" s="297">
        <v>33098</v>
      </c>
      <c r="AC73" s="297">
        <v>617499.61</v>
      </c>
      <c r="AD73" s="297">
        <v>120452.92</v>
      </c>
      <c r="AG73" s="297">
        <v>4000</v>
      </c>
    </row>
    <row r="74" spans="1:33" x14ac:dyDescent="0.2">
      <c r="A74" s="106" t="s">
        <v>754</v>
      </c>
      <c r="B74" s="106" t="s">
        <v>755</v>
      </c>
      <c r="C74" s="274">
        <v>1869</v>
      </c>
      <c r="D74" s="132" t="s">
        <v>761</v>
      </c>
      <c r="E74" s="106" t="s">
        <v>761</v>
      </c>
      <c r="F74" s="135">
        <v>68405.320000000007</v>
      </c>
      <c r="G74" s="215">
        <v>0</v>
      </c>
      <c r="H74" s="135">
        <v>17820.38</v>
      </c>
      <c r="J74" s="106">
        <v>124134.26</v>
      </c>
      <c r="K74" s="274">
        <v>158756.19</v>
      </c>
      <c r="L74" s="265">
        <v>0</v>
      </c>
      <c r="O74" s="296">
        <v>50.99</v>
      </c>
      <c r="R74" s="132">
        <v>-73637.75</v>
      </c>
      <c r="S74" s="264">
        <v>599181.84</v>
      </c>
      <c r="T74" s="136">
        <v>1048131</v>
      </c>
      <c r="V74" s="129">
        <v>1534.14</v>
      </c>
      <c r="X74" s="129">
        <v>986832</v>
      </c>
      <c r="Y74" s="129">
        <v>223605</v>
      </c>
      <c r="Z74" s="297">
        <v>1400117</v>
      </c>
      <c r="AA74" s="297">
        <v>24978</v>
      </c>
      <c r="AB74" s="297">
        <v>35956</v>
      </c>
      <c r="AC74" s="297">
        <v>842074.21</v>
      </c>
      <c r="AD74" s="297">
        <v>75255.86</v>
      </c>
      <c r="AG74" s="297">
        <v>38200</v>
      </c>
    </row>
    <row r="75" spans="1:33" x14ac:dyDescent="0.2">
      <c r="A75" s="106" t="s">
        <v>754</v>
      </c>
      <c r="B75" s="106" t="s">
        <v>755</v>
      </c>
      <c r="C75" s="274">
        <v>2414</v>
      </c>
      <c r="D75" s="132" t="s">
        <v>762</v>
      </c>
      <c r="E75" s="106" t="s">
        <v>762</v>
      </c>
      <c r="F75" s="135">
        <v>140185.93</v>
      </c>
      <c r="G75" s="215">
        <v>0</v>
      </c>
      <c r="H75" s="135">
        <v>44517.09</v>
      </c>
      <c r="J75" s="106">
        <v>184983.38</v>
      </c>
      <c r="K75" s="274">
        <v>190257.56</v>
      </c>
      <c r="L75" s="265">
        <v>0</v>
      </c>
      <c r="M75" s="265">
        <v>16741.509999999998</v>
      </c>
      <c r="O75" s="296">
        <v>165.76</v>
      </c>
      <c r="R75" s="132">
        <v>-1090909.22</v>
      </c>
      <c r="S75" s="264">
        <v>1832865.74</v>
      </c>
      <c r="T75" s="136">
        <v>804678.91</v>
      </c>
      <c r="U75" s="129">
        <v>25615</v>
      </c>
      <c r="V75" s="129">
        <v>1070.1500000000001</v>
      </c>
      <c r="X75" s="129">
        <v>1216787.5</v>
      </c>
      <c r="Y75" s="129">
        <v>614064</v>
      </c>
      <c r="Z75" s="297">
        <v>1856007.5</v>
      </c>
      <c r="AA75" s="297">
        <v>5200</v>
      </c>
      <c r="AB75" s="297">
        <v>8412</v>
      </c>
      <c r="AC75" s="297">
        <v>743706.5</v>
      </c>
      <c r="AD75" s="297">
        <v>234109.39</v>
      </c>
      <c r="AG75" s="297">
        <v>13700</v>
      </c>
    </row>
    <row r="76" spans="1:33" ht="19.5" customHeight="1" x14ac:dyDescent="0.2">
      <c r="A76" s="106" t="s">
        <v>764</v>
      </c>
      <c r="B76" s="106" t="s">
        <v>765</v>
      </c>
      <c r="C76" s="274">
        <v>1730</v>
      </c>
      <c r="D76" s="132" t="s">
        <v>767</v>
      </c>
      <c r="E76" s="106" t="s">
        <v>767</v>
      </c>
      <c r="F76" s="135">
        <v>62715.62</v>
      </c>
      <c r="G76" s="215">
        <v>0</v>
      </c>
      <c r="H76" s="135">
        <v>46216.66</v>
      </c>
      <c r="J76" s="106">
        <v>830077.68</v>
      </c>
      <c r="K76" s="274">
        <v>116998.95</v>
      </c>
      <c r="L76" s="265">
        <v>2400</v>
      </c>
      <c r="M76" s="265">
        <v>24680.61</v>
      </c>
      <c r="N76" s="265">
        <v>0</v>
      </c>
      <c r="O76" s="296">
        <v>889.55</v>
      </c>
      <c r="R76" s="132">
        <v>-503477.16</v>
      </c>
      <c r="S76" s="264">
        <v>1701541.88</v>
      </c>
      <c r="T76" s="136">
        <v>697913.44</v>
      </c>
      <c r="V76" s="129">
        <v>1254.43</v>
      </c>
      <c r="X76" s="129">
        <v>803563.85</v>
      </c>
      <c r="Y76" s="129">
        <v>254640</v>
      </c>
      <c r="Z76" s="297">
        <v>1219019.8500000001</v>
      </c>
      <c r="AB76" s="297">
        <v>15950</v>
      </c>
      <c r="AC76" s="297">
        <v>583997.46</v>
      </c>
      <c r="AD76" s="297">
        <v>105930.38</v>
      </c>
      <c r="AG76" s="297">
        <v>2500</v>
      </c>
    </row>
    <row r="77" spans="1:33" x14ac:dyDescent="0.2">
      <c r="A77" s="106" t="s">
        <v>764</v>
      </c>
      <c r="B77" s="106" t="s">
        <v>765</v>
      </c>
      <c r="C77" s="274">
        <v>2378</v>
      </c>
      <c r="D77" s="132" t="s">
        <v>768</v>
      </c>
      <c r="E77" s="106" t="s">
        <v>768</v>
      </c>
      <c r="F77" s="135">
        <v>363241.9</v>
      </c>
      <c r="G77" s="215">
        <v>0</v>
      </c>
      <c r="H77" s="135">
        <v>25274.97</v>
      </c>
      <c r="J77" s="106">
        <v>323310.18</v>
      </c>
      <c r="K77" s="274">
        <v>57675.72</v>
      </c>
      <c r="L77" s="265">
        <v>1550</v>
      </c>
      <c r="M77" s="265">
        <v>37904.769999999997</v>
      </c>
      <c r="N77" s="265">
        <v>0</v>
      </c>
      <c r="O77" s="296">
        <v>2158.15</v>
      </c>
      <c r="R77" s="132">
        <v>-1224380.83</v>
      </c>
      <c r="S77" s="264">
        <v>2052419.41</v>
      </c>
      <c r="T77" s="136">
        <v>915668.32</v>
      </c>
      <c r="V77" s="129">
        <v>2158.83</v>
      </c>
      <c r="X77" s="129">
        <v>1500383.5</v>
      </c>
      <c r="Y77" s="129">
        <v>658176</v>
      </c>
      <c r="Z77" s="297">
        <v>2346918.5</v>
      </c>
      <c r="AB77" s="297">
        <v>40206</v>
      </c>
      <c r="AC77" s="297">
        <v>642987.91</v>
      </c>
      <c r="AD77" s="297">
        <v>143922.97</v>
      </c>
      <c r="AG77" s="297">
        <v>2500</v>
      </c>
    </row>
    <row r="78" spans="1:33" x14ac:dyDescent="0.2">
      <c r="A78" s="106" t="s">
        <v>764</v>
      </c>
      <c r="B78" s="106" t="s">
        <v>765</v>
      </c>
      <c r="C78" s="274">
        <v>2982</v>
      </c>
      <c r="D78" s="132" t="s">
        <v>769</v>
      </c>
      <c r="E78" s="106" t="s">
        <v>769</v>
      </c>
      <c r="F78" s="135">
        <v>305454.40000000002</v>
      </c>
      <c r="G78" s="215">
        <v>0</v>
      </c>
      <c r="H78" s="135">
        <v>42089.87</v>
      </c>
      <c r="J78" s="106">
        <v>336784.4</v>
      </c>
      <c r="K78" s="274">
        <v>32018.09</v>
      </c>
      <c r="L78" s="265">
        <v>500</v>
      </c>
      <c r="M78" s="265">
        <v>42702.59</v>
      </c>
      <c r="N78" s="265">
        <v>0</v>
      </c>
      <c r="O78" s="296">
        <v>1497.82</v>
      </c>
      <c r="R78" s="132">
        <v>-1199570.6000000001</v>
      </c>
      <c r="S78" s="264">
        <v>2038156.59</v>
      </c>
      <c r="T78" s="136">
        <v>830058.06</v>
      </c>
      <c r="V78" s="129">
        <v>1970.56</v>
      </c>
      <c r="X78" s="129">
        <v>941568.5</v>
      </c>
      <c r="Y78" s="129">
        <v>259420</v>
      </c>
      <c r="Z78" s="297">
        <v>1384271.5</v>
      </c>
      <c r="AB78" s="297">
        <v>22350</v>
      </c>
      <c r="AC78" s="297">
        <v>689500.5</v>
      </c>
      <c r="AD78" s="297">
        <v>101334.76</v>
      </c>
      <c r="AG78" s="297">
        <v>2500</v>
      </c>
    </row>
    <row r="79" spans="1:33" x14ac:dyDescent="0.2">
      <c r="A79" s="106" t="s">
        <v>764</v>
      </c>
      <c r="B79" s="106" t="s">
        <v>765</v>
      </c>
      <c r="C79" s="274">
        <v>2602</v>
      </c>
      <c r="D79" s="132" t="s">
        <v>770</v>
      </c>
      <c r="E79" s="106" t="s">
        <v>770</v>
      </c>
      <c r="F79" s="135">
        <v>266589.84000000003</v>
      </c>
      <c r="G79" s="215">
        <v>0</v>
      </c>
      <c r="H79" s="135">
        <v>28999.77</v>
      </c>
      <c r="J79" s="106">
        <v>1009109.84</v>
      </c>
      <c r="K79" s="274">
        <v>54411.42</v>
      </c>
      <c r="L79" s="265">
        <v>0</v>
      </c>
      <c r="M79" s="265">
        <v>34401.83</v>
      </c>
      <c r="O79" s="296">
        <v>2505.6999999999998</v>
      </c>
      <c r="R79" s="132">
        <v>-423778.54</v>
      </c>
      <c r="S79" s="264">
        <v>2089445.48</v>
      </c>
      <c r="T79" s="136">
        <v>760607.59</v>
      </c>
      <c r="V79" s="129">
        <v>2556.67</v>
      </c>
      <c r="X79" s="129">
        <v>956700</v>
      </c>
      <c r="Y79" s="129">
        <v>277910</v>
      </c>
      <c r="Z79" s="297">
        <v>1407466</v>
      </c>
      <c r="AA79" s="297">
        <v>9152</v>
      </c>
      <c r="AB79" s="297">
        <v>43906</v>
      </c>
      <c r="AC79" s="297">
        <v>737049.19</v>
      </c>
      <c r="AD79" s="297">
        <v>141164.67000000001</v>
      </c>
      <c r="AG79" s="297">
        <v>2500</v>
      </c>
    </row>
    <row r="80" spans="1:33" x14ac:dyDescent="0.2">
      <c r="A80" s="106" t="s">
        <v>764</v>
      </c>
      <c r="B80" s="106" t="s">
        <v>765</v>
      </c>
      <c r="C80" s="274">
        <v>4361</v>
      </c>
      <c r="D80" s="132" t="s">
        <v>771</v>
      </c>
      <c r="E80" s="106" t="s">
        <v>771</v>
      </c>
      <c r="F80" s="135">
        <v>574566.57999999996</v>
      </c>
      <c r="G80" s="215">
        <v>0</v>
      </c>
      <c r="H80" s="135">
        <v>27003.97</v>
      </c>
      <c r="J80" s="106">
        <v>524650</v>
      </c>
      <c r="K80" s="274">
        <v>105284.39</v>
      </c>
      <c r="L80" s="265">
        <v>0</v>
      </c>
      <c r="M80" s="265">
        <v>37295.75</v>
      </c>
      <c r="O80" s="296">
        <v>2301.4499999999998</v>
      </c>
      <c r="R80" s="132">
        <v>-721787.13</v>
      </c>
      <c r="S80" s="264">
        <v>1725194.64</v>
      </c>
      <c r="T80" s="136">
        <v>940204.6</v>
      </c>
      <c r="V80" s="129">
        <v>2615.0300000000002</v>
      </c>
      <c r="X80" s="129">
        <v>1496555</v>
      </c>
      <c r="Y80" s="129">
        <v>451220</v>
      </c>
      <c r="Z80" s="297">
        <v>2207056</v>
      </c>
      <c r="AB80" s="297">
        <v>29332</v>
      </c>
      <c r="AC80" s="297">
        <v>338164.63</v>
      </c>
      <c r="AD80" s="297">
        <v>127541.77</v>
      </c>
    </row>
    <row r="81" spans="1:33" x14ac:dyDescent="0.2">
      <c r="A81" s="106" t="s">
        <v>764</v>
      </c>
      <c r="B81" s="106" t="s">
        <v>765</v>
      </c>
      <c r="C81" s="274">
        <v>2692</v>
      </c>
      <c r="D81" s="132" t="s">
        <v>772</v>
      </c>
      <c r="E81" s="106" t="s">
        <v>772</v>
      </c>
      <c r="F81" s="135">
        <v>263489.46999999997</v>
      </c>
      <c r="G81" s="215">
        <v>0</v>
      </c>
      <c r="H81" s="135">
        <v>29861.42</v>
      </c>
      <c r="J81" s="106">
        <v>162842.32999999999</v>
      </c>
      <c r="K81" s="274">
        <v>-32394.44</v>
      </c>
      <c r="L81" s="265">
        <v>300</v>
      </c>
      <c r="M81" s="265">
        <v>31345.8</v>
      </c>
      <c r="N81" s="265">
        <v>0</v>
      </c>
      <c r="O81" s="296">
        <v>761.44</v>
      </c>
      <c r="R81" s="132">
        <v>-278411.56</v>
      </c>
      <c r="S81" s="264">
        <v>613262.28</v>
      </c>
      <c r="T81" s="136">
        <v>650685.29</v>
      </c>
      <c r="V81" s="129">
        <v>1367.3</v>
      </c>
      <c r="X81" s="129">
        <v>1447132.5</v>
      </c>
      <c r="Y81" s="129">
        <v>307050</v>
      </c>
      <c r="Z81" s="297">
        <v>1902599.5</v>
      </c>
      <c r="AB81" s="297">
        <v>23490</v>
      </c>
      <c r="AC81" s="297">
        <v>364430.45</v>
      </c>
      <c r="AD81" s="297">
        <v>56674.32</v>
      </c>
      <c r="AG81" s="297">
        <v>2500</v>
      </c>
    </row>
    <row r="82" spans="1:33" x14ac:dyDescent="0.2">
      <c r="A82" s="106" t="s">
        <v>764</v>
      </c>
      <c r="B82" s="106" t="s">
        <v>765</v>
      </c>
      <c r="C82" s="274">
        <v>718</v>
      </c>
      <c r="D82" s="132" t="s">
        <v>773</v>
      </c>
      <c r="E82" s="106" t="s">
        <v>773</v>
      </c>
      <c r="F82" s="135">
        <v>261317.13</v>
      </c>
      <c r="G82" s="215">
        <v>0</v>
      </c>
      <c r="H82" s="135">
        <v>19728.349999999999</v>
      </c>
      <c r="J82" s="106">
        <v>221279.33</v>
      </c>
      <c r="K82" s="274">
        <v>83360.5</v>
      </c>
      <c r="L82" s="265">
        <v>2100</v>
      </c>
      <c r="M82" s="265">
        <v>22199.200000000001</v>
      </c>
      <c r="O82" s="296">
        <v>843.35</v>
      </c>
      <c r="R82" s="132">
        <v>-123377.47</v>
      </c>
      <c r="S82" s="264">
        <v>788047.76</v>
      </c>
      <c r="T82" s="136">
        <v>524722.48</v>
      </c>
      <c r="U82" s="129">
        <v>4000</v>
      </c>
      <c r="V82" s="129">
        <v>1342.28</v>
      </c>
      <c r="X82" s="129">
        <v>583794</v>
      </c>
      <c r="Y82" s="129">
        <v>236040</v>
      </c>
      <c r="Z82" s="297">
        <v>969750</v>
      </c>
      <c r="AA82" s="297">
        <v>6872</v>
      </c>
      <c r="AB82" s="297">
        <v>16250</v>
      </c>
      <c r="AC82" s="297">
        <v>265356.84999999998</v>
      </c>
      <c r="AD82" s="297">
        <v>193297.44</v>
      </c>
      <c r="AG82" s="297">
        <v>2500</v>
      </c>
    </row>
    <row r="83" spans="1:33" x14ac:dyDescent="0.2">
      <c r="A83" s="106" t="s">
        <v>764</v>
      </c>
      <c r="B83" s="106" t="s">
        <v>765</v>
      </c>
      <c r="C83" s="274">
        <v>699</v>
      </c>
      <c r="D83" s="132" t="s">
        <v>774</v>
      </c>
      <c r="E83" s="106" t="s">
        <v>774</v>
      </c>
      <c r="F83" s="135">
        <v>297264.33</v>
      </c>
      <c r="G83" s="215">
        <v>0</v>
      </c>
      <c r="H83" s="135">
        <v>10137.84</v>
      </c>
      <c r="J83" s="106">
        <v>324066.33</v>
      </c>
      <c r="K83" s="274">
        <v>34826.559999999998</v>
      </c>
      <c r="L83" s="265">
        <v>0</v>
      </c>
      <c r="M83" s="265">
        <v>19620</v>
      </c>
      <c r="O83" s="296">
        <v>1269.6300000000001</v>
      </c>
      <c r="R83" s="132">
        <v>569801.15</v>
      </c>
      <c r="S83" s="264">
        <v>123193.16</v>
      </c>
      <c r="T83" s="136">
        <v>484225.45</v>
      </c>
      <c r="V83" s="129">
        <v>1859.65</v>
      </c>
      <c r="X83" s="129">
        <v>867185.91</v>
      </c>
      <c r="Y83" s="129">
        <v>263430</v>
      </c>
      <c r="Z83" s="297">
        <v>1251401.9099999999</v>
      </c>
      <c r="AA83" s="297">
        <v>9252</v>
      </c>
      <c r="AC83" s="297">
        <v>364877.13</v>
      </c>
      <c r="AD83" s="297">
        <v>36258.85</v>
      </c>
      <c r="AG83" s="297">
        <v>2500</v>
      </c>
    </row>
    <row r="84" spans="1:33" x14ac:dyDescent="0.2">
      <c r="A84" s="106" t="s">
        <v>764</v>
      </c>
      <c r="B84" s="106" t="s">
        <v>765</v>
      </c>
      <c r="C84" s="274">
        <v>768</v>
      </c>
      <c r="D84" s="132" t="s">
        <v>775</v>
      </c>
      <c r="E84" s="106" t="s">
        <v>775</v>
      </c>
      <c r="F84" s="135">
        <v>304252.15999999997</v>
      </c>
      <c r="G84" s="215">
        <v>0</v>
      </c>
      <c r="H84" s="135">
        <v>8744.48</v>
      </c>
      <c r="J84" s="106">
        <v>498845.64</v>
      </c>
      <c r="K84" s="274">
        <v>34817.56</v>
      </c>
      <c r="M84" s="265">
        <v>26068.11</v>
      </c>
      <c r="N84" s="265">
        <v>7560</v>
      </c>
      <c r="O84" s="296">
        <v>764</v>
      </c>
      <c r="R84" s="132">
        <v>-1126804.46</v>
      </c>
      <c r="S84" s="264">
        <v>2101746.27</v>
      </c>
      <c r="T84" s="136">
        <v>508968.88</v>
      </c>
      <c r="V84" s="129">
        <v>1812.54</v>
      </c>
      <c r="X84" s="129">
        <v>750165.5</v>
      </c>
      <c r="Y84" s="129">
        <v>256320</v>
      </c>
      <c r="Z84" s="297">
        <v>1149101.5</v>
      </c>
      <c r="AA84" s="297">
        <v>9152</v>
      </c>
      <c r="AB84" s="297">
        <v>11170</v>
      </c>
      <c r="AC84" s="297">
        <v>388105.22</v>
      </c>
      <c r="AD84" s="297">
        <v>118037.28</v>
      </c>
      <c r="AG84" s="297">
        <v>4375</v>
      </c>
    </row>
    <row r="85" spans="1:33" x14ac:dyDescent="0.2">
      <c r="A85" s="106" t="s">
        <v>777</v>
      </c>
      <c r="B85" s="106" t="s">
        <v>778</v>
      </c>
      <c r="C85" s="274">
        <v>3815</v>
      </c>
      <c r="D85" s="132" t="s">
        <v>780</v>
      </c>
      <c r="E85" s="106" t="s">
        <v>780</v>
      </c>
      <c r="F85" s="135">
        <v>414435.74</v>
      </c>
      <c r="G85" s="215">
        <v>0</v>
      </c>
      <c r="H85" s="135">
        <v>73052.2</v>
      </c>
      <c r="J85" s="106">
        <v>1004435.68</v>
      </c>
      <c r="K85" s="274">
        <v>121386.23</v>
      </c>
      <c r="L85" s="265">
        <v>0</v>
      </c>
      <c r="M85" s="265">
        <v>8610</v>
      </c>
      <c r="O85" s="296">
        <v>0</v>
      </c>
      <c r="P85" s="132">
        <v>21</v>
      </c>
      <c r="R85" s="132">
        <v>436679.16</v>
      </c>
      <c r="S85" s="264">
        <v>1047464</v>
      </c>
      <c r="T85" s="136">
        <v>1097668.31</v>
      </c>
      <c r="U85" s="129">
        <v>228596.5</v>
      </c>
      <c r="V85" s="129">
        <v>1566.01</v>
      </c>
      <c r="X85" s="129">
        <v>808062.81</v>
      </c>
      <c r="Z85" s="297">
        <v>1138191.81</v>
      </c>
      <c r="AB85" s="297">
        <v>70970</v>
      </c>
      <c r="AC85" s="297">
        <v>674725.43</v>
      </c>
      <c r="AD85" s="297">
        <v>131470.70000000001</v>
      </c>
    </row>
    <row r="86" spans="1:33" x14ac:dyDescent="0.2">
      <c r="A86" s="106" t="s">
        <v>777</v>
      </c>
      <c r="B86" s="106" t="s">
        <v>778</v>
      </c>
      <c r="C86" s="274">
        <v>7508</v>
      </c>
      <c r="D86" s="132" t="s">
        <v>781</v>
      </c>
      <c r="E86" s="106" t="s">
        <v>781</v>
      </c>
      <c r="F86" s="135">
        <v>1454198.53</v>
      </c>
      <c r="G86" s="215">
        <v>0</v>
      </c>
      <c r="H86" s="135">
        <v>107951.99</v>
      </c>
      <c r="J86" s="106">
        <v>2954352.92</v>
      </c>
      <c r="K86" s="274">
        <v>1062340.57</v>
      </c>
      <c r="L86" s="265">
        <v>30030</v>
      </c>
      <c r="N86" s="265">
        <v>54</v>
      </c>
      <c r="O86" s="296">
        <v>185846.98</v>
      </c>
      <c r="Q86" s="132">
        <v>4578987.6500000004</v>
      </c>
      <c r="R86" s="132">
        <v>612129.4</v>
      </c>
      <c r="S86" s="264"/>
      <c r="T86" s="136">
        <v>1885559.42</v>
      </c>
      <c r="U86" s="129">
        <v>565246</v>
      </c>
      <c r="V86" s="129">
        <v>1753.47</v>
      </c>
      <c r="X86" s="129">
        <v>1748280</v>
      </c>
      <c r="Y86" s="129">
        <v>4332</v>
      </c>
      <c r="Z86" s="297">
        <v>2889168</v>
      </c>
      <c r="AB86" s="297">
        <v>44192</v>
      </c>
      <c r="AC86" s="297">
        <v>627127.67000000004</v>
      </c>
      <c r="AD86" s="297">
        <v>466212.24</v>
      </c>
      <c r="AG86" s="297">
        <v>6675</v>
      </c>
    </row>
    <row r="87" spans="1:33" x14ac:dyDescent="0.2">
      <c r="A87" s="106" t="s">
        <v>777</v>
      </c>
      <c r="B87" s="106" t="s">
        <v>778</v>
      </c>
      <c r="C87" s="274">
        <v>7132</v>
      </c>
      <c r="D87" s="132" t="s">
        <v>782</v>
      </c>
      <c r="E87" s="106" t="s">
        <v>782</v>
      </c>
      <c r="F87" s="135">
        <v>727233.64</v>
      </c>
      <c r="G87" s="215">
        <v>0</v>
      </c>
      <c r="H87" s="135">
        <v>78508.42</v>
      </c>
      <c r="J87" s="106">
        <v>1263173.1599999999</v>
      </c>
      <c r="K87" s="274">
        <v>3641646.13</v>
      </c>
      <c r="M87" s="265">
        <v>78040.95</v>
      </c>
      <c r="O87" s="296">
        <v>3575.48</v>
      </c>
      <c r="R87" s="132">
        <v>4089977.85</v>
      </c>
      <c r="S87" s="264">
        <v>1212550.31</v>
      </c>
      <c r="T87" s="136">
        <v>2803063.22</v>
      </c>
      <c r="U87" s="129">
        <v>183118.5</v>
      </c>
      <c r="V87" s="129">
        <v>3170.02</v>
      </c>
      <c r="X87" s="129">
        <v>2138430</v>
      </c>
      <c r="Z87" s="297">
        <v>3564718</v>
      </c>
      <c r="AA87" s="297">
        <v>2200</v>
      </c>
      <c r="AB87" s="297">
        <v>12234</v>
      </c>
      <c r="AC87" s="297">
        <v>968737.88</v>
      </c>
      <c r="AD87" s="297">
        <v>253475.1</v>
      </c>
    </row>
    <row r="88" spans="1:33" x14ac:dyDescent="0.2">
      <c r="A88" s="106" t="s">
        <v>777</v>
      </c>
      <c r="B88" s="106" t="s">
        <v>778</v>
      </c>
      <c r="C88" s="274">
        <v>4586</v>
      </c>
      <c r="D88" s="132" t="s">
        <v>783</v>
      </c>
      <c r="E88" s="106" t="s">
        <v>783</v>
      </c>
      <c r="F88" s="135">
        <v>347463.29</v>
      </c>
      <c r="G88" s="215">
        <v>90</v>
      </c>
      <c r="H88" s="135">
        <v>114191.57</v>
      </c>
      <c r="J88" s="106">
        <v>1116026.3500000001</v>
      </c>
      <c r="K88" s="274">
        <v>225927.42</v>
      </c>
      <c r="L88" s="265">
        <v>18835</v>
      </c>
      <c r="M88" s="265">
        <v>57196.98</v>
      </c>
      <c r="O88" s="296">
        <v>8570.57</v>
      </c>
      <c r="Q88" s="132">
        <v>603642.86</v>
      </c>
      <c r="S88" s="264">
        <v>1047464</v>
      </c>
      <c r="T88" s="136">
        <v>1470103.54</v>
      </c>
      <c r="U88" s="129">
        <v>110916</v>
      </c>
      <c r="V88" s="129">
        <v>1461.04</v>
      </c>
      <c r="X88" s="129">
        <v>493675</v>
      </c>
      <c r="Z88" s="297">
        <v>1072850</v>
      </c>
      <c r="AA88" s="297">
        <v>36666</v>
      </c>
      <c r="AB88" s="297">
        <v>5696</v>
      </c>
      <c r="AC88" s="297">
        <v>835794.37</v>
      </c>
      <c r="AD88" s="297">
        <v>57159.99</v>
      </c>
    </row>
    <row r="89" spans="1:33" x14ac:dyDescent="0.2">
      <c r="A89" s="106" t="s">
        <v>777</v>
      </c>
      <c r="B89" s="106" t="s">
        <v>778</v>
      </c>
      <c r="C89" s="274">
        <v>3953</v>
      </c>
      <c r="D89" s="132" t="s">
        <v>784</v>
      </c>
      <c r="E89" s="106" t="s">
        <v>784</v>
      </c>
      <c r="F89" s="135">
        <v>261980.07</v>
      </c>
      <c r="G89" s="215">
        <v>0</v>
      </c>
      <c r="H89" s="135">
        <v>386527.31</v>
      </c>
      <c r="J89" s="106">
        <v>1428469.3</v>
      </c>
      <c r="K89" s="274">
        <v>-763504.51</v>
      </c>
      <c r="N89" s="265">
        <v>124584</v>
      </c>
      <c r="O89" s="296">
        <v>102.68</v>
      </c>
      <c r="P89" s="132">
        <v>100</v>
      </c>
      <c r="R89" s="132">
        <v>1320565.05</v>
      </c>
      <c r="S89" s="264"/>
      <c r="T89" s="136">
        <v>1381991.27</v>
      </c>
      <c r="U89" s="129">
        <v>69200</v>
      </c>
      <c r="V89" s="129">
        <v>1125.92</v>
      </c>
      <c r="X89" s="129">
        <v>970680</v>
      </c>
      <c r="Z89" s="297">
        <v>1782283</v>
      </c>
      <c r="AA89" s="297">
        <v>7120</v>
      </c>
      <c r="AB89" s="297">
        <v>8737</v>
      </c>
      <c r="AC89" s="297">
        <v>552379.68999999994</v>
      </c>
      <c r="AD89" s="297">
        <v>204357.06</v>
      </c>
    </row>
    <row r="90" spans="1:33" x14ac:dyDescent="0.2">
      <c r="A90" s="106" t="s">
        <v>777</v>
      </c>
      <c r="B90" s="106" t="s">
        <v>778</v>
      </c>
      <c r="C90" s="274">
        <v>1775</v>
      </c>
      <c r="D90" s="132" t="s">
        <v>785</v>
      </c>
      <c r="E90" s="106" t="s">
        <v>785</v>
      </c>
      <c r="F90" s="135">
        <v>239875.43</v>
      </c>
      <c r="G90" s="215">
        <v>7773</v>
      </c>
      <c r="H90" s="135">
        <v>23827.86</v>
      </c>
      <c r="J90" s="106">
        <v>358479.85</v>
      </c>
      <c r="K90" s="274">
        <v>142078.29999999999</v>
      </c>
      <c r="M90" s="265">
        <v>30483</v>
      </c>
      <c r="O90" s="296">
        <v>22.49</v>
      </c>
      <c r="R90" s="132">
        <v>-381875.23</v>
      </c>
      <c r="S90" s="264">
        <v>1047464</v>
      </c>
      <c r="T90" s="136">
        <v>814401.52</v>
      </c>
      <c r="U90" s="129">
        <v>39525</v>
      </c>
      <c r="V90" s="129">
        <v>812.59</v>
      </c>
      <c r="X90" s="129">
        <v>524520</v>
      </c>
      <c r="Z90" s="297">
        <v>754385</v>
      </c>
      <c r="AA90" s="297">
        <v>45848</v>
      </c>
      <c r="AB90" s="297">
        <v>6154</v>
      </c>
      <c r="AC90" s="297">
        <v>290972.39</v>
      </c>
      <c r="AD90" s="297">
        <v>83959.54</v>
      </c>
      <c r="AG90" s="297">
        <v>122000</v>
      </c>
    </row>
    <row r="91" spans="1:33" x14ac:dyDescent="0.2">
      <c r="A91" s="106" t="s">
        <v>777</v>
      </c>
      <c r="B91" s="106" t="s">
        <v>778</v>
      </c>
      <c r="C91" s="274">
        <v>5971</v>
      </c>
      <c r="D91" s="132" t="s">
        <v>786</v>
      </c>
      <c r="E91" s="106" t="s">
        <v>786</v>
      </c>
      <c r="F91" s="135">
        <v>478991.97</v>
      </c>
      <c r="G91" s="215">
        <v>0</v>
      </c>
      <c r="H91" s="135">
        <v>219795.75</v>
      </c>
      <c r="J91" s="106">
        <v>8872677.3100000005</v>
      </c>
      <c r="K91" s="274">
        <v>192164.58</v>
      </c>
      <c r="L91" s="265">
        <v>0</v>
      </c>
      <c r="M91" s="265">
        <v>46425</v>
      </c>
      <c r="N91" s="265">
        <v>190765.5</v>
      </c>
      <c r="O91" s="296">
        <v>42.64</v>
      </c>
      <c r="R91" s="132">
        <v>8100709.4000000004</v>
      </c>
      <c r="S91" s="264">
        <v>1215671.21</v>
      </c>
      <c r="T91" s="136">
        <v>2379969.7000000002</v>
      </c>
      <c r="U91" s="129">
        <v>1800</v>
      </c>
      <c r="V91" s="129">
        <v>1573.84</v>
      </c>
      <c r="X91" s="129">
        <v>1747950</v>
      </c>
      <c r="Y91" s="129">
        <v>36</v>
      </c>
      <c r="Z91" s="297">
        <v>2958986</v>
      </c>
      <c r="AA91" s="297">
        <v>25722</v>
      </c>
      <c r="AB91" s="297">
        <v>10126</v>
      </c>
      <c r="AC91" s="297">
        <v>436054.87</v>
      </c>
      <c r="AD91" s="297">
        <v>260767.81</v>
      </c>
      <c r="AG91" s="297">
        <v>229657</v>
      </c>
    </row>
    <row r="92" spans="1:33" x14ac:dyDescent="0.2">
      <c r="A92" s="106" t="s">
        <v>777</v>
      </c>
      <c r="B92" s="106" t="s">
        <v>778</v>
      </c>
      <c r="C92" s="274">
        <v>1682</v>
      </c>
      <c r="D92" s="132" t="s">
        <v>787</v>
      </c>
      <c r="E92" s="106" t="s">
        <v>787</v>
      </c>
      <c r="F92" s="135">
        <v>168201.33</v>
      </c>
      <c r="G92" s="215">
        <v>50</v>
      </c>
      <c r="H92" s="135">
        <v>16709.48</v>
      </c>
      <c r="J92" s="106">
        <v>1286637.8400000001</v>
      </c>
      <c r="K92" s="274">
        <v>131984.22</v>
      </c>
      <c r="L92" s="265">
        <v>0</v>
      </c>
      <c r="M92" s="265">
        <v>18824</v>
      </c>
      <c r="N92" s="265">
        <v>18</v>
      </c>
      <c r="O92" s="296">
        <v>9.32</v>
      </c>
      <c r="R92" s="132">
        <v>-134654.38</v>
      </c>
      <c r="S92" s="264">
        <v>1849378.08</v>
      </c>
      <c r="T92" s="136">
        <v>629753.73</v>
      </c>
      <c r="U92" s="129">
        <v>60962</v>
      </c>
      <c r="V92" s="129">
        <v>791.21</v>
      </c>
      <c r="X92" s="129">
        <v>1174170</v>
      </c>
      <c r="Z92" s="297">
        <v>1394548</v>
      </c>
      <c r="AA92" s="297">
        <v>24000</v>
      </c>
      <c r="AB92" s="297">
        <v>22940</v>
      </c>
      <c r="AC92" s="297">
        <v>364581.66</v>
      </c>
      <c r="AD92" s="297">
        <v>189599.43</v>
      </c>
    </row>
    <row r="93" spans="1:33" x14ac:dyDescent="0.2">
      <c r="A93" s="106" t="s">
        <v>777</v>
      </c>
      <c r="B93" s="106" t="s">
        <v>778</v>
      </c>
      <c r="C93" s="274">
        <v>3610</v>
      </c>
      <c r="D93" s="132" t="s">
        <v>788</v>
      </c>
      <c r="E93" s="106" t="s">
        <v>788</v>
      </c>
      <c r="F93" s="135">
        <v>316763.02</v>
      </c>
      <c r="G93" s="215">
        <v>0</v>
      </c>
      <c r="H93" s="135">
        <v>61238.58</v>
      </c>
      <c r="J93" s="106">
        <v>1615999.63</v>
      </c>
      <c r="K93" s="274">
        <v>262024.56</v>
      </c>
      <c r="L93" s="265">
        <v>1780.5</v>
      </c>
      <c r="M93" s="265">
        <v>45001.71</v>
      </c>
      <c r="N93" s="265">
        <v>18</v>
      </c>
      <c r="O93" s="296">
        <v>1457.01</v>
      </c>
      <c r="R93" s="132">
        <v>35373.919999999998</v>
      </c>
      <c r="S93" s="264">
        <v>2450678.29</v>
      </c>
      <c r="T93" s="136">
        <v>1197681.8</v>
      </c>
      <c r="U93" s="129">
        <v>92406</v>
      </c>
      <c r="V93" s="129">
        <v>651.91999999999996</v>
      </c>
      <c r="Z93" s="297">
        <v>649213</v>
      </c>
      <c r="AA93" s="297">
        <v>28072</v>
      </c>
      <c r="AB93" s="297">
        <v>30896</v>
      </c>
      <c r="AC93" s="297">
        <v>562729.07999999996</v>
      </c>
      <c r="AD93" s="297">
        <v>298113.28000000003</v>
      </c>
    </row>
    <row r="94" spans="1:33" x14ac:dyDescent="0.2">
      <c r="A94" s="106" t="s">
        <v>777</v>
      </c>
      <c r="B94" s="106" t="s">
        <v>778</v>
      </c>
      <c r="C94" s="274">
        <v>3334</v>
      </c>
      <c r="D94" s="132" t="s">
        <v>789</v>
      </c>
      <c r="E94" s="106" t="s">
        <v>789</v>
      </c>
      <c r="F94" s="135">
        <v>342489.77</v>
      </c>
      <c r="G94" s="215">
        <v>0</v>
      </c>
      <c r="H94" s="135">
        <v>153930.1</v>
      </c>
      <c r="J94" s="106">
        <v>1408577.12</v>
      </c>
      <c r="K94" s="274">
        <v>354833.49</v>
      </c>
      <c r="N94" s="265">
        <v>5113</v>
      </c>
      <c r="O94" s="296">
        <v>16459.22</v>
      </c>
      <c r="R94" s="132">
        <v>-659044.78</v>
      </c>
      <c r="S94" s="264">
        <v>2812906.16</v>
      </c>
      <c r="T94" s="136">
        <v>888040.55</v>
      </c>
      <c r="V94" s="129">
        <v>739.88</v>
      </c>
      <c r="X94" s="129">
        <v>1222001</v>
      </c>
      <c r="Z94" s="297">
        <v>1441840</v>
      </c>
      <c r="AB94" s="297">
        <v>25540</v>
      </c>
      <c r="AC94" s="297">
        <v>278564.40999999997</v>
      </c>
      <c r="AD94" s="297">
        <v>280440.14</v>
      </c>
    </row>
    <row r="95" spans="1:33" x14ac:dyDescent="0.2">
      <c r="A95" s="106" t="s">
        <v>777</v>
      </c>
      <c r="B95" s="106" t="s">
        <v>778</v>
      </c>
      <c r="C95" s="274">
        <v>3092</v>
      </c>
      <c r="D95" s="132" t="s">
        <v>790</v>
      </c>
      <c r="E95" s="106" t="s">
        <v>790</v>
      </c>
      <c r="F95" s="135">
        <v>403300.68</v>
      </c>
      <c r="G95" s="215">
        <v>0</v>
      </c>
      <c r="H95" s="135">
        <v>26072.22</v>
      </c>
      <c r="J95" s="106">
        <v>3314732.05</v>
      </c>
      <c r="K95" s="274">
        <v>24236.48</v>
      </c>
      <c r="L95" s="265">
        <v>69850</v>
      </c>
      <c r="M95" s="265">
        <v>250</v>
      </c>
      <c r="N95" s="265">
        <v>108</v>
      </c>
      <c r="O95" s="296">
        <v>20.3</v>
      </c>
      <c r="P95" s="132">
        <v>5000</v>
      </c>
      <c r="R95" s="132">
        <v>3051206.69</v>
      </c>
      <c r="S95" s="264">
        <v>1047464</v>
      </c>
      <c r="T95" s="136">
        <v>1041469.92</v>
      </c>
      <c r="U95" s="129">
        <v>139906.6</v>
      </c>
      <c r="V95" s="129">
        <v>2101.56</v>
      </c>
      <c r="X95" s="129">
        <v>753238</v>
      </c>
      <c r="Z95" s="297">
        <v>1424833</v>
      </c>
      <c r="AA95" s="297">
        <v>27641</v>
      </c>
      <c r="AB95" s="297">
        <v>12256</v>
      </c>
      <c r="AC95" s="297">
        <v>464879.8</v>
      </c>
      <c r="AD95" s="297">
        <v>412663.84</v>
      </c>
    </row>
    <row r="96" spans="1:33" x14ac:dyDescent="0.2">
      <c r="A96" s="106" t="s">
        <v>777</v>
      </c>
      <c r="B96" s="106" t="s">
        <v>778</v>
      </c>
      <c r="C96" s="274">
        <v>4180</v>
      </c>
      <c r="D96" s="132" t="s">
        <v>791</v>
      </c>
      <c r="E96" s="106" t="s">
        <v>791</v>
      </c>
      <c r="F96" s="135">
        <v>544990.28</v>
      </c>
      <c r="G96" s="215">
        <v>0</v>
      </c>
      <c r="H96" s="135">
        <v>95042.32</v>
      </c>
      <c r="J96" s="106">
        <v>1209325.26</v>
      </c>
      <c r="K96" s="274">
        <v>125888.68</v>
      </c>
      <c r="L96" s="265">
        <v>133922.13</v>
      </c>
      <c r="M96" s="265">
        <v>75526.92</v>
      </c>
      <c r="O96" s="296">
        <v>32.840000000000003</v>
      </c>
      <c r="R96" s="132">
        <v>598176.24</v>
      </c>
      <c r="S96" s="264">
        <v>1334838.29</v>
      </c>
      <c r="T96" s="136">
        <v>1352187.74</v>
      </c>
      <c r="U96" s="129">
        <v>74760</v>
      </c>
      <c r="V96" s="129">
        <v>2744.67</v>
      </c>
      <c r="Y96" s="129">
        <v>6000</v>
      </c>
      <c r="Z96" s="297">
        <v>750118</v>
      </c>
      <c r="AB96" s="297">
        <v>17870</v>
      </c>
      <c r="AC96" s="297">
        <v>640031.52</v>
      </c>
      <c r="AD96" s="297">
        <v>192792.77</v>
      </c>
      <c r="AG96" s="297">
        <v>2130</v>
      </c>
    </row>
    <row r="97" spans="1:33" x14ac:dyDescent="0.2">
      <c r="A97" s="106" t="s">
        <v>777</v>
      </c>
      <c r="B97" s="106" t="s">
        <v>778</v>
      </c>
      <c r="C97" s="274">
        <v>5871</v>
      </c>
      <c r="D97" s="132" t="s">
        <v>792</v>
      </c>
      <c r="E97" s="106" t="s">
        <v>792</v>
      </c>
      <c r="F97" s="135">
        <v>265704.12</v>
      </c>
      <c r="G97" s="215">
        <v>0</v>
      </c>
      <c r="H97" s="135">
        <v>184627.35</v>
      </c>
      <c r="I97" s="135">
        <v>3500</v>
      </c>
      <c r="J97" s="106">
        <v>-3240162.47</v>
      </c>
      <c r="K97" s="274">
        <v>-710993.86</v>
      </c>
      <c r="L97" s="265">
        <v>14927.92</v>
      </c>
      <c r="M97" s="265">
        <v>50742</v>
      </c>
      <c r="O97" s="296">
        <v>6747.62</v>
      </c>
      <c r="R97" s="132">
        <v>-4291556.4800000004</v>
      </c>
      <c r="S97" s="264">
        <v>613325.81999999995</v>
      </c>
      <c r="T97" s="136">
        <v>1488086.99</v>
      </c>
      <c r="V97" s="129">
        <v>565.77</v>
      </c>
      <c r="X97" s="129">
        <v>798600</v>
      </c>
      <c r="Z97" s="297">
        <v>1691347</v>
      </c>
      <c r="AB97" s="297">
        <v>13870</v>
      </c>
      <c r="AC97" s="297">
        <v>400947.94</v>
      </c>
      <c r="AD97" s="297">
        <v>72599.56</v>
      </c>
    </row>
    <row r="98" spans="1:33" x14ac:dyDescent="0.2">
      <c r="A98" s="106" t="s">
        <v>777</v>
      </c>
      <c r="B98" s="106" t="s">
        <v>778</v>
      </c>
      <c r="C98" s="274">
        <v>3758</v>
      </c>
      <c r="D98" s="132" t="s">
        <v>793</v>
      </c>
      <c r="E98" s="106" t="s">
        <v>793</v>
      </c>
      <c r="F98" s="135">
        <v>262430.67</v>
      </c>
      <c r="G98" s="215">
        <v>0</v>
      </c>
      <c r="H98" s="135">
        <v>54602.85</v>
      </c>
      <c r="J98" s="106">
        <v>802601.84</v>
      </c>
      <c r="K98" s="274">
        <v>879631.17</v>
      </c>
      <c r="M98" s="265">
        <v>40722</v>
      </c>
      <c r="O98" s="296">
        <v>14.77</v>
      </c>
      <c r="R98" s="132">
        <v>-140002.91</v>
      </c>
      <c r="S98" s="264">
        <v>1790978.12</v>
      </c>
      <c r="T98" s="136">
        <v>1299985.79</v>
      </c>
      <c r="U98" s="129">
        <v>182491</v>
      </c>
      <c r="V98" s="129">
        <v>1338.53</v>
      </c>
      <c r="X98" s="129">
        <v>1544346</v>
      </c>
      <c r="Y98" s="129">
        <v>354775</v>
      </c>
      <c r="Z98" s="297">
        <v>1950524</v>
      </c>
      <c r="AB98" s="297">
        <v>51066</v>
      </c>
      <c r="AC98" s="297">
        <v>922220.59</v>
      </c>
      <c r="AD98" s="297">
        <v>133155.18</v>
      </c>
      <c r="AG98" s="297">
        <v>18416</v>
      </c>
    </row>
    <row r="99" spans="1:33" x14ac:dyDescent="0.2">
      <c r="A99" s="106" t="s">
        <v>777</v>
      </c>
      <c r="B99" s="106" t="s">
        <v>778</v>
      </c>
      <c r="C99" s="274">
        <v>8167</v>
      </c>
      <c r="D99" s="132" t="s">
        <v>794</v>
      </c>
      <c r="E99" s="106" t="s">
        <v>794</v>
      </c>
      <c r="F99" s="135">
        <v>722518</v>
      </c>
      <c r="G99" s="215">
        <v>0</v>
      </c>
      <c r="H99" s="135">
        <v>74743.679999999993</v>
      </c>
      <c r="J99" s="106">
        <v>4066031.43</v>
      </c>
      <c r="K99" s="274">
        <v>1698073.41</v>
      </c>
      <c r="L99" s="265">
        <v>0</v>
      </c>
      <c r="N99" s="265">
        <v>84</v>
      </c>
      <c r="O99" s="296">
        <v>0</v>
      </c>
      <c r="P99" s="132">
        <v>20000</v>
      </c>
      <c r="R99" s="132">
        <v>4636819.3499999996</v>
      </c>
      <c r="S99" s="264">
        <v>1047464</v>
      </c>
      <c r="T99" s="136">
        <v>2191080.9300000002</v>
      </c>
      <c r="U99" s="129">
        <v>244325</v>
      </c>
      <c r="V99" s="129">
        <v>2672.34</v>
      </c>
      <c r="X99" s="129">
        <v>1548910</v>
      </c>
      <c r="Y99" s="129">
        <v>1022800</v>
      </c>
      <c r="Z99" s="297">
        <v>2650313</v>
      </c>
      <c r="AA99" s="297">
        <v>9515</v>
      </c>
      <c r="AB99" s="297">
        <v>2072</v>
      </c>
      <c r="AC99" s="297">
        <v>834962.76</v>
      </c>
      <c r="AD99" s="297">
        <v>655923.34</v>
      </c>
      <c r="AF99" s="297">
        <v>3</v>
      </c>
    </row>
    <row r="100" spans="1:33" x14ac:dyDescent="0.2">
      <c r="A100" s="106" t="s">
        <v>777</v>
      </c>
      <c r="B100" s="106" t="s">
        <v>778</v>
      </c>
      <c r="C100" s="274">
        <v>3187</v>
      </c>
      <c r="D100" s="132" t="s">
        <v>795</v>
      </c>
      <c r="E100" s="106" t="s">
        <v>795</v>
      </c>
      <c r="F100" s="135">
        <v>185791.94</v>
      </c>
      <c r="G100" s="215">
        <v>0</v>
      </c>
      <c r="H100" s="135">
        <v>131631.32</v>
      </c>
      <c r="J100" s="106">
        <v>999929.61</v>
      </c>
      <c r="K100" s="274">
        <v>-200335.34</v>
      </c>
      <c r="L100" s="265">
        <v>12400</v>
      </c>
      <c r="N100" s="265">
        <v>151225</v>
      </c>
      <c r="O100" s="296">
        <v>74.03</v>
      </c>
      <c r="R100" s="132">
        <v>-1036763.63</v>
      </c>
      <c r="S100" s="264">
        <v>1768225.65</v>
      </c>
      <c r="T100" s="136">
        <v>1757479.44</v>
      </c>
      <c r="U100" s="129">
        <v>330000</v>
      </c>
      <c r="V100" s="129">
        <v>1148.03</v>
      </c>
      <c r="Z100" s="297">
        <v>983587</v>
      </c>
      <c r="AB100" s="297">
        <v>50756</v>
      </c>
      <c r="AC100" s="297">
        <v>623435.66</v>
      </c>
      <c r="AD100" s="297">
        <v>208992.33</v>
      </c>
    </row>
    <row r="101" spans="1:33" x14ac:dyDescent="0.2">
      <c r="A101" s="106" t="s">
        <v>777</v>
      </c>
      <c r="B101" s="106" t="s">
        <v>778</v>
      </c>
      <c r="C101" s="274">
        <v>4472</v>
      </c>
      <c r="D101" s="132" t="s">
        <v>796</v>
      </c>
      <c r="E101" s="106" t="s">
        <v>796</v>
      </c>
      <c r="F101" s="135">
        <v>391779.71</v>
      </c>
      <c r="G101" s="215">
        <v>6100</v>
      </c>
      <c r="H101" s="135">
        <v>69379.48</v>
      </c>
      <c r="J101" s="106">
        <v>1215787.3700000001</v>
      </c>
      <c r="K101" s="274">
        <v>69309.960000000006</v>
      </c>
      <c r="L101" s="265">
        <v>51620</v>
      </c>
      <c r="N101" s="265">
        <v>133752</v>
      </c>
      <c r="O101" s="296">
        <v>3086</v>
      </c>
      <c r="R101" s="132">
        <v>211078.3</v>
      </c>
      <c r="S101" s="264">
        <v>1440650.38</v>
      </c>
      <c r="T101" s="136">
        <v>1352614.78</v>
      </c>
      <c r="V101" s="129">
        <v>1568.41</v>
      </c>
      <c r="X101" s="129">
        <v>2107520</v>
      </c>
      <c r="Z101" s="297">
        <v>2641727</v>
      </c>
      <c r="AA101" s="297">
        <v>12690</v>
      </c>
      <c r="AC101" s="297">
        <v>657428.85</v>
      </c>
      <c r="AD101" s="297">
        <v>237687.5</v>
      </c>
    </row>
    <row r="102" spans="1:33" x14ac:dyDescent="0.2">
      <c r="A102" s="106" t="s">
        <v>798</v>
      </c>
      <c r="B102" s="106" t="s">
        <v>799</v>
      </c>
      <c r="C102" s="274">
        <v>2684</v>
      </c>
      <c r="D102" s="132" t="s">
        <v>801</v>
      </c>
      <c r="E102" s="106" t="s">
        <v>801</v>
      </c>
      <c r="F102" s="135">
        <v>62539.95</v>
      </c>
      <c r="G102" s="215">
        <v>0</v>
      </c>
      <c r="H102" s="135">
        <v>50729.89</v>
      </c>
      <c r="J102" s="106">
        <v>1806402.95</v>
      </c>
      <c r="K102" s="274">
        <v>211475.09</v>
      </c>
      <c r="M102" s="265">
        <v>28750</v>
      </c>
      <c r="N102" s="265">
        <v>50000</v>
      </c>
      <c r="O102" s="296">
        <v>5011.7700000000004</v>
      </c>
      <c r="R102" s="132">
        <v>-135096</v>
      </c>
      <c r="S102" s="264">
        <v>2439714</v>
      </c>
      <c r="T102" s="136">
        <v>1065687.8600000001</v>
      </c>
      <c r="U102" s="129">
        <v>235000</v>
      </c>
      <c r="V102" s="129">
        <v>1009.87</v>
      </c>
      <c r="X102" s="129">
        <v>1109240</v>
      </c>
      <c r="Z102" s="297">
        <v>1316508</v>
      </c>
      <c r="AA102" s="297">
        <v>52979</v>
      </c>
      <c r="AB102" s="297">
        <v>15944</v>
      </c>
      <c r="AC102" s="297">
        <v>1036651.04</v>
      </c>
      <c r="AD102" s="297">
        <v>246087.58</v>
      </c>
    </row>
    <row r="103" spans="1:33" x14ac:dyDescent="0.2">
      <c r="A103" s="106" t="s">
        <v>798</v>
      </c>
      <c r="B103" s="106" t="s">
        <v>799</v>
      </c>
      <c r="C103" s="274">
        <v>5109</v>
      </c>
      <c r="D103" s="132" t="s">
        <v>802</v>
      </c>
      <c r="E103" s="106" t="s">
        <v>802</v>
      </c>
      <c r="F103" s="135">
        <v>213230.83</v>
      </c>
      <c r="G103" s="215">
        <v>0</v>
      </c>
      <c r="H103" s="135">
        <v>140896.53</v>
      </c>
      <c r="J103" s="106">
        <v>1306389.1000000001</v>
      </c>
      <c r="K103" s="274">
        <v>39820.449999999997</v>
      </c>
      <c r="M103" s="265">
        <v>39000</v>
      </c>
      <c r="N103" s="265">
        <v>3909</v>
      </c>
      <c r="O103" s="296">
        <v>1610.47</v>
      </c>
      <c r="R103" s="132">
        <v>-1417201.27</v>
      </c>
      <c r="S103" s="264">
        <v>3137825</v>
      </c>
      <c r="T103" s="136">
        <v>1326703.52</v>
      </c>
      <c r="V103" s="129">
        <v>954.34</v>
      </c>
      <c r="X103" s="129">
        <v>434120</v>
      </c>
      <c r="Z103" s="297">
        <v>1030955</v>
      </c>
      <c r="AA103" s="297">
        <v>85742</v>
      </c>
      <c r="AB103" s="297">
        <v>14362.64</v>
      </c>
      <c r="AC103" s="297">
        <v>463977.58</v>
      </c>
      <c r="AD103" s="297">
        <v>211546.93</v>
      </c>
      <c r="AG103" s="297">
        <v>20000</v>
      </c>
    </row>
    <row r="104" spans="1:33" x14ac:dyDescent="0.2">
      <c r="A104" s="106" t="s">
        <v>798</v>
      </c>
      <c r="B104" s="106" t="s">
        <v>799</v>
      </c>
      <c r="C104" s="274">
        <v>3045</v>
      </c>
      <c r="D104" s="132" t="s">
        <v>803</v>
      </c>
      <c r="E104" s="106" t="s">
        <v>803</v>
      </c>
      <c r="F104" s="135">
        <v>109907.62</v>
      </c>
      <c r="G104" s="215">
        <v>0</v>
      </c>
      <c r="H104" s="135">
        <v>48380.15</v>
      </c>
      <c r="J104" s="106">
        <v>380132.23</v>
      </c>
      <c r="K104" s="274">
        <v>260101.9</v>
      </c>
      <c r="L104" s="265">
        <v>1215</v>
      </c>
      <c r="M104" s="265">
        <v>107</v>
      </c>
      <c r="N104" s="265">
        <v>5122</v>
      </c>
      <c r="O104" s="296">
        <v>4709.3599999999997</v>
      </c>
      <c r="R104" s="132">
        <v>-111056.28</v>
      </c>
      <c r="S104" s="264">
        <v>1499736.2</v>
      </c>
      <c r="T104" s="136">
        <v>1324826.1100000001</v>
      </c>
      <c r="U104" s="129">
        <v>68620</v>
      </c>
      <c r="V104" s="129">
        <v>1004.68</v>
      </c>
      <c r="X104" s="129">
        <v>1311200</v>
      </c>
      <c r="Z104" s="297">
        <v>1745584</v>
      </c>
      <c r="AA104" s="297">
        <v>29926</v>
      </c>
      <c r="AB104" s="297">
        <v>3112</v>
      </c>
      <c r="AC104" s="297">
        <v>879039.57</v>
      </c>
      <c r="AD104" s="297">
        <v>500800.6</v>
      </c>
      <c r="AG104" s="297">
        <v>148500</v>
      </c>
    </row>
    <row r="105" spans="1:33" x14ac:dyDescent="0.2">
      <c r="A105" s="106" t="s">
        <v>798</v>
      </c>
      <c r="B105" s="106" t="s">
        <v>799</v>
      </c>
      <c r="C105" s="274">
        <v>3246</v>
      </c>
      <c r="D105" s="132" t="s">
        <v>804</v>
      </c>
      <c r="E105" s="106" t="s">
        <v>804</v>
      </c>
      <c r="F105" s="135">
        <v>193327.94</v>
      </c>
      <c r="G105" s="215">
        <v>7170</v>
      </c>
      <c r="H105" s="135">
        <v>24801.39</v>
      </c>
      <c r="J105" s="106">
        <v>764476.82</v>
      </c>
      <c r="K105" s="274">
        <v>215443.28</v>
      </c>
      <c r="N105" s="265">
        <v>1761</v>
      </c>
      <c r="O105" s="296">
        <v>9865.9</v>
      </c>
      <c r="R105" s="132">
        <v>-1024827.48</v>
      </c>
      <c r="S105" s="264">
        <v>2219622</v>
      </c>
      <c r="T105" s="136">
        <v>1557156.3</v>
      </c>
      <c r="V105" s="129">
        <v>629.91999999999996</v>
      </c>
      <c r="X105" s="129">
        <v>296610</v>
      </c>
      <c r="Y105" s="129">
        <v>20000</v>
      </c>
      <c r="Z105" s="297">
        <v>1117552</v>
      </c>
      <c r="AA105" s="297">
        <v>66094</v>
      </c>
      <c r="AB105" s="297">
        <v>11186</v>
      </c>
      <c r="AC105" s="297">
        <v>505400.52</v>
      </c>
      <c r="AD105" s="297">
        <v>175365.69</v>
      </c>
    </row>
    <row r="106" spans="1:33" x14ac:dyDescent="0.2">
      <c r="A106" s="106" t="s">
        <v>798</v>
      </c>
      <c r="B106" s="106" t="s">
        <v>799</v>
      </c>
      <c r="C106" s="274">
        <v>4195</v>
      </c>
      <c r="D106" s="132" t="s">
        <v>805</v>
      </c>
      <c r="E106" s="106" t="s">
        <v>805</v>
      </c>
      <c r="F106" s="135">
        <v>152189.32999999999</v>
      </c>
      <c r="G106" s="215">
        <v>90615.32</v>
      </c>
      <c r="H106" s="135">
        <v>18995.46</v>
      </c>
      <c r="J106" s="106">
        <v>865694.5</v>
      </c>
      <c r="K106" s="274">
        <v>321134.71999999997</v>
      </c>
      <c r="M106" s="265">
        <v>87058.4</v>
      </c>
      <c r="O106" s="296">
        <v>1882.52</v>
      </c>
      <c r="P106" s="132">
        <v>3990</v>
      </c>
      <c r="R106" s="132">
        <v>-407728.35</v>
      </c>
      <c r="S106" s="264">
        <v>1687514</v>
      </c>
      <c r="T106" s="136">
        <v>1641679.11</v>
      </c>
      <c r="U106" s="129">
        <v>4500</v>
      </c>
      <c r="V106" s="129">
        <v>712.31</v>
      </c>
      <c r="X106" s="129">
        <v>875080</v>
      </c>
      <c r="Y106" s="129">
        <v>50000</v>
      </c>
      <c r="Z106" s="297">
        <v>1530632</v>
      </c>
      <c r="AA106" s="297">
        <v>7000</v>
      </c>
      <c r="AB106" s="297">
        <v>27572</v>
      </c>
      <c r="AC106" s="297">
        <v>698673.6</v>
      </c>
      <c r="AD106" s="297">
        <v>232181.06</v>
      </c>
    </row>
    <row r="107" spans="1:33" x14ac:dyDescent="0.2">
      <c r="A107" s="106" t="s">
        <v>807</v>
      </c>
      <c r="B107" s="106" t="s">
        <v>808</v>
      </c>
      <c r="C107" s="274">
        <v>4535</v>
      </c>
      <c r="D107" s="132" t="s">
        <v>810</v>
      </c>
      <c r="E107" s="106" t="s">
        <v>810</v>
      </c>
      <c r="F107" s="135">
        <v>205542.01</v>
      </c>
      <c r="G107" s="215">
        <v>0</v>
      </c>
      <c r="H107" s="135">
        <v>63004.78</v>
      </c>
      <c r="J107" s="106">
        <v>980057.57</v>
      </c>
      <c r="K107" s="274">
        <v>141798.69</v>
      </c>
      <c r="L107" s="265">
        <v>0</v>
      </c>
      <c r="O107" s="296">
        <v>139.03</v>
      </c>
      <c r="R107" s="132">
        <v>-2968519.09</v>
      </c>
      <c r="S107" s="264">
        <v>4303318.3099999996</v>
      </c>
      <c r="T107" s="136">
        <v>1258179.4099999999</v>
      </c>
      <c r="V107" s="129">
        <v>1169.17</v>
      </c>
      <c r="X107" s="129">
        <v>2392783.9500000002</v>
      </c>
      <c r="Y107" s="129">
        <v>154224</v>
      </c>
      <c r="Z107" s="297">
        <v>2953603.95</v>
      </c>
      <c r="AA107" s="297">
        <v>42634</v>
      </c>
      <c r="AB107" s="297">
        <v>12518</v>
      </c>
      <c r="AC107" s="297">
        <v>626536.57999999996</v>
      </c>
      <c r="AD107" s="297">
        <v>115599.2</v>
      </c>
    </row>
    <row r="108" spans="1:33" x14ac:dyDescent="0.2">
      <c r="A108" s="106" t="s">
        <v>807</v>
      </c>
      <c r="B108" s="106" t="s">
        <v>808</v>
      </c>
      <c r="C108" s="274">
        <v>1430</v>
      </c>
      <c r="D108" s="132" t="s">
        <v>811</v>
      </c>
      <c r="E108" s="106" t="s">
        <v>811</v>
      </c>
      <c r="F108" s="135">
        <v>251449.08</v>
      </c>
      <c r="G108" s="215">
        <v>0</v>
      </c>
      <c r="H108" s="135">
        <v>33528.230000000003</v>
      </c>
      <c r="J108" s="106">
        <v>876592.63</v>
      </c>
      <c r="K108" s="274">
        <v>119035.72</v>
      </c>
      <c r="M108" s="265">
        <v>0</v>
      </c>
      <c r="O108" s="296">
        <v>60.05</v>
      </c>
      <c r="R108" s="132">
        <v>-833368.36</v>
      </c>
      <c r="S108" s="264">
        <v>2346487</v>
      </c>
      <c r="T108" s="136">
        <v>724974.5</v>
      </c>
      <c r="V108" s="129">
        <v>1420.86</v>
      </c>
      <c r="X108" s="129">
        <v>1232380</v>
      </c>
      <c r="Z108" s="297">
        <v>1387780</v>
      </c>
      <c r="AA108" s="297">
        <v>4400</v>
      </c>
      <c r="AB108" s="297">
        <v>21272</v>
      </c>
      <c r="AC108" s="297">
        <v>518837.51</v>
      </c>
      <c r="AD108" s="297">
        <v>249058.88</v>
      </c>
      <c r="AG108" s="297">
        <v>10000</v>
      </c>
    </row>
    <row r="109" spans="1:33" x14ac:dyDescent="0.2">
      <c r="A109" s="106" t="s">
        <v>807</v>
      </c>
      <c r="B109" s="106" t="s">
        <v>808</v>
      </c>
      <c r="C109" s="274">
        <v>3990</v>
      </c>
      <c r="D109" s="132" t="s">
        <v>812</v>
      </c>
      <c r="E109" s="106" t="s">
        <v>812</v>
      </c>
      <c r="F109" s="135">
        <v>347075.88</v>
      </c>
      <c r="G109" s="215">
        <v>0</v>
      </c>
      <c r="H109" s="135">
        <v>47719.58</v>
      </c>
      <c r="J109" s="106">
        <v>1261524.69</v>
      </c>
      <c r="K109" s="274">
        <v>161891.88</v>
      </c>
      <c r="L109" s="265">
        <v>0</v>
      </c>
      <c r="M109" s="265">
        <v>7626.04</v>
      </c>
      <c r="O109" s="296">
        <v>468.45</v>
      </c>
      <c r="R109" s="132">
        <v>-306145.93</v>
      </c>
      <c r="S109" s="264">
        <v>2125037.4300000002</v>
      </c>
      <c r="T109" s="136">
        <v>1160807.1399999999</v>
      </c>
      <c r="U109" s="129">
        <v>110840</v>
      </c>
      <c r="V109" s="129">
        <v>1663.68</v>
      </c>
      <c r="X109" s="129">
        <v>612758.4</v>
      </c>
      <c r="Y109" s="129">
        <v>401040</v>
      </c>
      <c r="Z109" s="297">
        <v>1229678.3999999999</v>
      </c>
      <c r="AB109" s="297">
        <v>520</v>
      </c>
      <c r="AC109" s="297">
        <v>873945.33</v>
      </c>
      <c r="AD109" s="297">
        <v>171739.45</v>
      </c>
      <c r="AG109" s="297">
        <v>20000</v>
      </c>
    </row>
    <row r="110" spans="1:33" x14ac:dyDescent="0.2">
      <c r="A110" s="106" t="s">
        <v>807</v>
      </c>
      <c r="B110" s="106" t="s">
        <v>808</v>
      </c>
      <c r="C110" s="274">
        <v>3647</v>
      </c>
      <c r="D110" s="132" t="s">
        <v>813</v>
      </c>
      <c r="E110" s="106" t="s">
        <v>813</v>
      </c>
      <c r="F110" s="135">
        <v>588911.98</v>
      </c>
      <c r="G110" s="215">
        <v>0</v>
      </c>
      <c r="H110" s="135">
        <v>27881.88</v>
      </c>
      <c r="J110" s="106">
        <v>383312.75</v>
      </c>
      <c r="K110" s="274">
        <v>62405.04</v>
      </c>
      <c r="M110" s="265">
        <v>21877.65</v>
      </c>
      <c r="O110" s="296">
        <v>525.46</v>
      </c>
      <c r="R110" s="132">
        <v>-344412.55</v>
      </c>
      <c r="S110" s="264">
        <v>1196485.3400000001</v>
      </c>
      <c r="T110" s="136">
        <v>1365231.93</v>
      </c>
      <c r="V110" s="129">
        <v>2029.04</v>
      </c>
      <c r="X110" s="129">
        <v>957600</v>
      </c>
      <c r="Y110" s="129">
        <v>555264</v>
      </c>
      <c r="Z110" s="297">
        <v>1773808</v>
      </c>
      <c r="AB110" s="297">
        <v>28638</v>
      </c>
      <c r="AC110" s="297">
        <v>778335.01</v>
      </c>
      <c r="AD110" s="297">
        <v>83308.210000000006</v>
      </c>
      <c r="AG110" s="297">
        <v>28000</v>
      </c>
    </row>
    <row r="111" spans="1:33" x14ac:dyDescent="0.2">
      <c r="A111" s="106" t="s">
        <v>807</v>
      </c>
      <c r="B111" s="106" t="s">
        <v>808</v>
      </c>
      <c r="C111" s="274">
        <v>1733</v>
      </c>
      <c r="D111" s="132" t="s">
        <v>814</v>
      </c>
      <c r="E111" s="106" t="s">
        <v>814</v>
      </c>
      <c r="F111" s="135">
        <v>128119.45</v>
      </c>
      <c r="G111" s="215">
        <v>0</v>
      </c>
      <c r="H111" s="135">
        <v>12547.84</v>
      </c>
      <c r="J111" s="106">
        <v>460096.23</v>
      </c>
      <c r="K111" s="274">
        <v>385839.34</v>
      </c>
      <c r="M111" s="265">
        <v>1114.72</v>
      </c>
      <c r="O111" s="296">
        <v>24.25</v>
      </c>
      <c r="R111" s="132">
        <v>-26665.63</v>
      </c>
      <c r="S111" s="264">
        <v>1169693.49</v>
      </c>
      <c r="T111" s="136">
        <v>759749.83</v>
      </c>
      <c r="V111" s="129">
        <v>719.26</v>
      </c>
      <c r="X111" s="129">
        <v>865813.5</v>
      </c>
      <c r="Y111" s="129">
        <v>80</v>
      </c>
      <c r="Z111" s="297">
        <v>1017713.5</v>
      </c>
      <c r="AB111" s="297">
        <v>23564</v>
      </c>
      <c r="AC111" s="297">
        <v>498236.93</v>
      </c>
      <c r="AD111" s="297">
        <v>234412.13</v>
      </c>
      <c r="AG111" s="297">
        <v>10000</v>
      </c>
    </row>
    <row r="112" spans="1:33" x14ac:dyDescent="0.2">
      <c r="A112" s="106" t="s">
        <v>816</v>
      </c>
      <c r="B112" s="106" t="s">
        <v>817</v>
      </c>
      <c r="C112" s="274">
        <v>5017</v>
      </c>
      <c r="D112" s="132" t="s">
        <v>819</v>
      </c>
      <c r="E112" s="106" t="s">
        <v>819</v>
      </c>
      <c r="F112" s="135">
        <v>475964.01</v>
      </c>
      <c r="G112" s="215">
        <v>0</v>
      </c>
      <c r="H112" s="135">
        <v>70014.41</v>
      </c>
      <c r="J112" s="106">
        <v>1751021.27</v>
      </c>
      <c r="K112" s="274">
        <v>132927.57999999999</v>
      </c>
      <c r="O112" s="296">
        <v>75.77</v>
      </c>
      <c r="Q112" s="132">
        <v>665069.73</v>
      </c>
      <c r="R112" s="132">
        <v>-1831923.37</v>
      </c>
      <c r="S112" s="264">
        <v>620039.24</v>
      </c>
      <c r="T112" s="136">
        <v>2063804.58</v>
      </c>
      <c r="U112" s="129">
        <v>98600</v>
      </c>
      <c r="V112" s="129">
        <v>1315.72</v>
      </c>
      <c r="X112" s="129">
        <v>1249200</v>
      </c>
      <c r="Y112" s="129">
        <v>3039040</v>
      </c>
      <c r="Z112" s="297">
        <v>1941381</v>
      </c>
      <c r="AA112" s="297">
        <v>9540</v>
      </c>
      <c r="AB112" s="297">
        <v>25026</v>
      </c>
      <c r="AC112" s="297">
        <v>1222888.22</v>
      </c>
      <c r="AD112" s="297">
        <v>276459.18</v>
      </c>
    </row>
    <row r="113" spans="1:33" x14ac:dyDescent="0.2">
      <c r="A113" s="106" t="s">
        <v>816</v>
      </c>
      <c r="B113" s="106" t="s">
        <v>817</v>
      </c>
      <c r="C113" s="274">
        <v>5358</v>
      </c>
      <c r="D113" s="132" t="s">
        <v>820</v>
      </c>
      <c r="E113" s="106" t="s">
        <v>820</v>
      </c>
      <c r="F113" s="135">
        <v>420022.6</v>
      </c>
      <c r="G113" s="215">
        <v>4940</v>
      </c>
      <c r="H113" s="135">
        <v>15187.46</v>
      </c>
      <c r="J113" s="106">
        <v>867279.85</v>
      </c>
      <c r="K113" s="274">
        <v>116494.19</v>
      </c>
      <c r="N113" s="265">
        <v>130120</v>
      </c>
      <c r="O113" s="296">
        <v>158.44</v>
      </c>
      <c r="Q113" s="132">
        <v>-1202706.3799999999</v>
      </c>
      <c r="S113" s="264">
        <v>3271774.09</v>
      </c>
      <c r="T113" s="136">
        <v>1642243.77</v>
      </c>
      <c r="V113" s="129">
        <v>3348.56</v>
      </c>
      <c r="X113" s="129">
        <v>805500</v>
      </c>
      <c r="Y113" s="129">
        <v>600</v>
      </c>
      <c r="Z113" s="297">
        <v>1496808</v>
      </c>
      <c r="AB113" s="297">
        <v>60932</v>
      </c>
      <c r="AC113" s="297">
        <v>1457758.24</v>
      </c>
      <c r="AD113" s="297">
        <v>199878.14</v>
      </c>
      <c r="AE113" s="297">
        <v>11738</v>
      </c>
    </row>
    <row r="114" spans="1:33" x14ac:dyDescent="0.2">
      <c r="A114" s="106" t="s">
        <v>816</v>
      </c>
      <c r="B114" s="106" t="s">
        <v>817</v>
      </c>
      <c r="C114" s="274">
        <v>2628</v>
      </c>
      <c r="D114" s="132" t="s">
        <v>821</v>
      </c>
      <c r="E114" s="106" t="s">
        <v>821</v>
      </c>
      <c r="F114" s="135">
        <v>390396.84</v>
      </c>
      <c r="G114" s="215">
        <v>0</v>
      </c>
      <c r="H114" s="135">
        <v>15252</v>
      </c>
      <c r="J114" s="106">
        <v>338610.66</v>
      </c>
      <c r="K114" s="274">
        <v>191016.65</v>
      </c>
      <c r="N114" s="265">
        <v>0</v>
      </c>
      <c r="O114" s="296">
        <v>1</v>
      </c>
      <c r="Q114" s="132">
        <v>854384.67</v>
      </c>
      <c r="R114" s="132">
        <v>-497906.02</v>
      </c>
      <c r="S114" s="264">
        <v>679737.85</v>
      </c>
      <c r="T114" s="136">
        <v>1302001.6399999999</v>
      </c>
      <c r="U114" s="129">
        <v>11680</v>
      </c>
      <c r="V114" s="129">
        <v>1681.34</v>
      </c>
      <c r="X114" s="129">
        <v>661550</v>
      </c>
      <c r="Z114" s="297">
        <v>1287179</v>
      </c>
      <c r="AA114" s="297">
        <v>27404</v>
      </c>
      <c r="AB114" s="297">
        <v>4212</v>
      </c>
      <c r="AC114" s="297">
        <v>679677.28</v>
      </c>
      <c r="AD114" s="297">
        <v>79382.05</v>
      </c>
    </row>
    <row r="115" spans="1:33" x14ac:dyDescent="0.2">
      <c r="A115" s="106" t="s">
        <v>816</v>
      </c>
      <c r="B115" s="106" t="s">
        <v>817</v>
      </c>
      <c r="C115" s="274">
        <v>4567</v>
      </c>
      <c r="D115" s="132" t="s">
        <v>822</v>
      </c>
      <c r="E115" s="106" t="s">
        <v>822</v>
      </c>
      <c r="F115" s="135">
        <v>300054.05</v>
      </c>
      <c r="G115" s="215">
        <v>0</v>
      </c>
      <c r="H115" s="135">
        <v>33309.5</v>
      </c>
      <c r="J115" s="106">
        <v>1179108.53</v>
      </c>
      <c r="K115" s="274">
        <v>313306.86</v>
      </c>
      <c r="O115" s="296">
        <v>41.33</v>
      </c>
      <c r="Q115" s="132">
        <v>334607.40000000002</v>
      </c>
      <c r="S115" s="264">
        <v>1731639.01</v>
      </c>
      <c r="T115" s="136">
        <v>1707677.4</v>
      </c>
      <c r="U115" s="129">
        <v>76720</v>
      </c>
      <c r="V115" s="129">
        <v>1390.78</v>
      </c>
      <c r="X115" s="129">
        <v>1847130</v>
      </c>
      <c r="Y115" s="129">
        <v>300</v>
      </c>
      <c r="Z115" s="297">
        <v>2645550</v>
      </c>
      <c r="AB115" s="297">
        <v>88156</v>
      </c>
      <c r="AC115" s="297">
        <v>888966.28</v>
      </c>
      <c r="AD115" s="297">
        <v>234344.7</v>
      </c>
      <c r="AG115" s="297">
        <v>16710</v>
      </c>
    </row>
    <row r="116" spans="1:33" x14ac:dyDescent="0.2">
      <c r="A116" s="106" t="s">
        <v>816</v>
      </c>
      <c r="B116" s="106" t="s">
        <v>817</v>
      </c>
      <c r="C116" s="274">
        <v>1328</v>
      </c>
      <c r="D116" s="132" t="s">
        <v>823</v>
      </c>
      <c r="E116" s="106" t="s">
        <v>823</v>
      </c>
      <c r="F116" s="135">
        <v>47843.3</v>
      </c>
      <c r="G116" s="215">
        <v>4472</v>
      </c>
      <c r="H116" s="135">
        <v>22474.400000000001</v>
      </c>
      <c r="J116" s="106">
        <v>450325.99</v>
      </c>
      <c r="K116" s="274">
        <v>325908.28999999998</v>
      </c>
      <c r="L116" s="265">
        <v>0</v>
      </c>
      <c r="N116" s="265">
        <v>0</v>
      </c>
      <c r="O116" s="296">
        <v>0</v>
      </c>
      <c r="Q116" s="132">
        <v>-1236077.0900000001</v>
      </c>
      <c r="R116" s="132">
        <v>38077</v>
      </c>
      <c r="S116" s="264">
        <v>2353915.73</v>
      </c>
      <c r="T116" s="136">
        <v>625133.01</v>
      </c>
      <c r="U116" s="129">
        <v>71790</v>
      </c>
      <c r="V116" s="129">
        <v>683.78</v>
      </c>
      <c r="X116" s="129">
        <v>7518360</v>
      </c>
      <c r="Z116" s="297">
        <v>7665720</v>
      </c>
      <c r="AA116" s="297">
        <v>9758</v>
      </c>
      <c r="AB116" s="297">
        <v>4022</v>
      </c>
      <c r="AC116" s="297">
        <v>641315.43999999994</v>
      </c>
      <c r="AD116" s="297">
        <v>195497.01</v>
      </c>
      <c r="AE116" s="297">
        <v>4546</v>
      </c>
    </row>
    <row r="117" spans="1:33" x14ac:dyDescent="0.2">
      <c r="A117" s="106" t="s">
        <v>816</v>
      </c>
      <c r="B117" s="106" t="s">
        <v>817</v>
      </c>
      <c r="C117" s="274">
        <v>4776</v>
      </c>
      <c r="D117" s="132" t="s">
        <v>824</v>
      </c>
      <c r="E117" s="106" t="s">
        <v>824</v>
      </c>
      <c r="F117" s="135">
        <v>320572.3</v>
      </c>
      <c r="G117" s="215">
        <v>0</v>
      </c>
      <c r="H117" s="135">
        <v>25603.74</v>
      </c>
      <c r="J117" s="106">
        <v>2548209.98</v>
      </c>
      <c r="K117" s="274">
        <v>293995.49</v>
      </c>
      <c r="L117" s="265">
        <v>0</v>
      </c>
      <c r="O117" s="296">
        <v>90.63</v>
      </c>
      <c r="Q117" s="132">
        <v>-243609.08</v>
      </c>
      <c r="R117" s="132">
        <v>2569676.7200000002</v>
      </c>
      <c r="S117" s="264">
        <v>1221990.08</v>
      </c>
      <c r="T117" s="136">
        <v>2245363.2200000002</v>
      </c>
      <c r="U117" s="129">
        <v>316692</v>
      </c>
      <c r="V117" s="129">
        <v>2477.98</v>
      </c>
      <c r="X117" s="129">
        <v>1065000</v>
      </c>
      <c r="Y117" s="129">
        <v>291479.71999999997</v>
      </c>
      <c r="Z117" s="297">
        <v>2071400</v>
      </c>
      <c r="AB117" s="297">
        <v>88795</v>
      </c>
      <c r="AC117" s="297">
        <v>2044241.72</v>
      </c>
      <c r="AD117" s="297">
        <v>76343.039999999994</v>
      </c>
    </row>
    <row r="118" spans="1:33" x14ac:dyDescent="0.2">
      <c r="A118" s="106" t="s">
        <v>826</v>
      </c>
      <c r="B118" s="106" t="s">
        <v>827</v>
      </c>
      <c r="C118" s="274">
        <v>3623</v>
      </c>
      <c r="D118" s="132" t="s">
        <v>829</v>
      </c>
      <c r="E118" s="106" t="s">
        <v>829</v>
      </c>
      <c r="F118" s="135">
        <v>333834.09000000003</v>
      </c>
      <c r="G118" s="215">
        <v>9600</v>
      </c>
      <c r="H118" s="135">
        <v>81060.179999999993</v>
      </c>
      <c r="J118" s="106">
        <v>1154603.24</v>
      </c>
      <c r="K118" s="274">
        <v>52273.64</v>
      </c>
      <c r="L118" s="265">
        <v>0</v>
      </c>
      <c r="M118" s="265">
        <v>66309.95</v>
      </c>
      <c r="N118" s="265">
        <v>780</v>
      </c>
      <c r="O118" s="296">
        <v>5686.67</v>
      </c>
      <c r="R118" s="132">
        <v>136880.88</v>
      </c>
      <c r="S118" s="264">
        <v>1488507.55</v>
      </c>
      <c r="T118" s="136">
        <v>1508507.12</v>
      </c>
      <c r="U118" s="129">
        <v>29400</v>
      </c>
      <c r="V118" s="129">
        <v>1532.91</v>
      </c>
      <c r="X118" s="129">
        <v>930496.6</v>
      </c>
      <c r="Y118" s="129">
        <v>60000</v>
      </c>
      <c r="Z118" s="297">
        <v>1893895.51</v>
      </c>
      <c r="AA118" s="297">
        <v>64532</v>
      </c>
      <c r="AB118" s="297">
        <v>15656</v>
      </c>
      <c r="AC118" s="297">
        <v>452822.26</v>
      </c>
      <c r="AD118" s="297">
        <v>169824.76</v>
      </c>
    </row>
    <row r="119" spans="1:33" x14ac:dyDescent="0.2">
      <c r="A119" s="106" t="s">
        <v>826</v>
      </c>
      <c r="B119" s="106" t="s">
        <v>827</v>
      </c>
      <c r="C119" s="274">
        <v>3433</v>
      </c>
      <c r="D119" s="132" t="s">
        <v>830</v>
      </c>
      <c r="E119" s="106" t="s">
        <v>830</v>
      </c>
      <c r="F119" s="135">
        <v>507876.73</v>
      </c>
      <c r="G119" s="215">
        <v>11000</v>
      </c>
      <c r="H119" s="135">
        <v>34379.46</v>
      </c>
      <c r="J119" s="106">
        <v>726769.19</v>
      </c>
      <c r="K119" s="274">
        <v>220591.8</v>
      </c>
      <c r="M119" s="265">
        <v>29600</v>
      </c>
      <c r="N119" s="265">
        <v>0</v>
      </c>
      <c r="O119" s="296">
        <v>41.58</v>
      </c>
      <c r="R119" s="132">
        <v>37219.26</v>
      </c>
      <c r="S119" s="264">
        <v>1247302.3600000001</v>
      </c>
      <c r="T119" s="136">
        <v>1076738.76</v>
      </c>
      <c r="U119" s="129">
        <v>227988</v>
      </c>
      <c r="V119" s="129">
        <v>1632.83</v>
      </c>
      <c r="X119" s="129">
        <v>921763.4</v>
      </c>
      <c r="Y119" s="129">
        <v>73400</v>
      </c>
      <c r="Z119" s="297">
        <v>1437298.4</v>
      </c>
      <c r="AA119" s="297">
        <v>26150</v>
      </c>
      <c r="AB119" s="297">
        <v>6910</v>
      </c>
      <c r="AC119" s="297">
        <v>490609.75</v>
      </c>
      <c r="AD119" s="297">
        <v>154100.85999999999</v>
      </c>
    </row>
    <row r="120" spans="1:33" x14ac:dyDescent="0.2">
      <c r="A120" s="106" t="s">
        <v>826</v>
      </c>
      <c r="B120" s="106" t="s">
        <v>827</v>
      </c>
      <c r="C120" s="274">
        <v>3692</v>
      </c>
      <c r="D120" s="132" t="s">
        <v>831</v>
      </c>
      <c r="E120" s="106" t="s">
        <v>831</v>
      </c>
      <c r="F120" s="135">
        <v>520183.4</v>
      </c>
      <c r="G120" s="215">
        <v>0</v>
      </c>
      <c r="H120" s="135">
        <v>33306.31</v>
      </c>
      <c r="J120" s="106">
        <v>673543.91</v>
      </c>
      <c r="K120" s="274">
        <v>56201.06</v>
      </c>
      <c r="L120" s="265">
        <v>0</v>
      </c>
      <c r="M120" s="265">
        <v>34919.050000000003</v>
      </c>
      <c r="N120" s="265">
        <v>87</v>
      </c>
      <c r="O120" s="296">
        <v>7126.26</v>
      </c>
      <c r="R120" s="132">
        <v>-326880.7</v>
      </c>
      <c r="S120" s="264">
        <v>1693308.65</v>
      </c>
      <c r="T120" s="136">
        <v>1090652.33</v>
      </c>
      <c r="U120" s="129">
        <v>54954.5</v>
      </c>
      <c r="V120" s="129">
        <v>2136.2199999999998</v>
      </c>
      <c r="X120" s="129">
        <v>1198273.72</v>
      </c>
      <c r="Z120" s="297">
        <v>1702429.72</v>
      </c>
      <c r="AB120" s="297">
        <v>78297</v>
      </c>
      <c r="AC120" s="297">
        <v>513863.75</v>
      </c>
      <c r="AD120" s="297">
        <v>176371.88</v>
      </c>
      <c r="AE120" s="297">
        <v>380</v>
      </c>
    </row>
    <row r="121" spans="1:33" x14ac:dyDescent="0.2">
      <c r="A121" s="106" t="s">
        <v>826</v>
      </c>
      <c r="B121" s="106" t="s">
        <v>827</v>
      </c>
      <c r="C121" s="274">
        <v>4263</v>
      </c>
      <c r="D121" s="132" t="s">
        <v>832</v>
      </c>
      <c r="E121" s="106" t="s">
        <v>832</v>
      </c>
      <c r="F121" s="135">
        <v>435195.85</v>
      </c>
      <c r="G121" s="215">
        <v>0</v>
      </c>
      <c r="H121" s="135">
        <v>88473.24</v>
      </c>
      <c r="J121" s="106">
        <v>1239175.0900000001</v>
      </c>
      <c r="K121" s="274">
        <v>193692.21</v>
      </c>
      <c r="M121" s="265">
        <v>55020.14</v>
      </c>
      <c r="O121" s="296">
        <v>31.24</v>
      </c>
      <c r="R121" s="132">
        <v>-313445.05</v>
      </c>
      <c r="S121" s="264">
        <v>2084116.46</v>
      </c>
      <c r="T121" s="136">
        <v>1562617.62</v>
      </c>
      <c r="U121" s="129">
        <v>190492</v>
      </c>
      <c r="V121" s="129">
        <v>968.21</v>
      </c>
      <c r="X121" s="129">
        <v>997775.7</v>
      </c>
      <c r="Y121" s="129">
        <v>30800</v>
      </c>
      <c r="Z121" s="297">
        <v>1702605.7</v>
      </c>
      <c r="AA121" s="297">
        <v>18100</v>
      </c>
      <c r="AB121" s="297">
        <v>19746</v>
      </c>
      <c r="AC121" s="297">
        <v>676873.29</v>
      </c>
      <c r="AD121" s="297">
        <v>234514.94</v>
      </c>
    </row>
    <row r="122" spans="1:33" x14ac:dyDescent="0.2">
      <c r="A122" s="106" t="s">
        <v>826</v>
      </c>
      <c r="B122" s="106" t="s">
        <v>827</v>
      </c>
      <c r="C122" s="274">
        <v>1404</v>
      </c>
      <c r="D122" s="132" t="s">
        <v>833</v>
      </c>
      <c r="E122" s="106" t="s">
        <v>833</v>
      </c>
      <c r="F122" s="135">
        <v>189588.35</v>
      </c>
      <c r="G122" s="215">
        <v>0</v>
      </c>
      <c r="H122" s="135">
        <v>40660.35</v>
      </c>
      <c r="J122" s="106">
        <v>347634.96</v>
      </c>
      <c r="K122" s="274">
        <v>54231.72</v>
      </c>
      <c r="L122" s="265">
        <v>0</v>
      </c>
      <c r="M122" s="265">
        <v>34700</v>
      </c>
      <c r="N122" s="265">
        <v>1032</v>
      </c>
      <c r="O122" s="296">
        <v>3415.51</v>
      </c>
      <c r="R122" s="132">
        <v>75048.070000000007</v>
      </c>
      <c r="S122" s="264">
        <v>345503.07</v>
      </c>
      <c r="T122" s="136">
        <v>951454.01</v>
      </c>
      <c r="U122" s="129">
        <v>75000</v>
      </c>
      <c r="V122" s="129">
        <v>888.68</v>
      </c>
      <c r="X122" s="129">
        <v>747533.9</v>
      </c>
      <c r="Y122" s="129">
        <v>72400</v>
      </c>
      <c r="Z122" s="297">
        <v>1329453.8999999999</v>
      </c>
      <c r="AA122" s="297">
        <v>23970</v>
      </c>
      <c r="AB122" s="297">
        <v>16212</v>
      </c>
      <c r="AC122" s="297">
        <v>255439.12</v>
      </c>
      <c r="AD122" s="297">
        <v>49784.84</v>
      </c>
    </row>
    <row r="123" spans="1:33" x14ac:dyDescent="0.2">
      <c r="A123" s="106" t="s">
        <v>826</v>
      </c>
      <c r="B123" s="106" t="s">
        <v>827</v>
      </c>
      <c r="C123" s="274">
        <v>2290</v>
      </c>
      <c r="D123" s="132" t="s">
        <v>834</v>
      </c>
      <c r="E123" s="106" t="s">
        <v>834</v>
      </c>
      <c r="F123" s="135">
        <v>344986.07</v>
      </c>
      <c r="G123" s="215">
        <v>0</v>
      </c>
      <c r="H123" s="135">
        <v>70606.960000000006</v>
      </c>
      <c r="J123" s="106">
        <v>871089.69</v>
      </c>
      <c r="K123" s="274">
        <v>76912.23</v>
      </c>
      <c r="L123" s="265">
        <v>147800</v>
      </c>
      <c r="M123" s="265">
        <v>230210.98</v>
      </c>
      <c r="N123" s="265">
        <v>1193.5</v>
      </c>
      <c r="O123" s="296">
        <v>0</v>
      </c>
      <c r="R123" s="132">
        <v>-1164766.23</v>
      </c>
      <c r="S123" s="264">
        <v>2439641.09</v>
      </c>
      <c r="T123" s="136">
        <v>727670.73</v>
      </c>
      <c r="U123" s="129">
        <v>172561.9</v>
      </c>
      <c r="V123" s="129">
        <v>1568.19</v>
      </c>
      <c r="X123" s="129">
        <v>1389264.4</v>
      </c>
      <c r="Z123" s="297">
        <v>1738899.4</v>
      </c>
      <c r="AA123" s="297">
        <v>17526</v>
      </c>
      <c r="AB123" s="297">
        <v>51608</v>
      </c>
      <c r="AC123" s="297">
        <v>522701.19</v>
      </c>
      <c r="AD123" s="297">
        <v>250815.02</v>
      </c>
    </row>
    <row r="124" spans="1:33" x14ac:dyDescent="0.2">
      <c r="A124" s="106" t="s">
        <v>826</v>
      </c>
      <c r="B124" s="106" t="s">
        <v>827</v>
      </c>
      <c r="C124" s="274">
        <v>3061</v>
      </c>
      <c r="D124" s="132" t="s">
        <v>835</v>
      </c>
      <c r="E124" s="106" t="s">
        <v>835</v>
      </c>
      <c r="F124" s="135">
        <v>372259.43</v>
      </c>
      <c r="G124" s="215">
        <v>0</v>
      </c>
      <c r="H124" s="135">
        <v>71545.09</v>
      </c>
      <c r="J124" s="106">
        <v>958631.5</v>
      </c>
      <c r="K124" s="274">
        <v>165018.69</v>
      </c>
      <c r="M124" s="265">
        <v>37500</v>
      </c>
      <c r="N124" s="265">
        <v>520</v>
      </c>
      <c r="O124" s="296">
        <v>3348.01</v>
      </c>
      <c r="Q124" s="132">
        <v>-1455617.82</v>
      </c>
      <c r="R124" s="132">
        <v>-11350</v>
      </c>
      <c r="S124" s="264">
        <v>3028722.67</v>
      </c>
      <c r="T124" s="136">
        <v>974212.52</v>
      </c>
      <c r="V124" s="129">
        <v>1225.58</v>
      </c>
      <c r="X124" s="129">
        <v>1390457.6</v>
      </c>
      <c r="Y124" s="129">
        <v>15400</v>
      </c>
      <c r="Z124" s="297">
        <v>1817487.6</v>
      </c>
      <c r="AA124" s="297">
        <v>41374</v>
      </c>
      <c r="AB124" s="297">
        <v>5636</v>
      </c>
      <c r="AC124" s="297">
        <v>323582.51</v>
      </c>
      <c r="AD124" s="297">
        <v>228883.74</v>
      </c>
    </row>
    <row r="125" spans="1:33" x14ac:dyDescent="0.2">
      <c r="A125" s="106" t="s">
        <v>826</v>
      </c>
      <c r="B125" s="106" t="s">
        <v>827</v>
      </c>
      <c r="C125" s="274">
        <v>2521</v>
      </c>
      <c r="D125" s="132" t="s">
        <v>836</v>
      </c>
      <c r="E125" s="106" t="s">
        <v>836</v>
      </c>
      <c r="F125" s="135">
        <v>110743.35</v>
      </c>
      <c r="G125" s="215">
        <v>0</v>
      </c>
      <c r="H125" s="135">
        <v>22136.97</v>
      </c>
      <c r="J125" s="106">
        <v>1225225.52</v>
      </c>
      <c r="K125" s="274">
        <v>218813.89</v>
      </c>
      <c r="L125" s="265">
        <v>0</v>
      </c>
      <c r="M125" s="265">
        <v>31691.91</v>
      </c>
      <c r="O125" s="296">
        <v>8.56</v>
      </c>
      <c r="R125" s="132">
        <v>-1502119.95</v>
      </c>
      <c r="S125" s="264">
        <v>3118920.11</v>
      </c>
      <c r="T125" s="136">
        <v>1206982.3700000001</v>
      </c>
      <c r="U125" s="129">
        <v>80000</v>
      </c>
      <c r="V125" s="129">
        <v>811.65</v>
      </c>
      <c r="X125" s="129">
        <v>1287201.6000000001</v>
      </c>
      <c r="Z125" s="297">
        <v>1689353.6</v>
      </c>
      <c r="AC125" s="297">
        <v>701628.36</v>
      </c>
      <c r="AD125" s="297">
        <v>253647.56</v>
      </c>
      <c r="AG125" s="297">
        <v>1947</v>
      </c>
    </row>
    <row r="126" spans="1:33" x14ac:dyDescent="0.2">
      <c r="A126" s="106" t="s">
        <v>838</v>
      </c>
      <c r="B126" s="106" t="s">
        <v>839</v>
      </c>
      <c r="C126" s="274">
        <v>5126</v>
      </c>
      <c r="D126" s="132" t="s">
        <v>841</v>
      </c>
      <c r="E126" s="106" t="s">
        <v>841</v>
      </c>
      <c r="F126" s="135">
        <v>334986.90999999997</v>
      </c>
      <c r="G126" s="215">
        <v>0</v>
      </c>
      <c r="H126" s="135">
        <v>37188.97</v>
      </c>
      <c r="J126" s="106">
        <v>1019595.41</v>
      </c>
      <c r="K126" s="274">
        <v>97354.52</v>
      </c>
      <c r="L126" s="265">
        <v>0</v>
      </c>
      <c r="M126" s="265">
        <v>0</v>
      </c>
      <c r="O126" s="296">
        <v>1639.88</v>
      </c>
      <c r="R126" s="132">
        <v>1819948.97</v>
      </c>
      <c r="S126" s="264"/>
      <c r="T126" s="136">
        <v>1711270.73</v>
      </c>
      <c r="U126" s="129">
        <v>147610</v>
      </c>
      <c r="V126" s="129">
        <v>2317.7399999999998</v>
      </c>
      <c r="X126" s="129">
        <v>1429303.5</v>
      </c>
      <c r="Y126" s="129">
        <v>151000</v>
      </c>
      <c r="Z126" s="297">
        <v>2444704.5</v>
      </c>
      <c r="AA126" s="297">
        <v>10720</v>
      </c>
      <c r="AB126" s="297">
        <v>43046</v>
      </c>
      <c r="AC126" s="297">
        <v>1060467.6399999999</v>
      </c>
      <c r="AD126" s="297">
        <v>215026.87</v>
      </c>
    </row>
    <row r="127" spans="1:33" x14ac:dyDescent="0.2">
      <c r="A127" s="106" t="s">
        <v>838</v>
      </c>
      <c r="B127" s="106" t="s">
        <v>839</v>
      </c>
      <c r="C127" s="274">
        <v>2740</v>
      </c>
      <c r="D127" s="132" t="s">
        <v>842</v>
      </c>
      <c r="E127" s="106" t="s">
        <v>842</v>
      </c>
      <c r="F127" s="135">
        <v>206430.65</v>
      </c>
      <c r="G127" s="215">
        <v>0</v>
      </c>
      <c r="H127" s="135">
        <v>17543.22</v>
      </c>
      <c r="J127" s="106">
        <v>235022.07999999999</v>
      </c>
      <c r="K127" s="274">
        <v>59838.57</v>
      </c>
      <c r="M127" s="265">
        <v>78981.289999999994</v>
      </c>
      <c r="O127" s="296">
        <v>732.08</v>
      </c>
      <c r="R127" s="132">
        <v>786530.08</v>
      </c>
      <c r="S127" s="264"/>
      <c r="T127" s="136">
        <v>759067.44</v>
      </c>
      <c r="V127" s="129">
        <v>1286.4100000000001</v>
      </c>
      <c r="X127" s="129">
        <v>1312957.3999999999</v>
      </c>
      <c r="Y127" s="129">
        <v>17605</v>
      </c>
      <c r="Z127" s="297">
        <v>1788348.4</v>
      </c>
      <c r="AA127" s="297">
        <v>4490</v>
      </c>
      <c r="AB127" s="297">
        <v>12464</v>
      </c>
      <c r="AC127" s="297">
        <v>458841.34</v>
      </c>
      <c r="AD127" s="297">
        <v>174181.44</v>
      </c>
    </row>
    <row r="128" spans="1:33" x14ac:dyDescent="0.2">
      <c r="A128" s="106" t="s">
        <v>838</v>
      </c>
      <c r="B128" s="106" t="s">
        <v>839</v>
      </c>
      <c r="C128" s="274">
        <v>5577</v>
      </c>
      <c r="D128" s="132" t="s">
        <v>843</v>
      </c>
      <c r="E128" s="106" t="s">
        <v>843</v>
      </c>
      <c r="F128" s="135">
        <v>103636.53</v>
      </c>
      <c r="G128" s="215">
        <v>1800</v>
      </c>
      <c r="H128" s="135">
        <v>10118.51</v>
      </c>
      <c r="J128" s="106">
        <v>5664357.8600000003</v>
      </c>
      <c r="K128" s="274">
        <v>57299.18</v>
      </c>
      <c r="L128" s="265">
        <v>0</v>
      </c>
      <c r="M128" s="265">
        <v>220143.35</v>
      </c>
      <c r="N128" s="265">
        <v>0</v>
      </c>
      <c r="O128" s="296">
        <v>678.73</v>
      </c>
      <c r="R128" s="132">
        <v>6644109.9500000002</v>
      </c>
      <c r="S128" s="264"/>
      <c r="T128" s="136">
        <v>1484617.33</v>
      </c>
      <c r="U128" s="129">
        <v>139400</v>
      </c>
      <c r="V128" s="129">
        <v>1340.43</v>
      </c>
      <c r="X128" s="129">
        <v>1439998</v>
      </c>
      <c r="Y128" s="129">
        <v>128600</v>
      </c>
      <c r="Z128" s="297">
        <v>2273782</v>
      </c>
      <c r="AA128" s="297">
        <v>3870</v>
      </c>
      <c r="AB128" s="297">
        <v>63534</v>
      </c>
      <c r="AC128" s="297">
        <v>1391918.63</v>
      </c>
      <c r="AD128" s="297">
        <v>488571.08</v>
      </c>
    </row>
    <row r="129" spans="1:30" x14ac:dyDescent="0.2">
      <c r="A129" s="106" t="s">
        <v>838</v>
      </c>
      <c r="B129" s="106" t="s">
        <v>839</v>
      </c>
      <c r="C129" s="274">
        <v>2799</v>
      </c>
      <c r="D129" s="132" t="s">
        <v>844</v>
      </c>
      <c r="E129" s="106" t="s">
        <v>844</v>
      </c>
      <c r="F129" s="135">
        <v>384751.58</v>
      </c>
      <c r="G129" s="215">
        <v>0</v>
      </c>
      <c r="H129" s="135">
        <v>0</v>
      </c>
      <c r="J129" s="106">
        <v>446629.53</v>
      </c>
      <c r="K129" s="274">
        <v>38729.440000000002</v>
      </c>
      <c r="M129" s="265">
        <v>59147.4</v>
      </c>
      <c r="O129" s="296">
        <v>1485.03</v>
      </c>
      <c r="R129" s="132">
        <v>804371.96</v>
      </c>
      <c r="S129" s="264"/>
      <c r="T129" s="136">
        <v>1050293.19</v>
      </c>
      <c r="U129" s="129">
        <v>143240</v>
      </c>
      <c r="V129" s="129">
        <v>1654.07</v>
      </c>
      <c r="X129" s="129">
        <v>859026</v>
      </c>
      <c r="Y129" s="129">
        <v>150900</v>
      </c>
      <c r="Z129" s="297">
        <v>1512540</v>
      </c>
      <c r="AB129" s="297">
        <v>16854</v>
      </c>
      <c r="AC129" s="297">
        <v>600484.42000000004</v>
      </c>
      <c r="AD129" s="297">
        <v>70128.679999999993</v>
      </c>
    </row>
    <row r="130" spans="1:30" x14ac:dyDescent="0.2">
      <c r="A130" s="106" t="s">
        <v>838</v>
      </c>
      <c r="B130" s="106" t="s">
        <v>839</v>
      </c>
      <c r="C130" s="274">
        <v>2595</v>
      </c>
      <c r="D130" s="132" t="s">
        <v>845</v>
      </c>
      <c r="E130" s="106" t="s">
        <v>845</v>
      </c>
      <c r="F130" s="135">
        <v>313245.5</v>
      </c>
      <c r="G130" s="215">
        <v>0</v>
      </c>
      <c r="H130" s="135">
        <v>8609.85</v>
      </c>
      <c r="J130" s="106">
        <v>594258.86</v>
      </c>
      <c r="K130" s="274">
        <v>38184.93</v>
      </c>
      <c r="M130" s="265">
        <v>54992.22</v>
      </c>
      <c r="N130" s="265">
        <v>0</v>
      </c>
      <c r="O130" s="296">
        <v>645.32000000000005</v>
      </c>
      <c r="R130" s="132">
        <v>899701.68</v>
      </c>
      <c r="S130" s="264"/>
      <c r="T130" s="136">
        <v>703082.85</v>
      </c>
      <c r="U130" s="129">
        <v>131660</v>
      </c>
      <c r="V130" s="129">
        <v>1118.92</v>
      </c>
      <c r="X130" s="129">
        <v>802497</v>
      </c>
      <c r="Y130" s="129">
        <v>183000</v>
      </c>
      <c r="Z130" s="297">
        <v>1153885</v>
      </c>
      <c r="AA130" s="297">
        <v>4510</v>
      </c>
      <c r="AB130" s="297">
        <v>8838</v>
      </c>
      <c r="AC130" s="297">
        <v>518353.4</v>
      </c>
      <c r="AD130" s="297">
        <v>136812.45000000001</v>
      </c>
    </row>
    <row r="131" spans="1:30" x14ac:dyDescent="0.2">
      <c r="C131" s="274"/>
      <c r="M131" s="266"/>
      <c r="N131" s="266"/>
      <c r="O131" s="266"/>
      <c r="P131" s="130"/>
    </row>
    <row r="132" spans="1:30" x14ac:dyDescent="0.2">
      <c r="O132" s="296"/>
    </row>
    <row r="133" spans="1:30" x14ac:dyDescent="0.2">
      <c r="M133" s="266"/>
      <c r="N133" s="266"/>
      <c r="O133" s="266"/>
      <c r="P133" s="130"/>
    </row>
    <row r="134" spans="1:30" x14ac:dyDescent="0.2">
      <c r="M134" s="266"/>
      <c r="N134" s="266"/>
      <c r="O134" s="266"/>
      <c r="P134" s="130"/>
    </row>
    <row r="135" spans="1:30" x14ac:dyDescent="0.2">
      <c r="M135" s="266"/>
      <c r="N135" s="266"/>
      <c r="O135" s="266"/>
      <c r="P135" s="130"/>
    </row>
    <row r="136" spans="1:30" x14ac:dyDescent="0.2">
      <c r="M136" s="266"/>
      <c r="N136" s="266"/>
      <c r="O136" s="266"/>
      <c r="P136" s="130"/>
    </row>
    <row r="137" spans="1:30" x14ac:dyDescent="0.2">
      <c r="M137" s="266"/>
      <c r="N137" s="266"/>
      <c r="O137" s="266"/>
      <c r="P137" s="130"/>
    </row>
    <row r="138" spans="1:30" x14ac:dyDescent="0.2">
      <c r="M138" s="266"/>
      <c r="N138" s="266"/>
      <c r="O138" s="266"/>
      <c r="P138" s="13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AM138"/>
  <sheetViews>
    <sheetView workbookViewId="0">
      <pane xSplit="5" ySplit="2" topLeftCell="AJ118" activePane="bottomRight" state="frozen"/>
      <selection pane="topRight" activeCell="F1" sqref="F1"/>
      <selection pane="bottomLeft" activeCell="A3" sqref="A3"/>
      <selection pane="bottomRight" activeCell="E17" sqref="E17"/>
    </sheetView>
  </sheetViews>
  <sheetFormatPr defaultColWidth="9" defaultRowHeight="14.25" x14ac:dyDescent="0.2"/>
  <cols>
    <col min="1" max="1" width="9" style="106"/>
    <col min="2" max="2" width="12.625" style="106" customWidth="1"/>
    <col min="3" max="3" width="9.375" style="250" customWidth="1"/>
    <col min="4" max="4" width="20.625" style="132" customWidth="1"/>
    <col min="5" max="5" width="29.25" style="190" customWidth="1"/>
    <col min="6" max="6" width="16.875" style="135" customWidth="1"/>
    <col min="7" max="7" width="14.625" style="250" customWidth="1"/>
    <col min="8" max="8" width="20.625" style="135" customWidth="1"/>
    <col min="9" max="9" width="9.375" style="135" bestFit="1" customWidth="1"/>
    <col min="10" max="10" width="12.625" style="106" customWidth="1"/>
    <col min="11" max="11" width="13.5" style="250" customWidth="1"/>
    <col min="12" max="12" width="26.25" style="265" customWidth="1"/>
    <col min="13" max="13" width="25.75" style="265" customWidth="1"/>
    <col min="14" max="14" width="13.75" style="265" customWidth="1"/>
    <col min="15" max="15" width="17.75" style="295" customWidth="1"/>
    <col min="16" max="16" width="25.125" style="132" customWidth="1"/>
    <col min="17" max="17" width="17.125" style="132" customWidth="1"/>
    <col min="18" max="18" width="21.625" style="132" customWidth="1"/>
    <col min="19" max="19" width="25.125" style="263" customWidth="1"/>
    <col min="20" max="20" width="26.125" style="136" customWidth="1"/>
    <col min="21" max="21" width="23.375" style="129" customWidth="1"/>
    <col min="22" max="22" width="14.875" style="129" bestFit="1" customWidth="1"/>
    <col min="23" max="23" width="15.875" style="129" bestFit="1" customWidth="1"/>
    <col min="24" max="25" width="15.125" style="129" bestFit="1" customWidth="1"/>
    <col min="26" max="26" width="15.125" style="297" bestFit="1" customWidth="1"/>
    <col min="27" max="27" width="16" style="297" bestFit="1" customWidth="1"/>
    <col min="28" max="28" width="15.375" style="297" bestFit="1" customWidth="1"/>
    <col min="29" max="29" width="14.125" style="297" bestFit="1" customWidth="1"/>
    <col min="30" max="30" width="15" style="297" bestFit="1" customWidth="1"/>
    <col min="31" max="31" width="14.75" style="297" bestFit="1" customWidth="1"/>
    <col min="32" max="32" width="15.375" style="297" bestFit="1" customWidth="1"/>
    <col min="33" max="33" width="14.5" style="297" bestFit="1" customWidth="1"/>
    <col min="34" max="34" width="16.5" style="191" bestFit="1" customWidth="1"/>
    <col min="35" max="35" width="14.125" style="192" bestFit="1" customWidth="1"/>
    <col min="36" max="36" width="14.125" style="193" bestFit="1" customWidth="1"/>
    <col min="37" max="37" width="15.125" style="137" bestFit="1" customWidth="1"/>
    <col min="38" max="38" width="15.125" style="136" bestFit="1" customWidth="1"/>
    <col min="39" max="39" width="14.75" style="193" bestFit="1" customWidth="1"/>
    <col min="40" max="16384" width="9" style="197"/>
  </cols>
  <sheetData>
    <row r="1" spans="1:39" x14ac:dyDescent="0.2">
      <c r="A1" s="135"/>
      <c r="B1" s="135"/>
      <c r="D1" s="135"/>
      <c r="E1" s="189" t="s">
        <v>1408</v>
      </c>
      <c r="F1" s="135" t="s">
        <v>1819</v>
      </c>
      <c r="G1" s="250" t="s">
        <v>1821</v>
      </c>
      <c r="H1" s="135" t="s">
        <v>1823</v>
      </c>
      <c r="I1" s="135" t="s">
        <v>1825</v>
      </c>
      <c r="J1" s="135" t="s">
        <v>1829</v>
      </c>
      <c r="K1" s="250" t="s">
        <v>1831</v>
      </c>
      <c r="L1" s="265" t="s">
        <v>1835</v>
      </c>
      <c r="M1" s="265" t="s">
        <v>1837</v>
      </c>
      <c r="N1" s="265" t="s">
        <v>1841</v>
      </c>
      <c r="O1" s="295" t="s">
        <v>1843</v>
      </c>
      <c r="P1" s="132" t="s">
        <v>1845</v>
      </c>
      <c r="Q1" s="132" t="s">
        <v>1790</v>
      </c>
      <c r="R1" s="132" t="s">
        <v>1847</v>
      </c>
      <c r="S1" s="263" t="s">
        <v>1849</v>
      </c>
      <c r="T1" s="136" t="s">
        <v>1852</v>
      </c>
      <c r="U1" s="129" t="s">
        <v>1854</v>
      </c>
      <c r="V1" s="129" t="s">
        <v>1856</v>
      </c>
      <c r="W1" s="129" t="s">
        <v>1858</v>
      </c>
      <c r="X1" s="129" t="s">
        <v>1860</v>
      </c>
      <c r="Y1" s="129" t="s">
        <v>1864</v>
      </c>
      <c r="Z1" s="297" t="s">
        <v>1866</v>
      </c>
      <c r="AA1" s="297" t="s">
        <v>1870</v>
      </c>
      <c r="AB1" s="297" t="s">
        <v>1872</v>
      </c>
      <c r="AC1" s="297" t="s">
        <v>1874</v>
      </c>
      <c r="AD1" s="297" t="s">
        <v>1876</v>
      </c>
      <c r="AE1" s="297" t="s">
        <v>1878</v>
      </c>
      <c r="AF1" s="297" t="s">
        <v>1880</v>
      </c>
      <c r="AG1" s="297" t="s">
        <v>1882</v>
      </c>
      <c r="AH1" s="191" t="s">
        <v>89</v>
      </c>
      <c r="AI1" s="192" t="s">
        <v>90</v>
      </c>
      <c r="AJ1" s="193" t="s">
        <v>91</v>
      </c>
      <c r="AK1" s="194" t="s">
        <v>92</v>
      </c>
      <c r="AL1" s="195" t="s">
        <v>93</v>
      </c>
      <c r="AM1" s="196" t="s">
        <v>94</v>
      </c>
    </row>
    <row r="2" spans="1:39" x14ac:dyDescent="0.2">
      <c r="A2" s="135"/>
      <c r="B2" s="135"/>
      <c r="D2" s="135"/>
      <c r="E2" s="189" t="s">
        <v>1409</v>
      </c>
      <c r="F2" s="135" t="s">
        <v>1820</v>
      </c>
      <c r="G2" s="250" t="s">
        <v>1822</v>
      </c>
      <c r="H2" s="135" t="s">
        <v>1824</v>
      </c>
      <c r="I2" s="135" t="s">
        <v>1826</v>
      </c>
      <c r="J2" s="135" t="s">
        <v>1830</v>
      </c>
      <c r="K2" s="250" t="s">
        <v>1832</v>
      </c>
      <c r="L2" s="265" t="s">
        <v>1836</v>
      </c>
      <c r="M2" s="265" t="s">
        <v>1838</v>
      </c>
      <c r="N2" s="265" t="s">
        <v>1842</v>
      </c>
      <c r="O2" s="295" t="s">
        <v>1844</v>
      </c>
      <c r="P2" s="132" t="s">
        <v>1846</v>
      </c>
      <c r="Q2" s="132" t="s">
        <v>1791</v>
      </c>
      <c r="R2" s="132" t="s">
        <v>1848</v>
      </c>
      <c r="S2" s="263" t="s">
        <v>1792</v>
      </c>
      <c r="T2" s="136" t="s">
        <v>1853</v>
      </c>
      <c r="U2" s="129" t="s">
        <v>1855</v>
      </c>
      <c r="V2" s="129" t="s">
        <v>1857</v>
      </c>
      <c r="W2" s="129" t="s">
        <v>1859</v>
      </c>
      <c r="X2" s="129" t="s">
        <v>1861</v>
      </c>
      <c r="Y2" s="129" t="s">
        <v>1865</v>
      </c>
      <c r="Z2" s="297" t="s">
        <v>1867</v>
      </c>
      <c r="AA2" s="297" t="s">
        <v>1871</v>
      </c>
      <c r="AB2" s="297" t="s">
        <v>1873</v>
      </c>
      <c r="AC2" s="297" t="s">
        <v>1875</v>
      </c>
      <c r="AD2" s="297" t="s">
        <v>1877</v>
      </c>
      <c r="AE2" s="297" t="s">
        <v>1879</v>
      </c>
      <c r="AF2" s="297" t="s">
        <v>1881</v>
      </c>
      <c r="AG2" s="297" t="s">
        <v>1883</v>
      </c>
    </row>
    <row r="3" spans="1:39" x14ac:dyDescent="0.2">
      <c r="A3" s="135"/>
      <c r="B3" s="135"/>
      <c r="D3" s="135"/>
      <c r="E3" s="189" t="s">
        <v>1410</v>
      </c>
      <c r="F3" s="135">
        <v>44836951.140000001</v>
      </c>
      <c r="G3" s="250">
        <v>1345755.82</v>
      </c>
      <c r="H3" s="135">
        <v>7548042.1799999997</v>
      </c>
      <c r="I3" s="135">
        <v>3500</v>
      </c>
      <c r="J3" s="135">
        <v>136287097.44999999</v>
      </c>
      <c r="K3" s="250">
        <v>28892763.809999999</v>
      </c>
      <c r="L3" s="265">
        <v>721230.62</v>
      </c>
      <c r="M3" s="265">
        <v>3139573.98</v>
      </c>
      <c r="N3" s="265">
        <v>987492</v>
      </c>
      <c r="O3" s="295">
        <v>386738.91</v>
      </c>
      <c r="P3" s="132">
        <v>337733.12</v>
      </c>
      <c r="Q3" s="132">
        <v>2898681.94</v>
      </c>
      <c r="R3" s="132">
        <v>35231224.890000001</v>
      </c>
      <c r="S3" s="263">
        <v>188095836.97</v>
      </c>
      <c r="T3" s="136">
        <v>151663019.33000001</v>
      </c>
      <c r="U3" s="129">
        <v>10878678.109999999</v>
      </c>
      <c r="V3" s="129">
        <v>208307.71</v>
      </c>
      <c r="W3" s="129">
        <v>32511</v>
      </c>
      <c r="X3" s="129">
        <v>148464896.63</v>
      </c>
      <c r="Y3" s="129">
        <v>17283263.719999999</v>
      </c>
      <c r="Z3" s="297">
        <v>218888488.80000001</v>
      </c>
      <c r="AA3" s="297">
        <v>2224183.34</v>
      </c>
      <c r="AB3" s="297">
        <v>3400749.95</v>
      </c>
      <c r="AC3" s="297">
        <v>88230621.569999993</v>
      </c>
      <c r="AD3" s="297">
        <v>27376517.98</v>
      </c>
      <c r="AE3" s="297">
        <v>89403</v>
      </c>
      <c r="AF3" s="297">
        <v>12480.82</v>
      </c>
      <c r="AG3" s="297">
        <v>1192633.07</v>
      </c>
      <c r="AH3" s="191">
        <f t="shared" ref="AH3:AM3" si="0">SUM(AH4:AH130)</f>
        <v>53734249.140000008</v>
      </c>
      <c r="AI3" s="192">
        <f t="shared" si="0"/>
        <v>5235035.5099999979</v>
      </c>
      <c r="AJ3" s="193">
        <f t="shared" si="0"/>
        <v>48499213.629999988</v>
      </c>
      <c r="AK3" s="137">
        <f t="shared" si="0"/>
        <v>328530676.5</v>
      </c>
      <c r="AL3" s="136">
        <f t="shared" si="0"/>
        <v>341415078.53000009</v>
      </c>
      <c r="AM3" s="198">
        <f t="shared" si="0"/>
        <v>-12884402.029999999</v>
      </c>
    </row>
    <row r="4" spans="1:39" x14ac:dyDescent="0.2">
      <c r="A4" s="106" t="s">
        <v>663</v>
      </c>
      <c r="B4" s="106" t="s">
        <v>665</v>
      </c>
      <c r="C4" s="251">
        <v>6056</v>
      </c>
      <c r="D4" s="132" t="s">
        <v>667</v>
      </c>
      <c r="E4" s="190" t="s">
        <v>667</v>
      </c>
      <c r="F4" s="135">
        <v>815761.53</v>
      </c>
      <c r="G4" s="215">
        <v>26627</v>
      </c>
      <c r="H4" s="135">
        <v>89398.51</v>
      </c>
      <c r="J4" s="106">
        <v>4719571.05</v>
      </c>
      <c r="K4" s="274">
        <v>219808.93</v>
      </c>
      <c r="M4" s="265">
        <v>34397.440000000002</v>
      </c>
      <c r="N4" s="265">
        <v>0</v>
      </c>
      <c r="O4" s="296">
        <v>261.14999999999998</v>
      </c>
      <c r="R4" s="132">
        <v>4036332.07</v>
      </c>
      <c r="S4" s="264">
        <v>1723269</v>
      </c>
      <c r="T4" s="136">
        <v>1767252.87</v>
      </c>
      <c r="U4" s="129">
        <v>90040</v>
      </c>
      <c r="V4" s="129">
        <v>1669.18</v>
      </c>
      <c r="W4" s="129">
        <v>350</v>
      </c>
      <c r="X4" s="129">
        <v>1737240</v>
      </c>
      <c r="Y4" s="129">
        <v>433910</v>
      </c>
      <c r="Z4" s="297">
        <v>2554273</v>
      </c>
      <c r="AA4" s="297">
        <v>70675</v>
      </c>
      <c r="AB4" s="297">
        <v>52423</v>
      </c>
      <c r="AC4" s="297">
        <v>962601.82</v>
      </c>
      <c r="AD4" s="297">
        <v>313580.87</v>
      </c>
      <c r="AF4" s="297">
        <v>1</v>
      </c>
      <c r="AH4" s="191">
        <f>SUM(F4:I4)</f>
        <v>931787.04</v>
      </c>
      <c r="AI4" s="192">
        <f>SUM(L4:O4)</f>
        <v>34658.590000000004</v>
      </c>
      <c r="AJ4" s="193">
        <f>AH4-AI4</f>
        <v>897128.45000000007</v>
      </c>
      <c r="AK4" s="137">
        <f>SUM(T4:Y4)</f>
        <v>4030462.05</v>
      </c>
      <c r="AL4" s="136">
        <f>SUM(Z4:AG4)</f>
        <v>3953554.69</v>
      </c>
      <c r="AM4" s="198">
        <f>AK4-AL4</f>
        <v>76907.35999999987</v>
      </c>
    </row>
    <row r="5" spans="1:39" x14ac:dyDescent="0.2">
      <c r="A5" s="106" t="s">
        <v>663</v>
      </c>
      <c r="B5" s="106" t="s">
        <v>665</v>
      </c>
      <c r="C5" s="251">
        <v>1965</v>
      </c>
      <c r="D5" s="132" t="s">
        <v>668</v>
      </c>
      <c r="E5" s="190" t="s">
        <v>668</v>
      </c>
      <c r="F5" s="135">
        <v>376027.93</v>
      </c>
      <c r="G5" s="215">
        <v>0</v>
      </c>
      <c r="H5" s="135">
        <v>38298.620000000003</v>
      </c>
      <c r="J5" s="106">
        <v>659369.93999999994</v>
      </c>
      <c r="K5" s="274">
        <v>361043.68</v>
      </c>
      <c r="L5" s="265">
        <v>0</v>
      </c>
      <c r="M5" s="265">
        <v>6000</v>
      </c>
      <c r="O5" s="296">
        <v>755.01</v>
      </c>
      <c r="R5" s="132">
        <v>-205454.98</v>
      </c>
      <c r="S5" s="264">
        <v>1740746.12</v>
      </c>
      <c r="T5" s="136">
        <v>913785.8</v>
      </c>
      <c r="U5" s="129">
        <v>244070</v>
      </c>
      <c r="V5" s="129">
        <v>1165.31</v>
      </c>
      <c r="W5" s="129">
        <v>380</v>
      </c>
      <c r="X5" s="129">
        <v>980940</v>
      </c>
      <c r="Y5" s="129">
        <v>129900</v>
      </c>
      <c r="Z5" s="297">
        <v>1308101</v>
      </c>
      <c r="AA5" s="297">
        <v>11225</v>
      </c>
      <c r="AB5" s="297">
        <v>33046</v>
      </c>
      <c r="AC5" s="297">
        <v>777831.6</v>
      </c>
      <c r="AD5" s="297">
        <v>243843.49</v>
      </c>
      <c r="AG5" s="297">
        <v>3500</v>
      </c>
      <c r="AH5" s="191">
        <f t="shared" ref="AH5:AH68" si="1">SUM(F5:I5)</f>
        <v>414326.55</v>
      </c>
      <c r="AI5" s="192">
        <f t="shared" ref="AI5:AI68" si="2">SUM(L5:O5)</f>
        <v>6755.01</v>
      </c>
      <c r="AJ5" s="193">
        <f t="shared" ref="AJ5:AJ68" si="3">AH5-AI5</f>
        <v>407571.54</v>
      </c>
      <c r="AK5" s="137">
        <f t="shared" ref="AK5:AK68" si="4">SUM(T5:Y5)</f>
        <v>2270241.1100000003</v>
      </c>
      <c r="AL5" s="136">
        <f t="shared" ref="AL5:AL68" si="5">SUM(Z5:AG5)</f>
        <v>2377547.09</v>
      </c>
      <c r="AM5" s="198">
        <f t="shared" ref="AM5:AM68" si="6">AK5-AL5</f>
        <v>-107305.97999999952</v>
      </c>
    </row>
    <row r="6" spans="1:39" x14ac:dyDescent="0.2">
      <c r="A6" s="106" t="s">
        <v>663</v>
      </c>
      <c r="B6" s="106" t="s">
        <v>665</v>
      </c>
      <c r="C6" s="251">
        <v>6832</v>
      </c>
      <c r="D6" s="132" t="s">
        <v>669</v>
      </c>
      <c r="E6" s="190" t="s">
        <v>669</v>
      </c>
      <c r="F6" s="135">
        <v>875629.96</v>
      </c>
      <c r="G6" s="215">
        <v>53340</v>
      </c>
      <c r="H6" s="135">
        <v>109922.39</v>
      </c>
      <c r="J6" s="106">
        <v>1175622.27</v>
      </c>
      <c r="K6" s="274">
        <v>585154.65</v>
      </c>
      <c r="L6" s="265">
        <v>4020</v>
      </c>
      <c r="M6" s="265">
        <v>15516.12</v>
      </c>
      <c r="N6" s="265">
        <v>91550</v>
      </c>
      <c r="O6" s="296">
        <v>1170.43</v>
      </c>
      <c r="R6" s="132">
        <v>1216342.3799999999</v>
      </c>
      <c r="S6" s="264">
        <v>2169071.4500000002</v>
      </c>
      <c r="T6" s="136">
        <v>2648205.09</v>
      </c>
      <c r="V6" s="129">
        <v>3999.34</v>
      </c>
      <c r="W6" s="129">
        <v>2306</v>
      </c>
      <c r="X6" s="129">
        <v>1882243.23</v>
      </c>
      <c r="Y6" s="129">
        <v>343700</v>
      </c>
      <c r="Z6" s="297">
        <v>3380175.23</v>
      </c>
      <c r="AA6" s="297">
        <v>85647</v>
      </c>
      <c r="AB6" s="297">
        <v>65114</v>
      </c>
      <c r="AC6" s="297">
        <v>1507935.66</v>
      </c>
      <c r="AD6" s="297">
        <v>533750.64</v>
      </c>
      <c r="AF6" s="297">
        <v>5832.24</v>
      </c>
      <c r="AH6" s="191">
        <f t="shared" si="1"/>
        <v>1038892.35</v>
      </c>
      <c r="AI6" s="192">
        <f t="shared" si="2"/>
        <v>112256.54999999999</v>
      </c>
      <c r="AJ6" s="193">
        <f t="shared" si="3"/>
        <v>926635.8</v>
      </c>
      <c r="AK6" s="137">
        <f t="shared" si="4"/>
        <v>4880453.66</v>
      </c>
      <c r="AL6" s="136">
        <f t="shared" si="5"/>
        <v>5578454.7699999996</v>
      </c>
      <c r="AM6" s="198">
        <f t="shared" si="6"/>
        <v>-698001.1099999994</v>
      </c>
    </row>
    <row r="7" spans="1:39" x14ac:dyDescent="0.2">
      <c r="A7" s="106" t="s">
        <v>663</v>
      </c>
      <c r="B7" s="106" t="s">
        <v>665</v>
      </c>
      <c r="C7" s="251">
        <v>3424</v>
      </c>
      <c r="D7" s="132" t="s">
        <v>670</v>
      </c>
      <c r="E7" s="190" t="s">
        <v>670</v>
      </c>
      <c r="F7" s="135">
        <v>575347.01</v>
      </c>
      <c r="G7" s="215">
        <v>0</v>
      </c>
      <c r="H7" s="135">
        <v>62002.34</v>
      </c>
      <c r="J7" s="106">
        <v>480385.57</v>
      </c>
      <c r="K7" s="274">
        <v>299661.59000000003</v>
      </c>
      <c r="L7" s="265">
        <v>0</v>
      </c>
      <c r="M7" s="265">
        <v>9296.2099999999991</v>
      </c>
      <c r="O7" s="296">
        <v>899.83</v>
      </c>
      <c r="R7" s="132">
        <v>1505405.27</v>
      </c>
      <c r="S7" s="264">
        <v>235221.96</v>
      </c>
      <c r="T7" s="136">
        <v>1138829.05</v>
      </c>
      <c r="U7" s="129">
        <v>344445</v>
      </c>
      <c r="V7" s="129">
        <v>2595.4699999999998</v>
      </c>
      <c r="W7" s="129">
        <v>2290</v>
      </c>
      <c r="X7" s="129">
        <v>1514280</v>
      </c>
      <c r="Y7" s="129">
        <v>164262</v>
      </c>
      <c r="Z7" s="297">
        <v>1857987</v>
      </c>
      <c r="AA7" s="297">
        <v>77388</v>
      </c>
      <c r="AB7" s="297">
        <v>21752</v>
      </c>
      <c r="AC7" s="297">
        <v>1144732.8500000001</v>
      </c>
      <c r="AD7" s="297">
        <v>398262.43</v>
      </c>
      <c r="AF7" s="297">
        <v>6</v>
      </c>
      <c r="AH7" s="191">
        <f t="shared" si="1"/>
        <v>637349.35</v>
      </c>
      <c r="AI7" s="192">
        <f t="shared" si="2"/>
        <v>10196.039999999999</v>
      </c>
      <c r="AJ7" s="193">
        <f t="shared" si="3"/>
        <v>627153.30999999994</v>
      </c>
      <c r="AK7" s="137">
        <f t="shared" si="4"/>
        <v>3166701.52</v>
      </c>
      <c r="AL7" s="136">
        <f t="shared" si="5"/>
        <v>3500128.2800000003</v>
      </c>
      <c r="AM7" s="198">
        <f t="shared" si="6"/>
        <v>-333426.76000000024</v>
      </c>
    </row>
    <row r="8" spans="1:39" x14ac:dyDescent="0.2">
      <c r="A8" s="106" t="s">
        <v>663</v>
      </c>
      <c r="B8" s="106" t="s">
        <v>665</v>
      </c>
      <c r="C8" s="251">
        <v>3151</v>
      </c>
      <c r="D8" s="132" t="s">
        <v>671</v>
      </c>
      <c r="E8" s="190" t="s">
        <v>671</v>
      </c>
      <c r="F8" s="135">
        <v>460951.84</v>
      </c>
      <c r="G8" s="215">
        <v>8993</v>
      </c>
      <c r="H8" s="135">
        <v>80238.66</v>
      </c>
      <c r="J8" s="106">
        <v>580368.65</v>
      </c>
      <c r="K8" s="274">
        <v>277198.77</v>
      </c>
      <c r="L8" s="265">
        <v>0</v>
      </c>
      <c r="M8" s="265">
        <v>14968.04</v>
      </c>
      <c r="N8" s="265">
        <v>47416</v>
      </c>
      <c r="O8" s="296">
        <v>182.19</v>
      </c>
      <c r="R8" s="132">
        <v>-165092.78</v>
      </c>
      <c r="S8" s="264">
        <v>1649277.25</v>
      </c>
      <c r="T8" s="136">
        <v>854775.9</v>
      </c>
      <c r="U8" s="129">
        <v>211803</v>
      </c>
      <c r="V8" s="129">
        <v>2179.9</v>
      </c>
      <c r="W8" s="129">
        <v>1800</v>
      </c>
      <c r="X8" s="129">
        <v>813660</v>
      </c>
      <c r="Y8" s="129">
        <v>144000</v>
      </c>
      <c r="Z8" s="297">
        <v>1098156</v>
      </c>
      <c r="AA8" s="297">
        <v>19544</v>
      </c>
      <c r="AC8" s="297">
        <v>831632.57</v>
      </c>
      <c r="AD8" s="297">
        <v>217878.01</v>
      </c>
      <c r="AF8" s="297">
        <v>8</v>
      </c>
      <c r="AH8" s="191">
        <f t="shared" si="1"/>
        <v>550183.5</v>
      </c>
      <c r="AI8" s="192">
        <f t="shared" si="2"/>
        <v>62566.23</v>
      </c>
      <c r="AJ8" s="193">
        <f t="shared" si="3"/>
        <v>487617.27</v>
      </c>
      <c r="AK8" s="137">
        <f t="shared" si="4"/>
        <v>2028218.7999999998</v>
      </c>
      <c r="AL8" s="136">
        <f t="shared" si="5"/>
        <v>2167218.58</v>
      </c>
      <c r="AM8" s="198">
        <f t="shared" si="6"/>
        <v>-138999.78000000026</v>
      </c>
    </row>
    <row r="9" spans="1:39" x14ac:dyDescent="0.2">
      <c r="A9" s="106" t="s">
        <v>663</v>
      </c>
      <c r="B9" s="106" t="s">
        <v>665</v>
      </c>
      <c r="C9" s="251">
        <v>3123</v>
      </c>
      <c r="D9" s="132" t="s">
        <v>672</v>
      </c>
      <c r="E9" s="190" t="s">
        <v>672</v>
      </c>
      <c r="F9" s="135">
        <v>535323.81000000006</v>
      </c>
      <c r="G9" s="215">
        <v>3306</v>
      </c>
      <c r="H9" s="135">
        <v>65573.98</v>
      </c>
      <c r="J9" s="106">
        <v>355907.76</v>
      </c>
      <c r="K9" s="274">
        <v>216886.03</v>
      </c>
      <c r="L9" s="265">
        <v>0</v>
      </c>
      <c r="M9" s="265">
        <v>7647.6</v>
      </c>
      <c r="O9" s="296">
        <v>56.55</v>
      </c>
      <c r="R9" s="132">
        <v>270129.78000000003</v>
      </c>
      <c r="S9" s="264">
        <v>991159.3</v>
      </c>
      <c r="T9" s="136">
        <v>1167975.8700000001</v>
      </c>
      <c r="U9" s="129">
        <v>58800</v>
      </c>
      <c r="V9" s="129">
        <v>1668.76</v>
      </c>
      <c r="W9" s="129">
        <v>1392</v>
      </c>
      <c r="X9" s="129">
        <v>939960</v>
      </c>
      <c r="Y9" s="129">
        <v>142600</v>
      </c>
      <c r="Z9" s="297">
        <v>1578680</v>
      </c>
      <c r="AB9" s="297">
        <v>17144</v>
      </c>
      <c r="AC9" s="297">
        <v>680266.78</v>
      </c>
      <c r="AD9" s="297">
        <v>121902.64</v>
      </c>
      <c r="AF9" s="297">
        <v>3398.86</v>
      </c>
      <c r="AG9" s="297">
        <v>3000</v>
      </c>
      <c r="AH9" s="191">
        <f t="shared" si="1"/>
        <v>604203.79</v>
      </c>
      <c r="AI9" s="192">
        <f t="shared" si="2"/>
        <v>7704.1500000000005</v>
      </c>
      <c r="AJ9" s="193">
        <f t="shared" si="3"/>
        <v>596499.64</v>
      </c>
      <c r="AK9" s="137">
        <f t="shared" si="4"/>
        <v>2312396.63</v>
      </c>
      <c r="AL9" s="136">
        <f t="shared" si="5"/>
        <v>2404392.2800000003</v>
      </c>
      <c r="AM9" s="198">
        <f t="shared" si="6"/>
        <v>-91995.650000000373</v>
      </c>
    </row>
    <row r="10" spans="1:39" x14ac:dyDescent="0.2">
      <c r="A10" s="106" t="s">
        <v>663</v>
      </c>
      <c r="B10" s="106" t="s">
        <v>665</v>
      </c>
      <c r="C10" s="251">
        <v>1839</v>
      </c>
      <c r="D10" s="132" t="s">
        <v>673</v>
      </c>
      <c r="E10" s="190" t="s">
        <v>673</v>
      </c>
      <c r="F10" s="135">
        <v>255655.4</v>
      </c>
      <c r="G10" s="215">
        <v>8732</v>
      </c>
      <c r="H10" s="135">
        <v>62337.69</v>
      </c>
      <c r="J10" s="106">
        <v>826584.9</v>
      </c>
      <c r="K10" s="274">
        <v>252361.44</v>
      </c>
      <c r="L10" s="265">
        <v>0</v>
      </c>
      <c r="M10" s="265">
        <v>26808.63</v>
      </c>
      <c r="N10" s="265">
        <v>0</v>
      </c>
      <c r="O10" s="296">
        <v>298.99</v>
      </c>
      <c r="R10" s="132">
        <v>1284695.77</v>
      </c>
      <c r="S10" s="264">
        <v>169383.81</v>
      </c>
      <c r="T10" s="136">
        <v>744227.65</v>
      </c>
      <c r="U10" s="129">
        <v>36519.75</v>
      </c>
      <c r="V10" s="129">
        <v>981.05</v>
      </c>
      <c r="W10" s="129">
        <v>3472</v>
      </c>
      <c r="X10" s="129">
        <v>1039860</v>
      </c>
      <c r="Y10" s="129">
        <v>175450</v>
      </c>
      <c r="Z10" s="297">
        <v>1435510</v>
      </c>
      <c r="AA10" s="297">
        <v>26096</v>
      </c>
      <c r="AB10" s="297">
        <v>13972</v>
      </c>
      <c r="AC10" s="297">
        <v>395417.35</v>
      </c>
      <c r="AD10" s="297">
        <v>205024.87</v>
      </c>
      <c r="AF10" s="297">
        <v>6</v>
      </c>
      <c r="AH10" s="191">
        <f t="shared" si="1"/>
        <v>326725.09000000003</v>
      </c>
      <c r="AI10" s="192">
        <f t="shared" si="2"/>
        <v>27107.620000000003</v>
      </c>
      <c r="AJ10" s="193">
        <f t="shared" si="3"/>
        <v>299617.47000000003</v>
      </c>
      <c r="AK10" s="137">
        <f t="shared" si="4"/>
        <v>2000510.4500000002</v>
      </c>
      <c r="AL10" s="136">
        <f t="shared" si="5"/>
        <v>2076026.2200000002</v>
      </c>
      <c r="AM10" s="198">
        <f t="shared" si="6"/>
        <v>-75515.770000000019</v>
      </c>
    </row>
    <row r="11" spans="1:39" x14ac:dyDescent="0.2">
      <c r="A11" s="106" t="s">
        <v>663</v>
      </c>
      <c r="B11" s="106" t="s">
        <v>665</v>
      </c>
      <c r="C11" s="251">
        <v>6110</v>
      </c>
      <c r="D11" s="132" t="s">
        <v>674</v>
      </c>
      <c r="E11" s="190" t="s">
        <v>674</v>
      </c>
      <c r="F11" s="135">
        <v>1100774.8799999999</v>
      </c>
      <c r="G11" s="215">
        <v>17112</v>
      </c>
      <c r="H11" s="135">
        <v>175353.57</v>
      </c>
      <c r="J11" s="106">
        <v>857805.09</v>
      </c>
      <c r="K11" s="274">
        <v>474811.58</v>
      </c>
      <c r="L11" s="265">
        <v>0</v>
      </c>
      <c r="M11" s="265">
        <v>9434.42</v>
      </c>
      <c r="N11" s="265">
        <v>0</v>
      </c>
      <c r="O11" s="296">
        <v>926.95</v>
      </c>
      <c r="R11" s="132">
        <v>2309346.12</v>
      </c>
      <c r="S11" s="264">
        <v>668274.24</v>
      </c>
      <c r="T11" s="136">
        <v>1723560.25</v>
      </c>
      <c r="U11" s="129">
        <v>93700</v>
      </c>
      <c r="V11" s="129">
        <v>4830.04</v>
      </c>
      <c r="W11" s="129">
        <v>1360</v>
      </c>
      <c r="X11" s="129">
        <v>1333820</v>
      </c>
      <c r="Y11" s="129">
        <v>280650</v>
      </c>
      <c r="Z11" s="297">
        <v>2352492</v>
      </c>
      <c r="AA11" s="297">
        <v>94400</v>
      </c>
      <c r="AB11" s="297">
        <v>56502</v>
      </c>
      <c r="AC11" s="297">
        <v>1087481.25</v>
      </c>
      <c r="AD11" s="297">
        <v>209166.65</v>
      </c>
      <c r="AF11" s="297">
        <v>3</v>
      </c>
      <c r="AH11" s="191">
        <f t="shared" si="1"/>
        <v>1293240.45</v>
      </c>
      <c r="AI11" s="192">
        <f t="shared" si="2"/>
        <v>10361.370000000001</v>
      </c>
      <c r="AJ11" s="193">
        <f t="shared" si="3"/>
        <v>1282879.0799999998</v>
      </c>
      <c r="AK11" s="137">
        <f t="shared" si="4"/>
        <v>3437920.29</v>
      </c>
      <c r="AL11" s="136">
        <f t="shared" si="5"/>
        <v>3800044.9</v>
      </c>
      <c r="AM11" s="198">
        <f t="shared" si="6"/>
        <v>-362124.60999999987</v>
      </c>
    </row>
    <row r="12" spans="1:39" x14ac:dyDescent="0.2">
      <c r="A12" s="106" t="s">
        <v>663</v>
      </c>
      <c r="B12" s="106" t="s">
        <v>665</v>
      </c>
      <c r="C12" s="251">
        <v>2389</v>
      </c>
      <c r="D12" s="132" t="s">
        <v>675</v>
      </c>
      <c r="E12" s="190" t="s">
        <v>675</v>
      </c>
      <c r="F12" s="135">
        <v>506448.61</v>
      </c>
      <c r="G12" s="215">
        <v>25515</v>
      </c>
      <c r="H12" s="135">
        <v>41530.300000000003</v>
      </c>
      <c r="J12" s="106">
        <v>911484.63</v>
      </c>
      <c r="K12" s="274">
        <v>283773.3</v>
      </c>
      <c r="L12" s="265">
        <v>0</v>
      </c>
      <c r="M12" s="265">
        <v>18196</v>
      </c>
      <c r="O12" s="296">
        <v>154.93</v>
      </c>
      <c r="R12" s="132">
        <v>-222348.81</v>
      </c>
      <c r="S12" s="264">
        <v>2102009.77</v>
      </c>
      <c r="T12" s="136">
        <v>834708.95</v>
      </c>
      <c r="U12" s="129">
        <v>59600</v>
      </c>
      <c r="V12" s="129">
        <v>1461.07</v>
      </c>
      <c r="W12" s="129">
        <v>960</v>
      </c>
      <c r="X12" s="129">
        <v>1586880</v>
      </c>
      <c r="Y12" s="129">
        <v>223760</v>
      </c>
      <c r="Z12" s="297">
        <v>2057108</v>
      </c>
      <c r="AA12" s="297">
        <v>7900</v>
      </c>
      <c r="AB12" s="297">
        <v>22640</v>
      </c>
      <c r="AC12" s="297">
        <v>498659.96</v>
      </c>
      <c r="AD12" s="297">
        <v>250317.11</v>
      </c>
      <c r="AF12" s="297">
        <v>5</v>
      </c>
      <c r="AH12" s="191">
        <f t="shared" si="1"/>
        <v>573493.91</v>
      </c>
      <c r="AI12" s="192">
        <f t="shared" si="2"/>
        <v>18350.93</v>
      </c>
      <c r="AJ12" s="193">
        <f t="shared" si="3"/>
        <v>555142.98</v>
      </c>
      <c r="AK12" s="137">
        <f t="shared" si="4"/>
        <v>2707370.02</v>
      </c>
      <c r="AL12" s="136">
        <f t="shared" si="5"/>
        <v>2836630.07</v>
      </c>
      <c r="AM12" s="198">
        <f t="shared" si="6"/>
        <v>-129260.04999999981</v>
      </c>
    </row>
    <row r="13" spans="1:39" x14ac:dyDescent="0.2">
      <c r="A13" s="106" t="s">
        <v>663</v>
      </c>
      <c r="B13" s="106" t="s">
        <v>665</v>
      </c>
      <c r="C13" s="251">
        <v>4903</v>
      </c>
      <c r="D13" s="132" t="s">
        <v>676</v>
      </c>
      <c r="E13" s="190" t="s">
        <v>676</v>
      </c>
      <c r="F13" s="135">
        <v>431483.86</v>
      </c>
      <c r="G13" s="215">
        <v>20983</v>
      </c>
      <c r="H13" s="135">
        <v>85962.49</v>
      </c>
      <c r="J13" s="106">
        <v>1288519.78</v>
      </c>
      <c r="K13" s="274">
        <v>275778.56</v>
      </c>
      <c r="L13" s="265">
        <v>0</v>
      </c>
      <c r="M13" s="265">
        <v>3353.67</v>
      </c>
      <c r="N13" s="265">
        <v>0</v>
      </c>
      <c r="O13" s="296">
        <v>700.15</v>
      </c>
      <c r="R13" s="132">
        <v>891811.38</v>
      </c>
      <c r="S13" s="264">
        <v>1442563.02</v>
      </c>
      <c r="T13" s="136">
        <v>1580973.07</v>
      </c>
      <c r="U13" s="129">
        <v>16420</v>
      </c>
      <c r="V13" s="129">
        <v>1363</v>
      </c>
      <c r="W13" s="129">
        <v>2490</v>
      </c>
      <c r="X13" s="129">
        <v>1557410</v>
      </c>
      <c r="Y13" s="129">
        <v>236050</v>
      </c>
      <c r="Z13" s="297">
        <v>2493906</v>
      </c>
      <c r="AA13" s="297">
        <v>44893</v>
      </c>
      <c r="AC13" s="297">
        <v>845028.5</v>
      </c>
      <c r="AD13" s="297">
        <v>246574.1</v>
      </c>
      <c r="AF13" s="297">
        <v>5</v>
      </c>
      <c r="AH13" s="191">
        <f t="shared" si="1"/>
        <v>538429.35</v>
      </c>
      <c r="AI13" s="192">
        <f t="shared" si="2"/>
        <v>4053.82</v>
      </c>
      <c r="AJ13" s="193">
        <f t="shared" si="3"/>
        <v>534375.53</v>
      </c>
      <c r="AK13" s="137">
        <f t="shared" si="4"/>
        <v>3394706.0700000003</v>
      </c>
      <c r="AL13" s="136">
        <f t="shared" si="5"/>
        <v>3630406.6</v>
      </c>
      <c r="AM13" s="198">
        <f t="shared" si="6"/>
        <v>-235700.5299999998</v>
      </c>
    </row>
    <row r="14" spans="1:39" x14ac:dyDescent="0.2">
      <c r="A14" s="106" t="s">
        <v>663</v>
      </c>
      <c r="B14" s="106" t="s">
        <v>665</v>
      </c>
      <c r="C14" s="251">
        <v>3291</v>
      </c>
      <c r="D14" s="132" t="s">
        <v>677</v>
      </c>
      <c r="E14" s="190" t="s">
        <v>677</v>
      </c>
      <c r="F14" s="135">
        <v>579266.73</v>
      </c>
      <c r="G14" s="215">
        <v>0</v>
      </c>
      <c r="H14" s="135">
        <v>42615.46</v>
      </c>
      <c r="J14" s="106">
        <v>1198668.5900000001</v>
      </c>
      <c r="K14" s="274">
        <v>135934.45000000001</v>
      </c>
      <c r="L14" s="265">
        <v>0</v>
      </c>
      <c r="M14" s="265">
        <v>16579.64</v>
      </c>
      <c r="O14" s="296">
        <v>61</v>
      </c>
      <c r="R14" s="132">
        <v>1540275.99</v>
      </c>
      <c r="S14" s="264">
        <v>484200</v>
      </c>
      <c r="T14" s="136">
        <v>1358192.1</v>
      </c>
      <c r="U14" s="129">
        <v>283575</v>
      </c>
      <c r="V14" s="129">
        <v>2004.57</v>
      </c>
      <c r="X14" s="129">
        <v>1560240</v>
      </c>
      <c r="Y14" s="129">
        <v>82800</v>
      </c>
      <c r="Z14" s="297">
        <v>2286153</v>
      </c>
      <c r="AA14" s="297">
        <v>10834</v>
      </c>
      <c r="AC14" s="297">
        <v>937541.83</v>
      </c>
      <c r="AD14" s="297">
        <v>136914.23999999999</v>
      </c>
      <c r="AH14" s="191">
        <f t="shared" si="1"/>
        <v>621882.18999999994</v>
      </c>
      <c r="AI14" s="192">
        <f t="shared" si="2"/>
        <v>16640.64</v>
      </c>
      <c r="AJ14" s="193">
        <f t="shared" si="3"/>
        <v>605241.54999999993</v>
      </c>
      <c r="AK14" s="137">
        <f t="shared" si="4"/>
        <v>3286811.67</v>
      </c>
      <c r="AL14" s="136">
        <f t="shared" si="5"/>
        <v>3371443.0700000003</v>
      </c>
      <c r="AM14" s="198">
        <f t="shared" si="6"/>
        <v>-84631.400000000373</v>
      </c>
    </row>
    <row r="15" spans="1:39" x14ac:dyDescent="0.2">
      <c r="A15" s="106" t="s">
        <v>663</v>
      </c>
      <c r="B15" s="106" t="s">
        <v>665</v>
      </c>
      <c r="C15" s="251">
        <v>5142</v>
      </c>
      <c r="D15" s="132" t="s">
        <v>678</v>
      </c>
      <c r="E15" s="190" t="s">
        <v>678</v>
      </c>
      <c r="F15" s="135">
        <v>679523.69</v>
      </c>
      <c r="G15" s="215">
        <v>9764</v>
      </c>
      <c r="H15" s="135">
        <v>163248.87</v>
      </c>
      <c r="J15" s="106">
        <v>784920.2</v>
      </c>
      <c r="K15" s="274">
        <v>225062.22</v>
      </c>
      <c r="L15" s="265">
        <v>0</v>
      </c>
      <c r="N15" s="265">
        <v>720</v>
      </c>
      <c r="O15" s="296">
        <v>581.32000000000005</v>
      </c>
      <c r="R15" s="132">
        <v>237524.5</v>
      </c>
      <c r="S15" s="264">
        <v>1884119.29</v>
      </c>
      <c r="T15" s="136">
        <v>1307057.33</v>
      </c>
      <c r="U15" s="129">
        <v>186440</v>
      </c>
      <c r="V15" s="129">
        <v>2695.37</v>
      </c>
      <c r="X15" s="129">
        <v>1528550</v>
      </c>
      <c r="Y15" s="129">
        <v>170000</v>
      </c>
      <c r="Z15" s="297">
        <v>2088525</v>
      </c>
      <c r="AA15" s="297">
        <v>45580</v>
      </c>
      <c r="AB15" s="297">
        <v>4412</v>
      </c>
      <c r="AC15" s="297">
        <v>1097963.67</v>
      </c>
      <c r="AD15" s="297">
        <v>218688.16</v>
      </c>
      <c r="AH15" s="191">
        <f t="shared" si="1"/>
        <v>852536.55999999994</v>
      </c>
      <c r="AI15" s="192">
        <f t="shared" si="2"/>
        <v>1301.3200000000002</v>
      </c>
      <c r="AJ15" s="193">
        <f t="shared" si="3"/>
        <v>851235.24</v>
      </c>
      <c r="AK15" s="137">
        <f t="shared" si="4"/>
        <v>3194742.7</v>
      </c>
      <c r="AL15" s="136">
        <f t="shared" si="5"/>
        <v>3455168.83</v>
      </c>
      <c r="AM15" s="198">
        <f t="shared" si="6"/>
        <v>-260426.12999999989</v>
      </c>
    </row>
    <row r="16" spans="1:39" x14ac:dyDescent="0.2">
      <c r="A16" s="106" t="s">
        <v>663</v>
      </c>
      <c r="B16" s="106" t="s">
        <v>665</v>
      </c>
      <c r="C16" s="251">
        <v>3335</v>
      </c>
      <c r="D16" s="132" t="s">
        <v>679</v>
      </c>
      <c r="E16" s="190" t="s">
        <v>679</v>
      </c>
      <c r="F16" s="135">
        <v>380395.92</v>
      </c>
      <c r="G16" s="215">
        <v>0</v>
      </c>
      <c r="H16" s="135">
        <v>78279.87</v>
      </c>
      <c r="J16" s="106">
        <v>735354.75</v>
      </c>
      <c r="K16" s="274">
        <v>260564.33</v>
      </c>
      <c r="L16" s="265">
        <v>0</v>
      </c>
      <c r="M16" s="265">
        <v>17879.580000000002</v>
      </c>
      <c r="N16" s="265">
        <v>0</v>
      </c>
      <c r="O16" s="296">
        <v>599.22</v>
      </c>
      <c r="R16" s="132">
        <v>3932316.31</v>
      </c>
      <c r="S16" s="264">
        <v>-2403607</v>
      </c>
      <c r="T16" s="136">
        <v>1238990.99</v>
      </c>
      <c r="U16" s="129">
        <v>197225</v>
      </c>
      <c r="V16" s="129">
        <v>1101.79</v>
      </c>
      <c r="W16" s="129">
        <v>1266</v>
      </c>
      <c r="X16" s="129">
        <v>1134540</v>
      </c>
      <c r="Y16" s="129">
        <v>159500</v>
      </c>
      <c r="Z16" s="297">
        <v>1887044</v>
      </c>
      <c r="AA16" s="297">
        <v>44122</v>
      </c>
      <c r="AC16" s="297">
        <v>744911.4</v>
      </c>
      <c r="AD16" s="297">
        <v>149139.62</v>
      </c>
      <c r="AH16" s="191">
        <f t="shared" si="1"/>
        <v>458675.79</v>
      </c>
      <c r="AI16" s="192">
        <f t="shared" si="2"/>
        <v>18478.800000000003</v>
      </c>
      <c r="AJ16" s="193">
        <f t="shared" si="3"/>
        <v>440196.99</v>
      </c>
      <c r="AK16" s="137">
        <f t="shared" si="4"/>
        <v>2732623.7800000003</v>
      </c>
      <c r="AL16" s="136">
        <f t="shared" si="5"/>
        <v>2825217.02</v>
      </c>
      <c r="AM16" s="198">
        <f t="shared" si="6"/>
        <v>-92593.239999999758</v>
      </c>
    </row>
    <row r="17" spans="1:39" x14ac:dyDescent="0.2">
      <c r="A17" s="106" t="s">
        <v>663</v>
      </c>
      <c r="B17" s="106" t="s">
        <v>665</v>
      </c>
      <c r="C17" s="251">
        <v>4546</v>
      </c>
      <c r="D17" s="132" t="s">
        <v>680</v>
      </c>
      <c r="E17" s="190" t="s">
        <v>680</v>
      </c>
      <c r="F17" s="135">
        <v>1061340.98</v>
      </c>
      <c r="G17" s="215">
        <v>0</v>
      </c>
      <c r="H17" s="135">
        <v>159937.04999999999</v>
      </c>
      <c r="J17" s="106">
        <v>588491.22</v>
      </c>
      <c r="K17" s="274">
        <v>243173.01</v>
      </c>
      <c r="L17" s="265">
        <v>0</v>
      </c>
      <c r="O17" s="296">
        <v>263.27999999999997</v>
      </c>
      <c r="R17" s="132">
        <v>-587969.86</v>
      </c>
      <c r="S17" s="264">
        <v>2696435.34</v>
      </c>
      <c r="T17" s="136">
        <v>1481961.84</v>
      </c>
      <c r="U17" s="129">
        <v>258567</v>
      </c>
      <c r="V17" s="129">
        <v>3778.98</v>
      </c>
      <c r="X17" s="129">
        <v>813720</v>
      </c>
      <c r="Y17" s="129">
        <v>169620</v>
      </c>
      <c r="Z17" s="297">
        <v>1360022</v>
      </c>
      <c r="AB17" s="297">
        <v>50450</v>
      </c>
      <c r="AC17" s="297">
        <v>1114688.1200000001</v>
      </c>
      <c r="AD17" s="297">
        <v>185535.2</v>
      </c>
      <c r="AE17" s="297">
        <v>72739</v>
      </c>
      <c r="AH17" s="191">
        <f t="shared" si="1"/>
        <v>1221278.03</v>
      </c>
      <c r="AI17" s="192">
        <f t="shared" si="2"/>
        <v>263.27999999999997</v>
      </c>
      <c r="AJ17" s="193">
        <f t="shared" si="3"/>
        <v>1221014.75</v>
      </c>
      <c r="AK17" s="137">
        <f t="shared" si="4"/>
        <v>2727647.8200000003</v>
      </c>
      <c r="AL17" s="136">
        <f t="shared" si="5"/>
        <v>2783434.3200000003</v>
      </c>
      <c r="AM17" s="198">
        <f t="shared" si="6"/>
        <v>-55786.5</v>
      </c>
    </row>
    <row r="18" spans="1:39" x14ac:dyDescent="0.2">
      <c r="A18" s="106" t="s">
        <v>663</v>
      </c>
      <c r="B18" s="106" t="s">
        <v>665</v>
      </c>
      <c r="C18" s="251">
        <v>4362</v>
      </c>
      <c r="D18" s="132" t="s">
        <v>681</v>
      </c>
      <c r="E18" s="190" t="s">
        <v>681</v>
      </c>
      <c r="F18" s="135">
        <v>475812.63</v>
      </c>
      <c r="G18" s="215">
        <v>34540</v>
      </c>
      <c r="H18" s="135">
        <v>93595.02</v>
      </c>
      <c r="J18" s="106">
        <v>967767.6</v>
      </c>
      <c r="K18" s="274">
        <v>346049.78</v>
      </c>
      <c r="L18" s="265">
        <v>0</v>
      </c>
      <c r="M18" s="265">
        <v>4402.3500000000004</v>
      </c>
      <c r="N18" s="265">
        <v>0</v>
      </c>
      <c r="O18" s="296">
        <v>871.77</v>
      </c>
      <c r="R18" s="132">
        <v>-345977.05</v>
      </c>
      <c r="S18" s="264">
        <v>2510757.66</v>
      </c>
      <c r="T18" s="136">
        <v>1211799.75</v>
      </c>
      <c r="U18" s="129">
        <v>304040</v>
      </c>
      <c r="V18" s="129">
        <v>2260.37</v>
      </c>
      <c r="W18" s="129">
        <v>1421</v>
      </c>
      <c r="X18" s="129">
        <v>1565040</v>
      </c>
      <c r="Y18" s="129">
        <v>354850</v>
      </c>
      <c r="Z18" s="297">
        <v>2243419</v>
      </c>
      <c r="AA18" s="297">
        <v>90628</v>
      </c>
      <c r="AB18" s="297">
        <v>50677</v>
      </c>
      <c r="AC18" s="297">
        <v>1080811.53</v>
      </c>
      <c r="AD18" s="297">
        <v>226150.29</v>
      </c>
      <c r="AF18" s="297">
        <v>15</v>
      </c>
      <c r="AH18" s="191">
        <f t="shared" si="1"/>
        <v>603947.65</v>
      </c>
      <c r="AI18" s="192">
        <f t="shared" si="2"/>
        <v>5274.1200000000008</v>
      </c>
      <c r="AJ18" s="193">
        <f t="shared" si="3"/>
        <v>598673.53</v>
      </c>
      <c r="AK18" s="137">
        <f t="shared" si="4"/>
        <v>3439411.12</v>
      </c>
      <c r="AL18" s="136">
        <f t="shared" si="5"/>
        <v>3691700.8200000003</v>
      </c>
      <c r="AM18" s="198">
        <f t="shared" si="6"/>
        <v>-252289.70000000019</v>
      </c>
    </row>
    <row r="19" spans="1:39" x14ac:dyDescent="0.2">
      <c r="A19" s="106" t="s">
        <v>663</v>
      </c>
      <c r="B19" s="106" t="s">
        <v>665</v>
      </c>
      <c r="C19" s="251">
        <v>5714</v>
      </c>
      <c r="D19" s="132" t="s">
        <v>682</v>
      </c>
      <c r="E19" s="190" t="s">
        <v>682</v>
      </c>
      <c r="F19" s="135">
        <v>935458.41</v>
      </c>
      <c r="G19" s="215">
        <v>0</v>
      </c>
      <c r="H19" s="135">
        <v>39030.58</v>
      </c>
      <c r="J19" s="106">
        <v>3456707.68</v>
      </c>
      <c r="K19" s="274">
        <v>412953.8</v>
      </c>
      <c r="L19" s="265">
        <v>0</v>
      </c>
      <c r="M19" s="265">
        <v>56550.43</v>
      </c>
      <c r="N19" s="265">
        <v>0</v>
      </c>
      <c r="O19" s="296">
        <v>2832.24</v>
      </c>
      <c r="P19" s="132">
        <v>80000</v>
      </c>
      <c r="R19" s="132">
        <v>4255078.1399999997</v>
      </c>
      <c r="S19" s="264">
        <v>684118.79</v>
      </c>
      <c r="T19" s="136">
        <v>1366548.86</v>
      </c>
      <c r="U19" s="129">
        <v>231854</v>
      </c>
      <c r="V19" s="129">
        <v>2957.61</v>
      </c>
      <c r="W19" s="129">
        <v>650</v>
      </c>
      <c r="X19" s="129">
        <v>774120</v>
      </c>
      <c r="Y19" s="129">
        <v>192900</v>
      </c>
      <c r="Z19" s="297">
        <v>1640132</v>
      </c>
      <c r="AA19" s="297">
        <v>16600</v>
      </c>
      <c r="AB19" s="297">
        <v>21012</v>
      </c>
      <c r="AC19" s="297">
        <v>753901.83</v>
      </c>
      <c r="AD19" s="297">
        <v>371801.77</v>
      </c>
      <c r="AF19" s="297">
        <v>12</v>
      </c>
      <c r="AH19" s="191">
        <f t="shared" si="1"/>
        <v>974488.99</v>
      </c>
      <c r="AI19" s="192">
        <f t="shared" si="2"/>
        <v>59382.67</v>
      </c>
      <c r="AJ19" s="193">
        <f t="shared" si="3"/>
        <v>915106.32</v>
      </c>
      <c r="AK19" s="137">
        <f t="shared" si="4"/>
        <v>2569030.4700000002</v>
      </c>
      <c r="AL19" s="136">
        <f t="shared" si="5"/>
        <v>2803459.6</v>
      </c>
      <c r="AM19" s="198">
        <f t="shared" si="6"/>
        <v>-234429.12999999989</v>
      </c>
    </row>
    <row r="20" spans="1:39" x14ac:dyDescent="0.2">
      <c r="A20" s="106" t="s">
        <v>663</v>
      </c>
      <c r="B20" s="106" t="s">
        <v>665</v>
      </c>
      <c r="C20" s="251">
        <v>1992</v>
      </c>
      <c r="D20" s="132" t="s">
        <v>683</v>
      </c>
      <c r="E20" s="190" t="s">
        <v>683</v>
      </c>
      <c r="F20" s="135">
        <v>145533.93</v>
      </c>
      <c r="G20" s="215">
        <v>0</v>
      </c>
      <c r="H20" s="135">
        <v>64777.74</v>
      </c>
      <c r="J20" s="106">
        <v>437472.62</v>
      </c>
      <c r="K20" s="274">
        <v>217767.56</v>
      </c>
      <c r="L20" s="265">
        <v>0</v>
      </c>
      <c r="M20" s="265">
        <v>8180.4</v>
      </c>
      <c r="N20" s="265">
        <v>40000</v>
      </c>
      <c r="O20" s="296">
        <v>248.62</v>
      </c>
      <c r="R20" s="132">
        <v>116245.74</v>
      </c>
      <c r="S20" s="264">
        <v>787661.67</v>
      </c>
      <c r="T20" s="136">
        <v>779481.11</v>
      </c>
      <c r="V20" s="129">
        <v>729.52</v>
      </c>
      <c r="W20" s="129">
        <v>430</v>
      </c>
      <c r="X20" s="129">
        <v>1541880</v>
      </c>
      <c r="Y20" s="129">
        <v>123653</v>
      </c>
      <c r="Z20" s="297">
        <v>1820897</v>
      </c>
      <c r="AA20" s="297">
        <v>0</v>
      </c>
      <c r="AB20" s="297">
        <v>12872</v>
      </c>
      <c r="AC20" s="297">
        <v>587579.59</v>
      </c>
      <c r="AD20" s="297">
        <v>108458.39</v>
      </c>
      <c r="AF20" s="297">
        <v>3151.23</v>
      </c>
      <c r="AH20" s="191">
        <f t="shared" si="1"/>
        <v>210311.66999999998</v>
      </c>
      <c r="AI20" s="192">
        <f t="shared" si="2"/>
        <v>48429.020000000004</v>
      </c>
      <c r="AJ20" s="193">
        <f t="shared" si="3"/>
        <v>161882.64999999997</v>
      </c>
      <c r="AK20" s="137">
        <f t="shared" si="4"/>
        <v>2446173.63</v>
      </c>
      <c r="AL20" s="136">
        <f t="shared" si="5"/>
        <v>2532958.21</v>
      </c>
      <c r="AM20" s="198">
        <f t="shared" si="6"/>
        <v>-86784.580000000075</v>
      </c>
    </row>
    <row r="21" spans="1:39" x14ac:dyDescent="0.2">
      <c r="A21" s="106" t="s">
        <v>663</v>
      </c>
      <c r="B21" s="106" t="s">
        <v>665</v>
      </c>
      <c r="C21" s="251">
        <v>2523</v>
      </c>
      <c r="D21" s="132" t="s">
        <v>684</v>
      </c>
      <c r="E21" s="190" t="s">
        <v>684</v>
      </c>
      <c r="F21" s="135">
        <v>458992.93</v>
      </c>
      <c r="G21" s="215">
        <v>618</v>
      </c>
      <c r="H21" s="135">
        <v>26367.96</v>
      </c>
      <c r="J21" s="106">
        <v>871008.05</v>
      </c>
      <c r="K21" s="274">
        <v>329280.33</v>
      </c>
      <c r="M21" s="265">
        <v>17350</v>
      </c>
      <c r="N21" s="265">
        <v>0</v>
      </c>
      <c r="O21" s="296">
        <v>231.65</v>
      </c>
      <c r="R21" s="132">
        <v>61877.5</v>
      </c>
      <c r="S21" s="264">
        <v>1709584.67</v>
      </c>
      <c r="T21" s="136">
        <v>706923.19</v>
      </c>
      <c r="U21" s="129">
        <v>24807.5</v>
      </c>
      <c r="V21" s="129">
        <v>1336.77</v>
      </c>
      <c r="W21" s="129">
        <v>221</v>
      </c>
      <c r="X21" s="129">
        <v>1412880</v>
      </c>
      <c r="Y21" s="129">
        <v>115350</v>
      </c>
      <c r="Z21" s="297">
        <v>1767443</v>
      </c>
      <c r="AA21" s="297">
        <v>9750</v>
      </c>
      <c r="AB21" s="297">
        <v>6030</v>
      </c>
      <c r="AC21" s="297">
        <v>354256.48</v>
      </c>
      <c r="AD21" s="297">
        <v>226815.53</v>
      </c>
      <c r="AG21" s="297">
        <v>0</v>
      </c>
      <c r="AH21" s="191">
        <f t="shared" si="1"/>
        <v>485978.89</v>
      </c>
      <c r="AI21" s="192">
        <f t="shared" si="2"/>
        <v>17581.650000000001</v>
      </c>
      <c r="AJ21" s="193">
        <f t="shared" si="3"/>
        <v>468397.24</v>
      </c>
      <c r="AK21" s="137">
        <f t="shared" si="4"/>
        <v>2261518.46</v>
      </c>
      <c r="AL21" s="136">
        <f t="shared" si="5"/>
        <v>2364295.0099999998</v>
      </c>
      <c r="AM21" s="198">
        <f t="shared" si="6"/>
        <v>-102776.54999999981</v>
      </c>
    </row>
    <row r="22" spans="1:39" x14ac:dyDescent="0.2">
      <c r="A22" s="106" t="s">
        <v>663</v>
      </c>
      <c r="B22" s="106" t="s">
        <v>665</v>
      </c>
      <c r="C22" s="251">
        <v>2847</v>
      </c>
      <c r="D22" s="132" t="s">
        <v>685</v>
      </c>
      <c r="E22" s="190" t="s">
        <v>685</v>
      </c>
      <c r="F22" s="135">
        <v>183870.58</v>
      </c>
      <c r="G22" s="215">
        <v>3990</v>
      </c>
      <c r="H22" s="135">
        <v>88378.01</v>
      </c>
      <c r="J22" s="106">
        <v>1045250.49</v>
      </c>
      <c r="K22" s="274">
        <v>352460.89</v>
      </c>
      <c r="L22" s="265">
        <v>0</v>
      </c>
      <c r="M22" s="265">
        <v>9744.4500000000007</v>
      </c>
      <c r="O22" s="296">
        <v>687.89</v>
      </c>
      <c r="R22" s="132">
        <v>1921695.47</v>
      </c>
      <c r="S22" s="264"/>
      <c r="T22" s="136">
        <v>819184.91</v>
      </c>
      <c r="V22" s="129">
        <v>862.79</v>
      </c>
      <c r="W22" s="129">
        <v>905</v>
      </c>
      <c r="X22" s="129">
        <v>995850</v>
      </c>
      <c r="Y22" s="129">
        <v>141925</v>
      </c>
      <c r="Z22" s="297">
        <v>1379917</v>
      </c>
      <c r="AA22" s="297">
        <v>4400</v>
      </c>
      <c r="AB22" s="297">
        <v>87742</v>
      </c>
      <c r="AC22" s="297">
        <v>494780.29</v>
      </c>
      <c r="AD22" s="297">
        <v>250060.76</v>
      </c>
      <c r="AF22" s="297">
        <v>5.49</v>
      </c>
      <c r="AH22" s="191">
        <f t="shared" si="1"/>
        <v>276238.58999999997</v>
      </c>
      <c r="AI22" s="192">
        <f t="shared" si="2"/>
        <v>10432.34</v>
      </c>
      <c r="AJ22" s="193">
        <f t="shared" si="3"/>
        <v>265806.24999999994</v>
      </c>
      <c r="AK22" s="137">
        <f t="shared" si="4"/>
        <v>1958727.7000000002</v>
      </c>
      <c r="AL22" s="136">
        <f t="shared" si="5"/>
        <v>2216905.54</v>
      </c>
      <c r="AM22" s="198">
        <f t="shared" si="6"/>
        <v>-258177.83999999985</v>
      </c>
    </row>
    <row r="23" spans="1:39" x14ac:dyDescent="0.2">
      <c r="A23" s="106" t="s">
        <v>687</v>
      </c>
      <c r="B23" s="106" t="s">
        <v>688</v>
      </c>
      <c r="C23" s="251">
        <v>1797</v>
      </c>
      <c r="D23" s="132" t="s">
        <v>690</v>
      </c>
      <c r="E23" s="190" t="s">
        <v>690</v>
      </c>
      <c r="F23" s="135">
        <v>38515.26</v>
      </c>
      <c r="G23" s="215">
        <v>0</v>
      </c>
      <c r="H23" s="135">
        <v>14327.66</v>
      </c>
      <c r="J23" s="106">
        <v>1118165.28</v>
      </c>
      <c r="K23" s="274">
        <v>222944.21</v>
      </c>
      <c r="M23" s="265">
        <v>25731.279999999999</v>
      </c>
      <c r="O23" s="296">
        <v>9.48</v>
      </c>
      <c r="P23" s="132">
        <v>19200</v>
      </c>
      <c r="R23" s="132">
        <v>-426009.63</v>
      </c>
      <c r="S23" s="264">
        <v>2091979.99</v>
      </c>
      <c r="T23" s="136">
        <v>690536.53</v>
      </c>
      <c r="V23" s="129">
        <v>792.21</v>
      </c>
      <c r="X23" s="129">
        <v>773238.2</v>
      </c>
      <c r="Y23" s="129">
        <v>80330</v>
      </c>
      <c r="Z23" s="297">
        <v>950538.2</v>
      </c>
      <c r="AA23" s="297">
        <v>36652</v>
      </c>
      <c r="AC23" s="297">
        <v>616861.69999999995</v>
      </c>
      <c r="AD23" s="297">
        <v>257803.75</v>
      </c>
      <c r="AH23" s="191">
        <f t="shared" si="1"/>
        <v>52842.92</v>
      </c>
      <c r="AI23" s="192">
        <f t="shared" si="2"/>
        <v>25740.76</v>
      </c>
      <c r="AJ23" s="193">
        <f t="shared" si="3"/>
        <v>27102.16</v>
      </c>
      <c r="AK23" s="137">
        <f t="shared" si="4"/>
        <v>1544896.94</v>
      </c>
      <c r="AL23" s="136">
        <f t="shared" si="5"/>
        <v>1861855.65</v>
      </c>
      <c r="AM23" s="198">
        <f t="shared" si="6"/>
        <v>-316958.70999999996</v>
      </c>
    </row>
    <row r="24" spans="1:39" x14ac:dyDescent="0.2">
      <c r="A24" s="106" t="s">
        <v>687</v>
      </c>
      <c r="B24" s="106" t="s">
        <v>688</v>
      </c>
      <c r="C24" s="251">
        <v>5176</v>
      </c>
      <c r="D24" s="132" t="s">
        <v>691</v>
      </c>
      <c r="E24" s="190" t="s">
        <v>691</v>
      </c>
      <c r="F24" s="135">
        <v>674253.43</v>
      </c>
      <c r="G24" s="215">
        <v>36650</v>
      </c>
      <c r="H24" s="135">
        <v>25500.92</v>
      </c>
      <c r="J24" s="106">
        <v>834313.6</v>
      </c>
      <c r="K24" s="274">
        <v>322496.71000000002</v>
      </c>
      <c r="L24" s="265">
        <v>0</v>
      </c>
      <c r="M24" s="265">
        <v>62438.62</v>
      </c>
      <c r="O24" s="296">
        <v>1578.53</v>
      </c>
      <c r="P24" s="132">
        <v>178296</v>
      </c>
      <c r="R24" s="132">
        <v>1772060</v>
      </c>
      <c r="S24" s="264"/>
      <c r="T24" s="136">
        <v>1195361.32</v>
      </c>
      <c r="U24" s="129">
        <v>168180</v>
      </c>
      <c r="V24" s="129">
        <v>2674.34</v>
      </c>
      <c r="X24" s="129">
        <v>1778588.06</v>
      </c>
      <c r="Y24" s="129">
        <v>307160</v>
      </c>
      <c r="Z24" s="297">
        <v>2356152.06</v>
      </c>
      <c r="AA24" s="297">
        <v>57890</v>
      </c>
      <c r="AB24" s="297">
        <v>6522</v>
      </c>
      <c r="AC24" s="297">
        <v>876947.64</v>
      </c>
      <c r="AD24" s="297">
        <v>275610.51</v>
      </c>
      <c r="AH24" s="191">
        <f t="shared" si="1"/>
        <v>736404.35000000009</v>
      </c>
      <c r="AI24" s="192">
        <f t="shared" si="2"/>
        <v>64017.15</v>
      </c>
      <c r="AJ24" s="193">
        <f t="shared" si="3"/>
        <v>672387.20000000007</v>
      </c>
      <c r="AK24" s="137">
        <f t="shared" si="4"/>
        <v>3451963.72</v>
      </c>
      <c r="AL24" s="136">
        <f t="shared" si="5"/>
        <v>3573122.21</v>
      </c>
      <c r="AM24" s="198">
        <f t="shared" si="6"/>
        <v>-121158.48999999976</v>
      </c>
    </row>
    <row r="25" spans="1:39" x14ac:dyDescent="0.2">
      <c r="A25" s="106" t="s">
        <v>687</v>
      </c>
      <c r="B25" s="106" t="s">
        <v>688</v>
      </c>
      <c r="C25" s="251">
        <v>1036</v>
      </c>
      <c r="D25" s="132" t="s">
        <v>692</v>
      </c>
      <c r="E25" s="190" t="s">
        <v>692</v>
      </c>
      <c r="F25" s="135">
        <v>162444.76999999999</v>
      </c>
      <c r="G25" s="215">
        <v>0</v>
      </c>
      <c r="H25" s="135">
        <v>13654.21</v>
      </c>
      <c r="J25" s="106">
        <v>1312610.1299999999</v>
      </c>
      <c r="K25" s="274">
        <v>152454.34</v>
      </c>
      <c r="M25" s="265">
        <v>20020.939999999999</v>
      </c>
      <c r="O25" s="296">
        <v>44.3</v>
      </c>
      <c r="R25" s="132">
        <v>-293749.82</v>
      </c>
      <c r="S25" s="264">
        <v>1967042.37</v>
      </c>
      <c r="T25" s="136">
        <v>507403.8</v>
      </c>
      <c r="V25" s="129">
        <v>594.66999999999996</v>
      </c>
      <c r="X25" s="129">
        <v>2215066</v>
      </c>
      <c r="Y25" s="129">
        <v>40000</v>
      </c>
      <c r="Z25" s="297">
        <v>2263866</v>
      </c>
      <c r="AA25" s="297">
        <v>10535</v>
      </c>
      <c r="AC25" s="297">
        <v>328736.69</v>
      </c>
      <c r="AD25" s="297">
        <v>212121.12</v>
      </c>
      <c r="AH25" s="191">
        <f t="shared" si="1"/>
        <v>176098.97999999998</v>
      </c>
      <c r="AI25" s="192">
        <f t="shared" si="2"/>
        <v>20065.239999999998</v>
      </c>
      <c r="AJ25" s="193">
        <f t="shared" si="3"/>
        <v>156033.74</v>
      </c>
      <c r="AK25" s="137">
        <f t="shared" si="4"/>
        <v>2763064.4699999997</v>
      </c>
      <c r="AL25" s="136">
        <f t="shared" si="5"/>
        <v>2815258.81</v>
      </c>
      <c r="AM25" s="198">
        <f t="shared" si="6"/>
        <v>-52194.340000000317</v>
      </c>
    </row>
    <row r="26" spans="1:39" x14ac:dyDescent="0.2">
      <c r="A26" s="106" t="s">
        <v>687</v>
      </c>
      <c r="B26" s="106" t="s">
        <v>688</v>
      </c>
      <c r="C26" s="251">
        <v>2914</v>
      </c>
      <c r="D26" s="132" t="s">
        <v>693</v>
      </c>
      <c r="E26" s="190" t="s">
        <v>693</v>
      </c>
      <c r="F26" s="135">
        <v>246210.49</v>
      </c>
      <c r="G26" s="215">
        <v>0</v>
      </c>
      <c r="H26" s="135">
        <v>14236.52</v>
      </c>
      <c r="J26" s="106">
        <v>856945.06</v>
      </c>
      <c r="K26" s="274">
        <v>219545.22</v>
      </c>
      <c r="L26" s="265">
        <v>0</v>
      </c>
      <c r="M26" s="265">
        <v>37299.129999999997</v>
      </c>
      <c r="O26" s="296">
        <v>83.06</v>
      </c>
      <c r="R26" s="132">
        <v>297568.94</v>
      </c>
      <c r="S26" s="264">
        <v>1301651.56</v>
      </c>
      <c r="T26" s="136">
        <v>759644.71</v>
      </c>
      <c r="U26" s="129">
        <v>26.21</v>
      </c>
      <c r="V26" s="129">
        <v>1581.95</v>
      </c>
      <c r="X26" s="129">
        <v>525180</v>
      </c>
      <c r="Y26" s="129">
        <v>116670</v>
      </c>
      <c r="Z26" s="297">
        <v>769680</v>
      </c>
      <c r="AA26" s="297">
        <v>2130</v>
      </c>
      <c r="AB26" s="297">
        <v>7782</v>
      </c>
      <c r="AC26" s="297">
        <v>690588.95</v>
      </c>
      <c r="AD26" s="297">
        <v>232587.32</v>
      </c>
      <c r="AH26" s="191">
        <f t="shared" si="1"/>
        <v>260447.00999999998</v>
      </c>
      <c r="AI26" s="192">
        <f t="shared" si="2"/>
        <v>37382.189999999995</v>
      </c>
      <c r="AJ26" s="193">
        <f t="shared" si="3"/>
        <v>223064.81999999998</v>
      </c>
      <c r="AK26" s="137">
        <f t="shared" si="4"/>
        <v>1403102.8699999999</v>
      </c>
      <c r="AL26" s="136">
        <f t="shared" si="5"/>
        <v>1702768.27</v>
      </c>
      <c r="AM26" s="198">
        <f t="shared" si="6"/>
        <v>-299665.40000000014</v>
      </c>
    </row>
    <row r="27" spans="1:39" x14ac:dyDescent="0.2">
      <c r="A27" s="106" t="s">
        <v>687</v>
      </c>
      <c r="B27" s="106" t="s">
        <v>688</v>
      </c>
      <c r="C27" s="251">
        <v>2352</v>
      </c>
      <c r="D27" s="132" t="s">
        <v>694</v>
      </c>
      <c r="E27" s="190" t="s">
        <v>694</v>
      </c>
      <c r="F27" s="135">
        <v>127828</v>
      </c>
      <c r="G27" s="215">
        <v>0</v>
      </c>
      <c r="H27" s="135">
        <v>26421.63</v>
      </c>
      <c r="J27" s="106">
        <v>2133899.5299999998</v>
      </c>
      <c r="K27" s="274">
        <v>297152.61</v>
      </c>
      <c r="L27" s="265">
        <v>499.07</v>
      </c>
      <c r="M27" s="265">
        <v>37754.11</v>
      </c>
      <c r="O27" s="296">
        <v>2540.61</v>
      </c>
      <c r="P27" s="132">
        <v>0</v>
      </c>
      <c r="R27" s="132">
        <v>1030062.47</v>
      </c>
      <c r="S27" s="264">
        <v>1776680.82</v>
      </c>
      <c r="T27" s="136">
        <v>1330060.1599999999</v>
      </c>
      <c r="U27" s="129">
        <v>37200</v>
      </c>
      <c r="V27" s="129">
        <v>1350.87</v>
      </c>
      <c r="X27" s="129">
        <v>983787</v>
      </c>
      <c r="Y27" s="129">
        <v>124050</v>
      </c>
      <c r="Z27" s="297">
        <v>1822611</v>
      </c>
      <c r="AA27" s="297">
        <v>9298</v>
      </c>
      <c r="AB27" s="297">
        <v>17280</v>
      </c>
      <c r="AC27" s="297">
        <v>587521.88</v>
      </c>
      <c r="AD27" s="297">
        <v>291472.46000000002</v>
      </c>
      <c r="AG27" s="297">
        <v>10500</v>
      </c>
      <c r="AH27" s="191">
        <f t="shared" si="1"/>
        <v>154249.63</v>
      </c>
      <c r="AI27" s="192">
        <f t="shared" si="2"/>
        <v>40793.79</v>
      </c>
      <c r="AJ27" s="193">
        <f t="shared" si="3"/>
        <v>113455.84</v>
      </c>
      <c r="AK27" s="137">
        <f t="shared" si="4"/>
        <v>2476448.0300000003</v>
      </c>
      <c r="AL27" s="136">
        <f t="shared" si="5"/>
        <v>2738683.34</v>
      </c>
      <c r="AM27" s="198">
        <f t="shared" si="6"/>
        <v>-262235.30999999959</v>
      </c>
    </row>
    <row r="28" spans="1:39" x14ac:dyDescent="0.2">
      <c r="A28" s="106" t="s">
        <v>696</v>
      </c>
      <c r="B28" s="106" t="s">
        <v>697</v>
      </c>
      <c r="C28" s="251">
        <v>4838</v>
      </c>
      <c r="D28" s="132" t="s">
        <v>699</v>
      </c>
      <c r="E28" s="190" t="s">
        <v>699</v>
      </c>
      <c r="F28" s="135">
        <v>172688.56</v>
      </c>
      <c r="G28" s="215">
        <v>19710</v>
      </c>
      <c r="H28" s="135">
        <v>102902.28</v>
      </c>
      <c r="J28" s="106">
        <v>1569498.67</v>
      </c>
      <c r="K28" s="274">
        <v>408872.93</v>
      </c>
      <c r="L28" s="265">
        <v>1800</v>
      </c>
      <c r="M28" s="265">
        <v>29945.7</v>
      </c>
      <c r="O28" s="296">
        <v>309.20999999999998</v>
      </c>
      <c r="R28" s="132">
        <v>483109.96</v>
      </c>
      <c r="S28" s="264">
        <v>2074982.75</v>
      </c>
      <c r="T28" s="136">
        <v>2031920.91</v>
      </c>
      <c r="U28" s="129">
        <v>120030</v>
      </c>
      <c r="V28" s="129">
        <v>1421.06</v>
      </c>
      <c r="W28" s="129">
        <v>220</v>
      </c>
      <c r="X28" s="129">
        <v>2156408.4</v>
      </c>
      <c r="Y28" s="129">
        <v>53351</v>
      </c>
      <c r="Z28" s="297">
        <v>3298435.4</v>
      </c>
      <c r="AA28" s="297">
        <v>32566</v>
      </c>
      <c r="AB28" s="297">
        <v>15520</v>
      </c>
      <c r="AC28" s="297">
        <v>951392.83</v>
      </c>
      <c r="AD28" s="297">
        <v>381909.32</v>
      </c>
      <c r="AF28" s="297">
        <v>3</v>
      </c>
      <c r="AH28" s="191">
        <f t="shared" si="1"/>
        <v>295300.83999999997</v>
      </c>
      <c r="AI28" s="192">
        <f t="shared" si="2"/>
        <v>32054.91</v>
      </c>
      <c r="AJ28" s="193">
        <f t="shared" si="3"/>
        <v>263245.93</v>
      </c>
      <c r="AK28" s="137">
        <f t="shared" si="4"/>
        <v>4363351.37</v>
      </c>
      <c r="AL28" s="136">
        <f t="shared" si="5"/>
        <v>4679826.55</v>
      </c>
      <c r="AM28" s="198">
        <f t="shared" si="6"/>
        <v>-316475.1799999997</v>
      </c>
    </row>
    <row r="29" spans="1:39" x14ac:dyDescent="0.2">
      <c r="A29" s="106" t="s">
        <v>696</v>
      </c>
      <c r="B29" s="106" t="s">
        <v>697</v>
      </c>
      <c r="C29" s="251">
        <v>2566</v>
      </c>
      <c r="D29" s="132" t="s">
        <v>700</v>
      </c>
      <c r="E29" s="190" t="s">
        <v>700</v>
      </c>
      <c r="F29" s="135">
        <v>185818.46</v>
      </c>
      <c r="G29" s="215">
        <v>0</v>
      </c>
      <c r="H29" s="135">
        <v>138315.23000000001</v>
      </c>
      <c r="J29" s="106">
        <v>720697.13</v>
      </c>
      <c r="K29" s="274">
        <v>165255.07</v>
      </c>
      <c r="L29" s="265">
        <v>0</v>
      </c>
      <c r="M29" s="265">
        <v>27599.1</v>
      </c>
      <c r="O29" s="296">
        <v>731.25</v>
      </c>
      <c r="R29" s="132">
        <v>-496533.26</v>
      </c>
      <c r="S29" s="264">
        <v>1942599.48</v>
      </c>
      <c r="T29" s="136">
        <v>801965.21</v>
      </c>
      <c r="U29" s="129">
        <v>59888</v>
      </c>
      <c r="V29" s="129">
        <v>1393.92</v>
      </c>
      <c r="X29" s="129">
        <v>1349397</v>
      </c>
      <c r="Y29" s="129">
        <v>40900</v>
      </c>
      <c r="Z29" s="297">
        <v>1598297</v>
      </c>
      <c r="AA29" s="297">
        <v>6880</v>
      </c>
      <c r="AB29" s="297">
        <v>26000.48</v>
      </c>
      <c r="AC29" s="297">
        <v>651143.02</v>
      </c>
      <c r="AD29" s="297">
        <v>235531.31</v>
      </c>
      <c r="AF29" s="297">
        <v>3</v>
      </c>
      <c r="AH29" s="191">
        <f t="shared" si="1"/>
        <v>324133.69</v>
      </c>
      <c r="AI29" s="192">
        <f t="shared" si="2"/>
        <v>28330.35</v>
      </c>
      <c r="AJ29" s="193">
        <f t="shared" si="3"/>
        <v>295803.34000000003</v>
      </c>
      <c r="AK29" s="137">
        <f t="shared" si="4"/>
        <v>2253544.13</v>
      </c>
      <c r="AL29" s="136">
        <f t="shared" si="5"/>
        <v>2517854.81</v>
      </c>
      <c r="AM29" s="198">
        <f t="shared" si="6"/>
        <v>-264310.68000000017</v>
      </c>
    </row>
    <row r="30" spans="1:39" x14ac:dyDescent="0.2">
      <c r="A30" s="106" t="s">
        <v>696</v>
      </c>
      <c r="B30" s="106" t="s">
        <v>697</v>
      </c>
      <c r="C30" s="251">
        <v>3735</v>
      </c>
      <c r="D30" s="132" t="s">
        <v>701</v>
      </c>
      <c r="E30" s="190" t="s">
        <v>701</v>
      </c>
      <c r="F30" s="135">
        <v>457701.94</v>
      </c>
      <c r="G30" s="215">
        <v>0</v>
      </c>
      <c r="H30" s="135">
        <v>54473.58</v>
      </c>
      <c r="J30" s="106">
        <v>893561.53</v>
      </c>
      <c r="K30" s="274">
        <v>290683.17</v>
      </c>
      <c r="L30" s="265">
        <v>0</v>
      </c>
      <c r="M30" s="265">
        <v>18316.63</v>
      </c>
      <c r="O30" s="296">
        <v>413.4</v>
      </c>
      <c r="R30" s="132">
        <v>583348.86</v>
      </c>
      <c r="S30" s="264">
        <v>1357301.45</v>
      </c>
      <c r="T30" s="136">
        <v>1301742.8799999999</v>
      </c>
      <c r="V30" s="129">
        <v>2296.12</v>
      </c>
      <c r="X30" s="129">
        <v>1037769</v>
      </c>
      <c r="Y30" s="129">
        <v>33200</v>
      </c>
      <c r="Z30" s="297">
        <v>1671685</v>
      </c>
      <c r="AA30" s="297">
        <v>33749</v>
      </c>
      <c r="AB30" s="297">
        <v>11506.9</v>
      </c>
      <c r="AC30" s="297">
        <v>674937.29</v>
      </c>
      <c r="AD30" s="297">
        <v>246086.93</v>
      </c>
      <c r="AF30" s="297">
        <v>3</v>
      </c>
      <c r="AH30" s="191">
        <f t="shared" si="1"/>
        <v>512175.52</v>
      </c>
      <c r="AI30" s="192">
        <f t="shared" si="2"/>
        <v>18730.030000000002</v>
      </c>
      <c r="AJ30" s="193">
        <f t="shared" si="3"/>
        <v>493445.49</v>
      </c>
      <c r="AK30" s="137">
        <f t="shared" si="4"/>
        <v>2375008</v>
      </c>
      <c r="AL30" s="136">
        <f t="shared" si="5"/>
        <v>2637968.12</v>
      </c>
      <c r="AM30" s="198">
        <f t="shared" si="6"/>
        <v>-262960.12000000011</v>
      </c>
    </row>
    <row r="31" spans="1:39" x14ac:dyDescent="0.2">
      <c r="A31" s="106" t="s">
        <v>696</v>
      </c>
      <c r="B31" s="106" t="s">
        <v>697</v>
      </c>
      <c r="C31" s="251">
        <v>4854</v>
      </c>
      <c r="D31" s="132" t="s">
        <v>702</v>
      </c>
      <c r="E31" s="190" t="s">
        <v>702</v>
      </c>
      <c r="F31" s="135">
        <v>230249.08</v>
      </c>
      <c r="G31" s="215">
        <v>9204</v>
      </c>
      <c r="H31" s="135">
        <v>101807.46</v>
      </c>
      <c r="J31" s="106">
        <v>571550.55000000005</v>
      </c>
      <c r="K31" s="274">
        <v>218802.76</v>
      </c>
      <c r="M31" s="265">
        <v>29404.560000000001</v>
      </c>
      <c r="O31" s="296">
        <v>24.21</v>
      </c>
      <c r="P31" s="132">
        <v>11189.45</v>
      </c>
      <c r="R31" s="132">
        <v>-18471.830000000002</v>
      </c>
      <c r="S31" s="264">
        <v>1339755.76</v>
      </c>
      <c r="T31" s="136">
        <v>1543312.99</v>
      </c>
      <c r="U31" s="129">
        <v>1710.55</v>
      </c>
      <c r="V31" s="129">
        <v>1504.13</v>
      </c>
      <c r="W31" s="129">
        <v>200</v>
      </c>
      <c r="X31" s="129">
        <v>1515431.91</v>
      </c>
      <c r="Y31" s="129">
        <v>33100</v>
      </c>
      <c r="Z31" s="297">
        <v>2265641.91</v>
      </c>
      <c r="AA31" s="297">
        <v>8312</v>
      </c>
      <c r="AB31" s="297">
        <v>3665</v>
      </c>
      <c r="AC31" s="297">
        <v>779150.43</v>
      </c>
      <c r="AD31" s="297">
        <v>268777.53999999998</v>
      </c>
      <c r="AF31" s="297">
        <v>1</v>
      </c>
      <c r="AH31" s="191">
        <f t="shared" si="1"/>
        <v>341260.54</v>
      </c>
      <c r="AI31" s="192">
        <f t="shared" si="2"/>
        <v>29428.77</v>
      </c>
      <c r="AJ31" s="193">
        <f t="shared" si="3"/>
        <v>311831.76999999996</v>
      </c>
      <c r="AK31" s="137">
        <f t="shared" si="4"/>
        <v>3095259.58</v>
      </c>
      <c r="AL31" s="136">
        <f t="shared" si="5"/>
        <v>3325547.8800000004</v>
      </c>
      <c r="AM31" s="198">
        <f t="shared" si="6"/>
        <v>-230288.30000000028</v>
      </c>
    </row>
    <row r="32" spans="1:39" x14ac:dyDescent="0.2">
      <c r="A32" s="106" t="s">
        <v>696</v>
      </c>
      <c r="B32" s="106" t="s">
        <v>697</v>
      </c>
      <c r="C32" s="251">
        <v>2393</v>
      </c>
      <c r="D32" s="132" t="s">
        <v>703</v>
      </c>
      <c r="E32" s="190" t="s">
        <v>703</v>
      </c>
      <c r="F32" s="135">
        <v>267089.11</v>
      </c>
      <c r="G32" s="215">
        <v>0</v>
      </c>
      <c r="H32" s="135">
        <v>58362.41</v>
      </c>
      <c r="J32" s="106">
        <v>1296658.52</v>
      </c>
      <c r="K32" s="274">
        <v>154917.89000000001</v>
      </c>
      <c r="L32" s="265">
        <v>0</v>
      </c>
      <c r="M32" s="265">
        <v>20206.37</v>
      </c>
      <c r="O32" s="296">
        <v>469.26</v>
      </c>
      <c r="R32" s="132">
        <v>-162180.67000000001</v>
      </c>
      <c r="S32" s="264">
        <v>2103448.6</v>
      </c>
      <c r="T32" s="136">
        <v>1217806.6000000001</v>
      </c>
      <c r="U32" s="129">
        <v>93500</v>
      </c>
      <c r="V32" s="129">
        <v>1357.04</v>
      </c>
      <c r="X32" s="129">
        <v>2518294</v>
      </c>
      <c r="Y32" s="129">
        <v>43700</v>
      </c>
      <c r="Z32" s="297">
        <v>3176734</v>
      </c>
      <c r="AA32" s="297">
        <v>16068</v>
      </c>
      <c r="AB32" s="297">
        <v>1840</v>
      </c>
      <c r="AC32" s="297">
        <v>572845.78</v>
      </c>
      <c r="AD32" s="297">
        <v>292084.49</v>
      </c>
      <c r="AF32" s="297">
        <v>1</v>
      </c>
      <c r="AH32" s="191">
        <f t="shared" si="1"/>
        <v>325451.52000000002</v>
      </c>
      <c r="AI32" s="192">
        <f t="shared" si="2"/>
        <v>20675.629999999997</v>
      </c>
      <c r="AJ32" s="193">
        <f t="shared" si="3"/>
        <v>304775.89</v>
      </c>
      <c r="AK32" s="137">
        <f t="shared" si="4"/>
        <v>3874657.64</v>
      </c>
      <c r="AL32" s="136">
        <f t="shared" si="5"/>
        <v>4059573.2700000005</v>
      </c>
      <c r="AM32" s="198">
        <f t="shared" si="6"/>
        <v>-184915.63000000035</v>
      </c>
    </row>
    <row r="33" spans="1:39" x14ac:dyDescent="0.2">
      <c r="A33" s="106" t="s">
        <v>696</v>
      </c>
      <c r="B33" s="106" t="s">
        <v>697</v>
      </c>
      <c r="C33" s="251">
        <v>1649</v>
      </c>
      <c r="D33" s="132" t="s">
        <v>704</v>
      </c>
      <c r="E33" s="190" t="s">
        <v>704</v>
      </c>
      <c r="F33" s="135">
        <v>444445.68</v>
      </c>
      <c r="G33" s="215">
        <v>0</v>
      </c>
      <c r="H33" s="135">
        <v>29728.1</v>
      </c>
      <c r="J33" s="106">
        <v>563439.79</v>
      </c>
      <c r="K33" s="274">
        <v>341633.32</v>
      </c>
      <c r="L33" s="265">
        <v>0</v>
      </c>
      <c r="M33" s="265">
        <v>31996.61</v>
      </c>
      <c r="O33" s="296">
        <v>5.95</v>
      </c>
      <c r="P33" s="132">
        <v>19936.669999999998</v>
      </c>
      <c r="R33" s="132">
        <v>-79452.31</v>
      </c>
      <c r="S33" s="264">
        <v>1634028.2</v>
      </c>
      <c r="T33" s="136">
        <v>1030566.13</v>
      </c>
      <c r="U33" s="129">
        <v>5227.4399999999996</v>
      </c>
      <c r="V33" s="129">
        <v>2282.0700000000002</v>
      </c>
      <c r="W33" s="129">
        <v>110</v>
      </c>
      <c r="X33" s="129">
        <v>552678</v>
      </c>
      <c r="Y33" s="129">
        <v>22700</v>
      </c>
      <c r="Z33" s="297">
        <v>1027818</v>
      </c>
      <c r="AA33" s="297">
        <v>21768</v>
      </c>
      <c r="AB33" s="297">
        <v>1708</v>
      </c>
      <c r="AC33" s="297">
        <v>504224.53</v>
      </c>
      <c r="AD33" s="297">
        <v>285312.34000000003</v>
      </c>
      <c r="AF33" s="297">
        <v>1</v>
      </c>
      <c r="AH33" s="191">
        <f t="shared" si="1"/>
        <v>474173.77999999997</v>
      </c>
      <c r="AI33" s="192">
        <f t="shared" si="2"/>
        <v>32002.560000000001</v>
      </c>
      <c r="AJ33" s="193">
        <f t="shared" si="3"/>
        <v>442171.22</v>
      </c>
      <c r="AK33" s="137">
        <f t="shared" si="4"/>
        <v>1613563.64</v>
      </c>
      <c r="AL33" s="136">
        <f t="shared" si="5"/>
        <v>1840831.87</v>
      </c>
      <c r="AM33" s="198">
        <f t="shared" si="6"/>
        <v>-227268.23000000021</v>
      </c>
    </row>
    <row r="34" spans="1:39" x14ac:dyDescent="0.2">
      <c r="A34" s="106" t="s">
        <v>696</v>
      </c>
      <c r="B34" s="106" t="s">
        <v>697</v>
      </c>
      <c r="C34" s="251">
        <v>2687</v>
      </c>
      <c r="D34" s="132" t="s">
        <v>705</v>
      </c>
      <c r="E34" s="190" t="s">
        <v>705</v>
      </c>
      <c r="F34" s="135">
        <v>243655.98</v>
      </c>
      <c r="G34" s="215">
        <v>0</v>
      </c>
      <c r="H34" s="135">
        <v>84622.5</v>
      </c>
      <c r="J34" s="106">
        <v>673143.45</v>
      </c>
      <c r="K34" s="274">
        <v>180796.1</v>
      </c>
      <c r="L34" s="265">
        <v>1500</v>
      </c>
      <c r="M34" s="265">
        <v>21233.37</v>
      </c>
      <c r="O34" s="296">
        <v>681.33</v>
      </c>
      <c r="R34" s="132">
        <v>776874.02</v>
      </c>
      <c r="S34" s="264">
        <v>391756.52</v>
      </c>
      <c r="T34" s="136">
        <v>1075603.76</v>
      </c>
      <c r="U34" s="129">
        <v>181680</v>
      </c>
      <c r="V34" s="129">
        <v>1147.04</v>
      </c>
      <c r="W34" s="129">
        <v>40</v>
      </c>
      <c r="X34" s="129">
        <v>2168106.5</v>
      </c>
      <c r="Y34" s="129">
        <v>83184</v>
      </c>
      <c r="Z34" s="297">
        <v>2667110.5</v>
      </c>
      <c r="AA34" s="297">
        <v>22091</v>
      </c>
      <c r="AB34" s="297">
        <v>8760</v>
      </c>
      <c r="AC34" s="297">
        <v>714344.87</v>
      </c>
      <c r="AD34" s="297">
        <v>107280.14</v>
      </c>
      <c r="AF34" s="297">
        <v>2</v>
      </c>
      <c r="AH34" s="191">
        <f t="shared" si="1"/>
        <v>328278.48</v>
      </c>
      <c r="AI34" s="192">
        <f t="shared" si="2"/>
        <v>23414.7</v>
      </c>
      <c r="AJ34" s="193">
        <f t="shared" si="3"/>
        <v>304863.77999999997</v>
      </c>
      <c r="AK34" s="137">
        <f t="shared" si="4"/>
        <v>3509761.3</v>
      </c>
      <c r="AL34" s="136">
        <f t="shared" si="5"/>
        <v>3519588.5100000002</v>
      </c>
      <c r="AM34" s="198">
        <f t="shared" si="6"/>
        <v>-9827.2100000004284</v>
      </c>
    </row>
    <row r="35" spans="1:39" x14ac:dyDescent="0.2">
      <c r="A35" s="106" t="s">
        <v>696</v>
      </c>
      <c r="B35" s="106" t="s">
        <v>697</v>
      </c>
      <c r="C35" s="251">
        <v>2348</v>
      </c>
      <c r="D35" s="132" t="s">
        <v>706</v>
      </c>
      <c r="E35" s="190" t="s">
        <v>706</v>
      </c>
      <c r="F35" s="135">
        <v>218074.94</v>
      </c>
      <c r="G35" s="215">
        <v>0</v>
      </c>
      <c r="H35" s="135">
        <v>70671.600000000006</v>
      </c>
      <c r="J35" s="106">
        <v>502255.6</v>
      </c>
      <c r="K35" s="274">
        <v>239833.52</v>
      </c>
      <c r="L35" s="265">
        <v>0</v>
      </c>
      <c r="M35" s="265">
        <v>13778.28</v>
      </c>
      <c r="O35" s="296">
        <v>912.55</v>
      </c>
      <c r="R35" s="132">
        <v>590799.89</v>
      </c>
      <c r="S35" s="264">
        <v>459399.49</v>
      </c>
      <c r="T35" s="136">
        <v>687497.27</v>
      </c>
      <c r="V35" s="129">
        <v>1402.25</v>
      </c>
      <c r="W35" s="129">
        <v>20</v>
      </c>
      <c r="X35" s="129">
        <v>1040424</v>
      </c>
      <c r="Y35" s="129">
        <v>63650</v>
      </c>
      <c r="Z35" s="297">
        <v>1251574</v>
      </c>
      <c r="AA35" s="297">
        <v>9400.34</v>
      </c>
      <c r="AC35" s="297">
        <v>448888.98</v>
      </c>
      <c r="AD35" s="297">
        <v>117184.75</v>
      </c>
      <c r="AH35" s="191">
        <f t="shared" si="1"/>
        <v>288746.54000000004</v>
      </c>
      <c r="AI35" s="192">
        <f t="shared" si="2"/>
        <v>14690.83</v>
      </c>
      <c r="AJ35" s="193">
        <f t="shared" si="3"/>
        <v>274055.71000000002</v>
      </c>
      <c r="AK35" s="137">
        <f t="shared" si="4"/>
        <v>1792993.52</v>
      </c>
      <c r="AL35" s="136">
        <f t="shared" si="5"/>
        <v>1827048.07</v>
      </c>
      <c r="AM35" s="198">
        <f t="shared" si="6"/>
        <v>-34054.550000000047</v>
      </c>
    </row>
    <row r="36" spans="1:39" x14ac:dyDescent="0.2">
      <c r="A36" s="106" t="s">
        <v>696</v>
      </c>
      <c r="B36" s="106" t="s">
        <v>697</v>
      </c>
      <c r="C36" s="251">
        <v>1733</v>
      </c>
      <c r="D36" s="132" t="s">
        <v>707</v>
      </c>
      <c r="E36" s="190" t="s">
        <v>707</v>
      </c>
      <c r="F36" s="135">
        <v>35716.67</v>
      </c>
      <c r="G36" s="215">
        <v>0</v>
      </c>
      <c r="H36" s="135">
        <v>75933.539999999994</v>
      </c>
      <c r="J36" s="106">
        <v>745759.62</v>
      </c>
      <c r="K36" s="274">
        <v>155142.46</v>
      </c>
      <c r="L36" s="265">
        <v>0</v>
      </c>
      <c r="M36" s="265">
        <v>14875</v>
      </c>
      <c r="O36" s="296">
        <v>227.81</v>
      </c>
      <c r="R36" s="132">
        <v>729422.67</v>
      </c>
      <c r="S36" s="264">
        <v>556569.79</v>
      </c>
      <c r="T36" s="136">
        <v>864005.67</v>
      </c>
      <c r="U36" s="129">
        <v>166695.29999999999</v>
      </c>
      <c r="V36" s="129">
        <v>1089.27</v>
      </c>
      <c r="W36" s="129">
        <v>50</v>
      </c>
      <c r="X36" s="129">
        <v>1341396.23</v>
      </c>
      <c r="Y36" s="129">
        <v>41500</v>
      </c>
      <c r="Z36" s="297">
        <v>1766616.23</v>
      </c>
      <c r="AA36" s="297">
        <v>49797</v>
      </c>
      <c r="AB36" s="297">
        <v>34149</v>
      </c>
      <c r="AC36" s="297">
        <v>664906.35</v>
      </c>
      <c r="AD36" s="297">
        <v>187808.87</v>
      </c>
      <c r="AF36" s="297">
        <v>2</v>
      </c>
      <c r="AH36" s="191">
        <f t="shared" si="1"/>
        <v>111650.20999999999</v>
      </c>
      <c r="AI36" s="192">
        <f t="shared" si="2"/>
        <v>15102.81</v>
      </c>
      <c r="AJ36" s="193">
        <f t="shared" si="3"/>
        <v>96547.4</v>
      </c>
      <c r="AK36" s="137">
        <f t="shared" si="4"/>
        <v>2414736.4699999997</v>
      </c>
      <c r="AL36" s="136">
        <f t="shared" si="5"/>
        <v>2703279.45</v>
      </c>
      <c r="AM36" s="198">
        <f t="shared" si="6"/>
        <v>-288542.98000000045</v>
      </c>
    </row>
    <row r="37" spans="1:39" x14ac:dyDescent="0.2">
      <c r="A37" s="106" t="s">
        <v>696</v>
      </c>
      <c r="B37" s="106" t="s">
        <v>697</v>
      </c>
      <c r="C37" s="251">
        <v>2559</v>
      </c>
      <c r="D37" s="132" t="s">
        <v>708</v>
      </c>
      <c r="E37" s="190" t="s">
        <v>708</v>
      </c>
      <c r="F37" s="135">
        <v>158496.37</v>
      </c>
      <c r="G37" s="215">
        <v>0</v>
      </c>
      <c r="H37" s="135">
        <v>98197.81</v>
      </c>
      <c r="J37" s="106">
        <v>373198.68</v>
      </c>
      <c r="K37" s="274">
        <v>210774.06</v>
      </c>
      <c r="L37" s="265">
        <v>0</v>
      </c>
      <c r="M37" s="265">
        <v>16200</v>
      </c>
      <c r="O37" s="296">
        <v>815.61</v>
      </c>
      <c r="R37" s="132">
        <v>-690875.33</v>
      </c>
      <c r="S37" s="264">
        <v>1714982.69</v>
      </c>
      <c r="T37" s="136">
        <v>1062732.3799999999</v>
      </c>
      <c r="U37" s="129">
        <v>75321.679999999993</v>
      </c>
      <c r="V37" s="129">
        <v>1434.43</v>
      </c>
      <c r="W37" s="129">
        <v>3370</v>
      </c>
      <c r="X37" s="129">
        <v>1244802.3400000001</v>
      </c>
      <c r="Y37" s="129">
        <v>34000</v>
      </c>
      <c r="Z37" s="297">
        <v>1671142.34</v>
      </c>
      <c r="AA37" s="297">
        <v>37001</v>
      </c>
      <c r="AB37" s="297">
        <v>6664</v>
      </c>
      <c r="AC37" s="297">
        <v>718379.42</v>
      </c>
      <c r="AD37" s="297">
        <v>188929.12</v>
      </c>
      <c r="AF37" s="297">
        <v>1</v>
      </c>
      <c r="AH37" s="191">
        <f t="shared" si="1"/>
        <v>256694.18</v>
      </c>
      <c r="AI37" s="192">
        <f t="shared" si="2"/>
        <v>17015.61</v>
      </c>
      <c r="AJ37" s="193">
        <f t="shared" si="3"/>
        <v>239678.57</v>
      </c>
      <c r="AK37" s="137">
        <f t="shared" si="4"/>
        <v>2421660.83</v>
      </c>
      <c r="AL37" s="136">
        <f t="shared" si="5"/>
        <v>2622116.8800000004</v>
      </c>
      <c r="AM37" s="198">
        <f t="shared" si="6"/>
        <v>-200456.05000000028</v>
      </c>
    </row>
    <row r="38" spans="1:39" x14ac:dyDescent="0.2">
      <c r="A38" s="106" t="s">
        <v>696</v>
      </c>
      <c r="B38" s="106" t="s">
        <v>697</v>
      </c>
      <c r="C38" s="251">
        <v>1951</v>
      </c>
      <c r="D38" s="132" t="s">
        <v>709</v>
      </c>
      <c r="E38" s="190" t="s">
        <v>709</v>
      </c>
      <c r="F38" s="135">
        <v>63126.76</v>
      </c>
      <c r="G38" s="215">
        <v>0</v>
      </c>
      <c r="H38" s="135">
        <v>97717.21</v>
      </c>
      <c r="J38" s="106">
        <v>1364743.52</v>
      </c>
      <c r="K38" s="274">
        <v>299437.28000000003</v>
      </c>
      <c r="L38" s="265">
        <v>0</v>
      </c>
      <c r="M38" s="265">
        <v>17984.080000000002</v>
      </c>
      <c r="O38" s="296">
        <v>719.24</v>
      </c>
      <c r="R38" s="132">
        <v>-7756.67</v>
      </c>
      <c r="S38" s="264">
        <v>2179663.7000000002</v>
      </c>
      <c r="T38" s="136">
        <v>1113114.68</v>
      </c>
      <c r="U38" s="129">
        <v>78483</v>
      </c>
      <c r="V38" s="129">
        <v>975.07</v>
      </c>
      <c r="W38" s="129">
        <v>530</v>
      </c>
      <c r="X38" s="129">
        <v>1421811</v>
      </c>
      <c r="Y38" s="129">
        <v>15806</v>
      </c>
      <c r="Z38" s="297">
        <v>1995745</v>
      </c>
      <c r="AA38" s="297">
        <v>24762</v>
      </c>
      <c r="AB38" s="297">
        <v>40622.949999999997</v>
      </c>
      <c r="AC38" s="297">
        <v>503565.8</v>
      </c>
      <c r="AD38" s="297">
        <v>431609.58</v>
      </c>
      <c r="AH38" s="191">
        <f t="shared" si="1"/>
        <v>160843.97</v>
      </c>
      <c r="AI38" s="192">
        <f t="shared" si="2"/>
        <v>18703.320000000003</v>
      </c>
      <c r="AJ38" s="193">
        <f t="shared" si="3"/>
        <v>142140.65</v>
      </c>
      <c r="AK38" s="137">
        <f t="shared" si="4"/>
        <v>2630719.75</v>
      </c>
      <c r="AL38" s="136">
        <f t="shared" si="5"/>
        <v>2996305.33</v>
      </c>
      <c r="AM38" s="198">
        <f t="shared" si="6"/>
        <v>-365585.58000000007</v>
      </c>
    </row>
    <row r="39" spans="1:39" x14ac:dyDescent="0.2">
      <c r="A39" s="106" t="s">
        <v>696</v>
      </c>
      <c r="B39" s="106" t="s">
        <v>697</v>
      </c>
      <c r="C39" s="251">
        <v>3184</v>
      </c>
      <c r="D39" s="132" t="s">
        <v>710</v>
      </c>
      <c r="E39" s="190" t="s">
        <v>710</v>
      </c>
      <c r="F39" s="135">
        <v>689579.63</v>
      </c>
      <c r="G39" s="215">
        <v>0</v>
      </c>
      <c r="H39" s="135">
        <v>29039.66</v>
      </c>
      <c r="J39" s="106">
        <v>554581.86</v>
      </c>
      <c r="K39" s="274">
        <v>389225.06</v>
      </c>
      <c r="L39" s="265">
        <v>0</v>
      </c>
      <c r="M39" s="265">
        <v>23872.6</v>
      </c>
      <c r="O39" s="296">
        <v>17.38</v>
      </c>
      <c r="R39" s="132">
        <v>-315560.55</v>
      </c>
      <c r="S39" s="264">
        <v>1994257.35</v>
      </c>
      <c r="T39" s="136">
        <v>1375235.53</v>
      </c>
      <c r="U39" s="129">
        <v>188300</v>
      </c>
      <c r="V39" s="129">
        <v>3191.24</v>
      </c>
      <c r="W39" s="129">
        <v>2870</v>
      </c>
      <c r="X39" s="129">
        <v>933900</v>
      </c>
      <c r="Y39" s="129">
        <v>23700</v>
      </c>
      <c r="Z39" s="297">
        <v>1590960</v>
      </c>
      <c r="AA39" s="297">
        <v>40881</v>
      </c>
      <c r="AB39" s="297">
        <v>32237.8</v>
      </c>
      <c r="AC39" s="297">
        <v>633484.68000000005</v>
      </c>
      <c r="AD39" s="297">
        <v>269786.86</v>
      </c>
      <c r="AF39" s="297">
        <v>7</v>
      </c>
      <c r="AH39" s="191">
        <f t="shared" si="1"/>
        <v>718619.29</v>
      </c>
      <c r="AI39" s="192">
        <f t="shared" si="2"/>
        <v>23889.98</v>
      </c>
      <c r="AJ39" s="193">
        <f t="shared" si="3"/>
        <v>694729.31</v>
      </c>
      <c r="AK39" s="137">
        <f t="shared" si="4"/>
        <v>2527196.77</v>
      </c>
      <c r="AL39" s="136">
        <f t="shared" si="5"/>
        <v>2567357.34</v>
      </c>
      <c r="AM39" s="198">
        <f t="shared" si="6"/>
        <v>-40160.569999999832</v>
      </c>
    </row>
    <row r="40" spans="1:39" x14ac:dyDescent="0.2">
      <c r="A40" s="106" t="s">
        <v>696</v>
      </c>
      <c r="B40" s="106" t="s">
        <v>697</v>
      </c>
      <c r="C40" s="251">
        <v>2131</v>
      </c>
      <c r="D40" s="132" t="s">
        <v>711</v>
      </c>
      <c r="E40" s="190" t="s">
        <v>711</v>
      </c>
      <c r="F40" s="135">
        <v>281029.31</v>
      </c>
      <c r="G40" s="215">
        <v>12120</v>
      </c>
      <c r="H40" s="135">
        <v>51901.4</v>
      </c>
      <c r="J40" s="106">
        <v>894864.14</v>
      </c>
      <c r="K40" s="274">
        <v>498341.6</v>
      </c>
      <c r="L40" s="265">
        <v>0</v>
      </c>
      <c r="M40" s="265">
        <v>20557.150000000001</v>
      </c>
      <c r="O40" s="296">
        <v>140.34</v>
      </c>
      <c r="R40" s="132">
        <v>599343.72</v>
      </c>
      <c r="S40" s="264">
        <v>1560653.49</v>
      </c>
      <c r="T40" s="136">
        <v>872561.51</v>
      </c>
      <c r="U40" s="129">
        <v>109720</v>
      </c>
      <c r="V40" s="129">
        <v>1713.18</v>
      </c>
      <c r="W40" s="129">
        <v>400</v>
      </c>
      <c r="X40" s="129">
        <v>1774012.71</v>
      </c>
      <c r="Y40" s="129">
        <v>37870</v>
      </c>
      <c r="Z40" s="297">
        <v>2179610.71</v>
      </c>
      <c r="AA40" s="297">
        <v>19972</v>
      </c>
      <c r="AB40" s="297">
        <v>27185</v>
      </c>
      <c r="AC40" s="297">
        <v>685548.05</v>
      </c>
      <c r="AD40" s="297">
        <v>326398.89</v>
      </c>
      <c r="AF40" s="297">
        <v>1</v>
      </c>
      <c r="AH40" s="191">
        <f t="shared" si="1"/>
        <v>345050.71</v>
      </c>
      <c r="AI40" s="192">
        <f t="shared" si="2"/>
        <v>20697.490000000002</v>
      </c>
      <c r="AJ40" s="193">
        <f t="shared" si="3"/>
        <v>324353.22000000003</v>
      </c>
      <c r="AK40" s="137">
        <f t="shared" si="4"/>
        <v>2796277.4</v>
      </c>
      <c r="AL40" s="136">
        <f t="shared" si="5"/>
        <v>3238715.65</v>
      </c>
      <c r="AM40" s="198">
        <f t="shared" si="6"/>
        <v>-442438.25</v>
      </c>
    </row>
    <row r="41" spans="1:39" x14ac:dyDescent="0.2">
      <c r="A41" s="106" t="s">
        <v>696</v>
      </c>
      <c r="B41" s="106" t="s">
        <v>697</v>
      </c>
      <c r="C41" s="251">
        <v>1943</v>
      </c>
      <c r="D41" s="132" t="s">
        <v>712</v>
      </c>
      <c r="E41" s="190" t="s">
        <v>712</v>
      </c>
      <c r="F41" s="135">
        <v>499104.14</v>
      </c>
      <c r="G41" s="215">
        <v>0</v>
      </c>
      <c r="H41" s="135">
        <v>17950.939999999999</v>
      </c>
      <c r="J41" s="106">
        <v>747664.53</v>
      </c>
      <c r="K41" s="274">
        <v>179875.09</v>
      </c>
      <c r="L41" s="265">
        <v>0</v>
      </c>
      <c r="M41" s="265">
        <v>19052.28</v>
      </c>
      <c r="O41" s="296">
        <v>656.68</v>
      </c>
      <c r="R41" s="132">
        <v>-72418.42</v>
      </c>
      <c r="S41" s="264">
        <v>1367149.29</v>
      </c>
      <c r="T41" s="136">
        <v>1397764.74</v>
      </c>
      <c r="U41" s="129">
        <v>52900</v>
      </c>
      <c r="V41" s="129">
        <v>2197.48</v>
      </c>
      <c r="W41" s="129">
        <v>1010</v>
      </c>
      <c r="X41" s="129">
        <v>1003230.31</v>
      </c>
      <c r="Y41" s="129">
        <v>19300</v>
      </c>
      <c r="Z41" s="297">
        <v>1559140.31</v>
      </c>
      <c r="AA41" s="297">
        <v>9010</v>
      </c>
      <c r="AB41" s="297">
        <v>6464</v>
      </c>
      <c r="AC41" s="297">
        <v>568161.75</v>
      </c>
      <c r="AD41" s="297">
        <v>203467.6</v>
      </c>
      <c r="AF41" s="297">
        <v>4</v>
      </c>
      <c r="AH41" s="191">
        <f t="shared" si="1"/>
        <v>517055.08</v>
      </c>
      <c r="AI41" s="192">
        <f t="shared" si="2"/>
        <v>19708.96</v>
      </c>
      <c r="AJ41" s="193">
        <f t="shared" si="3"/>
        <v>497346.12</v>
      </c>
      <c r="AK41" s="137">
        <f t="shared" si="4"/>
        <v>2476402.5300000003</v>
      </c>
      <c r="AL41" s="136">
        <f t="shared" si="5"/>
        <v>2346247.66</v>
      </c>
      <c r="AM41" s="198">
        <f t="shared" si="6"/>
        <v>130154.87000000011</v>
      </c>
    </row>
    <row r="42" spans="1:39" x14ac:dyDescent="0.2">
      <c r="A42" s="106" t="s">
        <v>714</v>
      </c>
      <c r="B42" s="106" t="s">
        <v>715</v>
      </c>
      <c r="C42" s="251">
        <v>3652</v>
      </c>
      <c r="D42" s="132" t="s">
        <v>717</v>
      </c>
      <c r="E42" s="190" t="s">
        <v>717</v>
      </c>
      <c r="F42" s="135">
        <v>1053446.8700000001</v>
      </c>
      <c r="G42" s="215">
        <v>0</v>
      </c>
      <c r="H42" s="135">
        <v>54422.62</v>
      </c>
      <c r="J42" s="106">
        <v>335985.37</v>
      </c>
      <c r="K42" s="274">
        <v>151466.39000000001</v>
      </c>
      <c r="L42" s="265">
        <v>0</v>
      </c>
      <c r="M42" s="265">
        <v>7132.1</v>
      </c>
      <c r="O42" s="296">
        <v>913.4</v>
      </c>
      <c r="R42" s="132">
        <v>-398578.5</v>
      </c>
      <c r="S42" s="264">
        <v>1747176.74</v>
      </c>
      <c r="T42" s="136">
        <v>1334345.6200000001</v>
      </c>
      <c r="U42" s="129">
        <v>370950</v>
      </c>
      <c r="V42" s="129">
        <v>3888.16</v>
      </c>
      <c r="X42" s="129">
        <v>640111.4</v>
      </c>
      <c r="Y42" s="129">
        <v>139000</v>
      </c>
      <c r="Z42" s="297">
        <v>1511931.4</v>
      </c>
      <c r="AA42" s="297">
        <v>8330</v>
      </c>
      <c r="AB42" s="297">
        <v>18008</v>
      </c>
      <c r="AC42" s="297">
        <v>499616.62</v>
      </c>
      <c r="AD42" s="297">
        <v>211731.65</v>
      </c>
      <c r="AH42" s="191">
        <f t="shared" si="1"/>
        <v>1107869.4900000002</v>
      </c>
      <c r="AI42" s="192">
        <f t="shared" si="2"/>
        <v>8045.5</v>
      </c>
      <c r="AJ42" s="193">
        <f t="shared" si="3"/>
        <v>1099823.9900000002</v>
      </c>
      <c r="AK42" s="137">
        <f t="shared" si="4"/>
        <v>2488295.1800000002</v>
      </c>
      <c r="AL42" s="136">
        <f t="shared" si="5"/>
        <v>2249617.67</v>
      </c>
      <c r="AM42" s="198">
        <f t="shared" si="6"/>
        <v>238677.51000000024</v>
      </c>
    </row>
    <row r="43" spans="1:39" x14ac:dyDescent="0.2">
      <c r="A43" s="106" t="s">
        <v>714</v>
      </c>
      <c r="B43" s="106" t="s">
        <v>715</v>
      </c>
      <c r="C43" s="251">
        <v>4998</v>
      </c>
      <c r="D43" s="132" t="s">
        <v>718</v>
      </c>
      <c r="E43" s="190" t="s">
        <v>718</v>
      </c>
      <c r="F43" s="135">
        <v>87227.69</v>
      </c>
      <c r="G43" s="215">
        <v>0</v>
      </c>
      <c r="H43" s="135">
        <v>160529.4</v>
      </c>
      <c r="J43" s="106">
        <v>627074.75</v>
      </c>
      <c r="K43" s="274">
        <v>126949.53</v>
      </c>
      <c r="L43" s="265">
        <v>0</v>
      </c>
      <c r="M43" s="265">
        <v>18567.41</v>
      </c>
      <c r="O43" s="296">
        <v>0</v>
      </c>
      <c r="R43" s="132">
        <v>-1302074.54</v>
      </c>
      <c r="S43" s="264">
        <v>2580473.12</v>
      </c>
      <c r="T43" s="136">
        <v>2390207.27</v>
      </c>
      <c r="V43" s="129">
        <v>897.85</v>
      </c>
      <c r="W43" s="129">
        <v>200</v>
      </c>
      <c r="X43" s="129">
        <v>1139749.74</v>
      </c>
      <c r="Y43" s="129">
        <v>90830</v>
      </c>
      <c r="Z43" s="297">
        <v>2034913.74</v>
      </c>
      <c r="AA43" s="297">
        <v>9360</v>
      </c>
      <c r="AB43" s="297">
        <v>39764</v>
      </c>
      <c r="AC43" s="297">
        <v>1530870.94</v>
      </c>
      <c r="AD43" s="297">
        <v>247160.8</v>
      </c>
      <c r="AG43" s="297">
        <v>55000</v>
      </c>
      <c r="AH43" s="191">
        <f t="shared" si="1"/>
        <v>247757.09</v>
      </c>
      <c r="AI43" s="192">
        <f t="shared" si="2"/>
        <v>18567.41</v>
      </c>
      <c r="AJ43" s="193">
        <f t="shared" si="3"/>
        <v>229189.68</v>
      </c>
      <c r="AK43" s="137">
        <f t="shared" si="4"/>
        <v>3621884.8600000003</v>
      </c>
      <c r="AL43" s="136">
        <f t="shared" si="5"/>
        <v>3917069.4799999995</v>
      </c>
      <c r="AM43" s="198">
        <f t="shared" si="6"/>
        <v>-295184.61999999918</v>
      </c>
    </row>
    <row r="44" spans="1:39" x14ac:dyDescent="0.2">
      <c r="A44" s="106" t="s">
        <v>714</v>
      </c>
      <c r="B44" s="106" t="s">
        <v>715</v>
      </c>
      <c r="C44" s="251">
        <v>3421</v>
      </c>
      <c r="D44" s="132" t="s">
        <v>719</v>
      </c>
      <c r="E44" s="190" t="s">
        <v>719</v>
      </c>
      <c r="F44" s="135">
        <v>413512.8</v>
      </c>
      <c r="G44" s="215">
        <v>0</v>
      </c>
      <c r="H44" s="135">
        <v>131339.1</v>
      </c>
      <c r="J44" s="106">
        <v>384175.9</v>
      </c>
      <c r="K44" s="274">
        <v>55081.08</v>
      </c>
      <c r="L44" s="265">
        <v>0</v>
      </c>
      <c r="M44" s="265">
        <v>8120.01</v>
      </c>
      <c r="O44" s="296">
        <v>45.01</v>
      </c>
      <c r="R44" s="132">
        <v>-667483.12</v>
      </c>
      <c r="S44" s="264">
        <v>1682922.85</v>
      </c>
      <c r="T44" s="136">
        <v>1328962.97</v>
      </c>
      <c r="V44" s="129">
        <v>2075.9899999999998</v>
      </c>
      <c r="X44" s="129">
        <v>970535</v>
      </c>
      <c r="Y44" s="129">
        <v>64662</v>
      </c>
      <c r="Z44" s="297">
        <v>1714211</v>
      </c>
      <c r="AA44" s="297">
        <v>9560</v>
      </c>
      <c r="AB44" s="297">
        <v>33983</v>
      </c>
      <c r="AC44" s="297">
        <v>504034.76</v>
      </c>
      <c r="AD44" s="297">
        <v>143943.07</v>
      </c>
      <c r="AH44" s="191">
        <f t="shared" si="1"/>
        <v>544851.9</v>
      </c>
      <c r="AI44" s="192">
        <f t="shared" si="2"/>
        <v>8165.02</v>
      </c>
      <c r="AJ44" s="193">
        <f t="shared" si="3"/>
        <v>536686.88</v>
      </c>
      <c r="AK44" s="137">
        <f t="shared" si="4"/>
        <v>2366235.96</v>
      </c>
      <c r="AL44" s="136">
        <f t="shared" si="5"/>
        <v>2405731.8299999996</v>
      </c>
      <c r="AM44" s="198">
        <f t="shared" si="6"/>
        <v>-39495.869999999646</v>
      </c>
    </row>
    <row r="45" spans="1:39" x14ac:dyDescent="0.2">
      <c r="A45" s="106" t="s">
        <v>714</v>
      </c>
      <c r="B45" s="106" t="s">
        <v>715</v>
      </c>
      <c r="C45" s="251">
        <v>1467</v>
      </c>
      <c r="D45" s="132" t="s">
        <v>720</v>
      </c>
      <c r="E45" s="190" t="s">
        <v>720</v>
      </c>
      <c r="F45" s="135">
        <v>140644.87</v>
      </c>
      <c r="G45" s="215">
        <v>0</v>
      </c>
      <c r="H45" s="135">
        <v>37165.11</v>
      </c>
      <c r="J45" s="106">
        <v>602142.84</v>
      </c>
      <c r="K45" s="274">
        <v>100031.31</v>
      </c>
      <c r="L45" s="265">
        <v>0</v>
      </c>
      <c r="M45" s="265">
        <v>7255.28</v>
      </c>
      <c r="O45" s="296">
        <v>8.4</v>
      </c>
      <c r="R45" s="132">
        <v>-607982.75</v>
      </c>
      <c r="S45" s="264">
        <v>1664645.88</v>
      </c>
      <c r="T45" s="136">
        <v>800532.19</v>
      </c>
      <c r="U45" s="129">
        <v>48335</v>
      </c>
      <c r="V45" s="129">
        <v>905.75</v>
      </c>
      <c r="W45" s="129">
        <v>40</v>
      </c>
      <c r="X45" s="129">
        <v>1270261</v>
      </c>
      <c r="Y45" s="129">
        <v>128070</v>
      </c>
      <c r="Z45" s="297">
        <v>1636597</v>
      </c>
      <c r="AA45" s="297">
        <v>9700</v>
      </c>
      <c r="AB45" s="297">
        <v>102587</v>
      </c>
      <c r="AC45" s="297">
        <v>464832.38</v>
      </c>
      <c r="AD45" s="297">
        <v>218370.24</v>
      </c>
      <c r="AH45" s="191">
        <f t="shared" si="1"/>
        <v>177809.97999999998</v>
      </c>
      <c r="AI45" s="192">
        <f t="shared" si="2"/>
        <v>7263.6799999999994</v>
      </c>
      <c r="AJ45" s="193">
        <f t="shared" si="3"/>
        <v>170546.3</v>
      </c>
      <c r="AK45" s="137">
        <f t="shared" si="4"/>
        <v>2248143.94</v>
      </c>
      <c r="AL45" s="136">
        <f t="shared" si="5"/>
        <v>2432086.62</v>
      </c>
      <c r="AM45" s="198">
        <f t="shared" si="6"/>
        <v>-183942.68000000017</v>
      </c>
    </row>
    <row r="46" spans="1:39" x14ac:dyDescent="0.2">
      <c r="A46" s="106" t="s">
        <v>714</v>
      </c>
      <c r="B46" s="106" t="s">
        <v>715</v>
      </c>
      <c r="C46" s="251">
        <v>4845</v>
      </c>
      <c r="D46" s="132" t="s">
        <v>721</v>
      </c>
      <c r="E46" s="190" t="s">
        <v>721</v>
      </c>
      <c r="F46" s="135">
        <v>215238.89</v>
      </c>
      <c r="G46" s="215">
        <v>0</v>
      </c>
      <c r="H46" s="135">
        <v>94672.7</v>
      </c>
      <c r="J46" s="106">
        <v>3321126.93</v>
      </c>
      <c r="K46" s="274">
        <v>64745.57</v>
      </c>
      <c r="L46" s="265">
        <v>0</v>
      </c>
      <c r="M46" s="265">
        <v>14944.17</v>
      </c>
      <c r="O46" s="296">
        <v>21.78</v>
      </c>
      <c r="R46" s="132">
        <v>3641385.01</v>
      </c>
      <c r="S46" s="264">
        <v>349948.56</v>
      </c>
      <c r="T46" s="136">
        <v>1406658.97</v>
      </c>
      <c r="U46" s="129">
        <v>192000</v>
      </c>
      <c r="V46" s="129">
        <v>2747.48</v>
      </c>
      <c r="X46" s="129">
        <v>978719</v>
      </c>
      <c r="Y46" s="129">
        <v>191000</v>
      </c>
      <c r="Z46" s="297">
        <v>2109578</v>
      </c>
      <c r="AA46" s="297">
        <v>6200</v>
      </c>
      <c r="AB46" s="297">
        <v>41579</v>
      </c>
      <c r="AC46" s="297">
        <v>632588.15</v>
      </c>
      <c r="AD46" s="297">
        <v>248015.71</v>
      </c>
      <c r="AG46" s="297">
        <v>43680.02</v>
      </c>
      <c r="AH46" s="191">
        <f t="shared" si="1"/>
        <v>309911.59000000003</v>
      </c>
      <c r="AI46" s="192">
        <f t="shared" si="2"/>
        <v>14965.95</v>
      </c>
      <c r="AJ46" s="193">
        <f t="shared" si="3"/>
        <v>294945.64</v>
      </c>
      <c r="AK46" s="137">
        <f t="shared" si="4"/>
        <v>2771125.45</v>
      </c>
      <c r="AL46" s="136">
        <f t="shared" si="5"/>
        <v>3081640.88</v>
      </c>
      <c r="AM46" s="198">
        <f t="shared" si="6"/>
        <v>-310515.4299999997</v>
      </c>
    </row>
    <row r="47" spans="1:39" x14ac:dyDescent="0.2">
      <c r="A47" s="106" t="s">
        <v>714</v>
      </c>
      <c r="B47" s="106" t="s">
        <v>715</v>
      </c>
      <c r="C47" s="251">
        <v>3469</v>
      </c>
      <c r="D47" s="132" t="s">
        <v>722</v>
      </c>
      <c r="E47" s="190" t="s">
        <v>722</v>
      </c>
      <c r="F47" s="135">
        <v>131731.51</v>
      </c>
      <c r="G47" s="215">
        <v>0</v>
      </c>
      <c r="H47" s="135">
        <v>91654.78</v>
      </c>
      <c r="J47" s="106">
        <v>746996.51</v>
      </c>
      <c r="K47" s="274">
        <v>60302.55</v>
      </c>
      <c r="L47" s="265">
        <v>0</v>
      </c>
      <c r="M47" s="265">
        <v>7901.15</v>
      </c>
      <c r="O47" s="296">
        <v>10.01</v>
      </c>
      <c r="R47" s="132">
        <v>-328144.01</v>
      </c>
      <c r="S47" s="264">
        <v>1610762.41</v>
      </c>
      <c r="T47" s="136">
        <v>1407040.44</v>
      </c>
      <c r="U47" s="129">
        <v>180000</v>
      </c>
      <c r="V47" s="129">
        <v>1258.3499999999999</v>
      </c>
      <c r="W47" s="129">
        <v>60</v>
      </c>
      <c r="X47" s="129">
        <v>1006797</v>
      </c>
      <c r="Y47" s="129">
        <v>24862</v>
      </c>
      <c r="Z47" s="297">
        <v>1935225</v>
      </c>
      <c r="AA47" s="297">
        <v>9200</v>
      </c>
      <c r="AB47" s="297">
        <v>48072</v>
      </c>
      <c r="AC47" s="297">
        <v>685978.2</v>
      </c>
      <c r="AD47" s="297">
        <v>201386.8</v>
      </c>
      <c r="AH47" s="191">
        <f t="shared" si="1"/>
        <v>223386.29</v>
      </c>
      <c r="AI47" s="192">
        <f t="shared" si="2"/>
        <v>7911.16</v>
      </c>
      <c r="AJ47" s="193">
        <f t="shared" si="3"/>
        <v>215475.13</v>
      </c>
      <c r="AK47" s="137">
        <f t="shared" si="4"/>
        <v>2620017.79</v>
      </c>
      <c r="AL47" s="136">
        <f t="shared" si="5"/>
        <v>2879862</v>
      </c>
      <c r="AM47" s="198">
        <f t="shared" si="6"/>
        <v>-259844.20999999996</v>
      </c>
    </row>
    <row r="48" spans="1:39" x14ac:dyDescent="0.2">
      <c r="A48" s="106" t="s">
        <v>714</v>
      </c>
      <c r="B48" s="106" t="s">
        <v>715</v>
      </c>
      <c r="C48" s="251">
        <v>2587</v>
      </c>
      <c r="D48" s="132" t="s">
        <v>723</v>
      </c>
      <c r="E48" s="190" t="s">
        <v>723</v>
      </c>
      <c r="F48" s="135">
        <v>208679.07</v>
      </c>
      <c r="G48" s="215">
        <v>0</v>
      </c>
      <c r="H48" s="135">
        <v>131855.65</v>
      </c>
      <c r="J48" s="106">
        <v>828003.31</v>
      </c>
      <c r="K48" s="274">
        <v>50755.02</v>
      </c>
      <c r="L48" s="265">
        <v>0</v>
      </c>
      <c r="M48" s="265">
        <v>10552.87</v>
      </c>
      <c r="O48" s="296">
        <v>6.18</v>
      </c>
      <c r="R48" s="132">
        <v>-1188426.99</v>
      </c>
      <c r="S48" s="264">
        <v>2707380.46</v>
      </c>
      <c r="T48" s="136">
        <v>1095240.43</v>
      </c>
      <c r="U48" s="129">
        <v>180000</v>
      </c>
      <c r="V48" s="129">
        <v>1543.76</v>
      </c>
      <c r="W48" s="129">
        <v>1698</v>
      </c>
      <c r="X48" s="129">
        <v>1272309.8899999999</v>
      </c>
      <c r="Y48" s="129">
        <v>73830</v>
      </c>
      <c r="Z48" s="297">
        <v>2019901.89</v>
      </c>
      <c r="AA48" s="297">
        <v>6200</v>
      </c>
      <c r="AB48" s="297">
        <v>35065</v>
      </c>
      <c r="AC48" s="297">
        <v>634511.9</v>
      </c>
      <c r="AD48" s="297">
        <v>239162.76</v>
      </c>
      <c r="AH48" s="191">
        <f t="shared" si="1"/>
        <v>340534.72</v>
      </c>
      <c r="AI48" s="192">
        <f t="shared" si="2"/>
        <v>10559.050000000001</v>
      </c>
      <c r="AJ48" s="193">
        <f t="shared" si="3"/>
        <v>329975.67</v>
      </c>
      <c r="AK48" s="137">
        <f t="shared" si="4"/>
        <v>2624622.08</v>
      </c>
      <c r="AL48" s="136">
        <f t="shared" si="5"/>
        <v>2934841.55</v>
      </c>
      <c r="AM48" s="198">
        <f t="shared" si="6"/>
        <v>-310219.46999999974</v>
      </c>
    </row>
    <row r="49" spans="1:39" x14ac:dyDescent="0.2">
      <c r="A49" s="106" t="s">
        <v>714</v>
      </c>
      <c r="B49" s="106" t="s">
        <v>715</v>
      </c>
      <c r="C49" s="251">
        <v>1576</v>
      </c>
      <c r="D49" s="132" t="s">
        <v>724</v>
      </c>
      <c r="E49" s="190" t="s">
        <v>724</v>
      </c>
      <c r="F49" s="135">
        <v>469459.75</v>
      </c>
      <c r="G49" s="215">
        <v>0</v>
      </c>
      <c r="H49" s="135">
        <v>14597.04</v>
      </c>
      <c r="J49" s="106">
        <v>734548.59</v>
      </c>
      <c r="K49" s="274">
        <v>109751.67999999999</v>
      </c>
      <c r="M49" s="265">
        <v>7631.43</v>
      </c>
      <c r="O49" s="296">
        <v>4.24</v>
      </c>
      <c r="R49" s="132">
        <v>-825363.53</v>
      </c>
      <c r="S49" s="264">
        <v>2321309.19</v>
      </c>
      <c r="T49" s="136">
        <v>552386.94999999995</v>
      </c>
      <c r="V49" s="129">
        <v>2125.58</v>
      </c>
      <c r="X49" s="129">
        <v>659014.5</v>
      </c>
      <c r="Y49" s="129">
        <v>44502</v>
      </c>
      <c r="Z49" s="297">
        <v>875723.5</v>
      </c>
      <c r="AA49" s="297">
        <v>9500</v>
      </c>
      <c r="AB49" s="297">
        <v>41393</v>
      </c>
      <c r="AC49" s="297">
        <v>322340.2</v>
      </c>
      <c r="AD49" s="297">
        <v>184296.6</v>
      </c>
      <c r="AH49" s="191">
        <f t="shared" si="1"/>
        <v>484056.79</v>
      </c>
      <c r="AI49" s="192">
        <f t="shared" si="2"/>
        <v>7635.67</v>
      </c>
      <c r="AJ49" s="193">
        <f t="shared" si="3"/>
        <v>476421.12</v>
      </c>
      <c r="AK49" s="137">
        <f t="shared" si="4"/>
        <v>1258029.0299999998</v>
      </c>
      <c r="AL49" s="136">
        <f t="shared" si="5"/>
        <v>1433253.3</v>
      </c>
      <c r="AM49" s="198">
        <f t="shared" si="6"/>
        <v>-175224.27000000025</v>
      </c>
    </row>
    <row r="50" spans="1:39" x14ac:dyDescent="0.2">
      <c r="A50" s="106" t="s">
        <v>714</v>
      </c>
      <c r="B50" s="106" t="s">
        <v>715</v>
      </c>
      <c r="C50" s="251">
        <v>2113</v>
      </c>
      <c r="D50" s="132" t="s">
        <v>725</v>
      </c>
      <c r="E50" s="190" t="s">
        <v>725</v>
      </c>
      <c r="F50" s="135">
        <v>943400.36</v>
      </c>
      <c r="G50" s="215">
        <v>0</v>
      </c>
      <c r="H50" s="135">
        <v>35356.36</v>
      </c>
      <c r="J50" s="106">
        <v>489558.85</v>
      </c>
      <c r="K50" s="274">
        <v>93933.64</v>
      </c>
      <c r="L50" s="265">
        <v>0</v>
      </c>
      <c r="M50" s="265">
        <v>12758.26</v>
      </c>
      <c r="O50" s="296">
        <v>66.290000000000006</v>
      </c>
      <c r="R50" s="132">
        <v>355469.26</v>
      </c>
      <c r="S50" s="264">
        <v>991778.49</v>
      </c>
      <c r="T50" s="136">
        <v>543549.16</v>
      </c>
      <c r="U50" s="129">
        <v>75580</v>
      </c>
      <c r="V50" s="129">
        <v>3887.55</v>
      </c>
      <c r="X50" s="129">
        <v>826631.4</v>
      </c>
      <c r="Y50" s="129">
        <v>183536</v>
      </c>
      <c r="Z50" s="297">
        <v>962867.4</v>
      </c>
      <c r="AB50" s="297">
        <v>29182</v>
      </c>
      <c r="AC50" s="297">
        <v>322961.82</v>
      </c>
      <c r="AD50" s="297">
        <v>78622.929999999993</v>
      </c>
      <c r="AG50" s="297">
        <v>37373.050000000003</v>
      </c>
      <c r="AH50" s="191">
        <f t="shared" si="1"/>
        <v>978756.72</v>
      </c>
      <c r="AI50" s="192">
        <f t="shared" si="2"/>
        <v>12824.550000000001</v>
      </c>
      <c r="AJ50" s="193">
        <f t="shared" si="3"/>
        <v>965932.16999999993</v>
      </c>
      <c r="AK50" s="137">
        <f t="shared" si="4"/>
        <v>1633184.11</v>
      </c>
      <c r="AL50" s="136">
        <f t="shared" si="5"/>
        <v>1431007.2</v>
      </c>
      <c r="AM50" s="198">
        <f t="shared" si="6"/>
        <v>202176.91000000015</v>
      </c>
    </row>
    <row r="51" spans="1:39" x14ac:dyDescent="0.2">
      <c r="A51" s="106" t="s">
        <v>714</v>
      </c>
      <c r="B51" s="106" t="s">
        <v>715</v>
      </c>
      <c r="C51" s="251">
        <v>1780</v>
      </c>
      <c r="D51" s="132" t="s">
        <v>726</v>
      </c>
      <c r="E51" s="190" t="s">
        <v>726</v>
      </c>
      <c r="F51" s="135">
        <v>208760.81</v>
      </c>
      <c r="G51" s="215">
        <v>0</v>
      </c>
      <c r="H51" s="135">
        <v>24367.84</v>
      </c>
      <c r="J51" s="106">
        <v>2839051.26</v>
      </c>
      <c r="K51" s="274">
        <v>97763.21</v>
      </c>
      <c r="L51" s="265">
        <v>0</v>
      </c>
      <c r="M51" s="265">
        <v>16324.25</v>
      </c>
      <c r="O51" s="296">
        <v>100.93</v>
      </c>
      <c r="R51" s="132">
        <v>2577629.42</v>
      </c>
      <c r="S51" s="264">
        <v>667821.93000000005</v>
      </c>
      <c r="T51" s="136">
        <v>635314.28</v>
      </c>
      <c r="U51" s="129">
        <v>77000</v>
      </c>
      <c r="V51" s="129">
        <v>1133.29</v>
      </c>
      <c r="X51" s="129">
        <v>1025199.3</v>
      </c>
      <c r="Y51" s="129">
        <v>170200</v>
      </c>
      <c r="Z51" s="297">
        <v>1231464.3</v>
      </c>
      <c r="AA51" s="297">
        <v>9700</v>
      </c>
      <c r="AB51" s="297">
        <v>72585</v>
      </c>
      <c r="AC51" s="297">
        <v>457188.97</v>
      </c>
      <c r="AD51" s="297">
        <v>229842.01</v>
      </c>
      <c r="AH51" s="191">
        <f t="shared" si="1"/>
        <v>233128.65</v>
      </c>
      <c r="AI51" s="192">
        <f t="shared" si="2"/>
        <v>16425.18</v>
      </c>
      <c r="AJ51" s="193">
        <f t="shared" si="3"/>
        <v>216703.47</v>
      </c>
      <c r="AK51" s="137">
        <f t="shared" si="4"/>
        <v>1908846.87</v>
      </c>
      <c r="AL51" s="136">
        <f t="shared" si="5"/>
        <v>2000780.28</v>
      </c>
      <c r="AM51" s="198">
        <f t="shared" si="6"/>
        <v>-91933.409999999916</v>
      </c>
    </row>
    <row r="52" spans="1:39" x14ac:dyDescent="0.2">
      <c r="A52" s="106" t="s">
        <v>687</v>
      </c>
      <c r="B52" s="106" t="s">
        <v>729</v>
      </c>
      <c r="C52" s="251">
        <v>1148</v>
      </c>
      <c r="D52" s="132" t="s">
        <v>731</v>
      </c>
      <c r="E52" s="190" t="s">
        <v>731</v>
      </c>
      <c r="F52" s="135">
        <v>200619.28</v>
      </c>
      <c r="G52" s="215">
        <v>37069</v>
      </c>
      <c r="H52" s="135">
        <v>4338.47</v>
      </c>
      <c r="J52" s="106">
        <v>1041614.66</v>
      </c>
      <c r="K52" s="274">
        <v>266113.21000000002</v>
      </c>
      <c r="L52" s="265">
        <v>11500</v>
      </c>
      <c r="M52" s="265">
        <v>7953.92</v>
      </c>
      <c r="O52" s="296">
        <v>2398.96</v>
      </c>
      <c r="R52" s="132">
        <v>-445421.24</v>
      </c>
      <c r="S52" s="264">
        <v>2139773.89</v>
      </c>
      <c r="T52" s="136">
        <v>740741.67</v>
      </c>
      <c r="V52" s="129">
        <v>1211.6300000000001</v>
      </c>
      <c r="X52" s="129">
        <v>632433.6</v>
      </c>
      <c r="Z52" s="297">
        <v>743333.6</v>
      </c>
      <c r="AA52" s="297">
        <v>2200</v>
      </c>
      <c r="AB52" s="297">
        <v>53098</v>
      </c>
      <c r="AC52" s="297">
        <v>490913.17</v>
      </c>
      <c r="AD52" s="297">
        <v>210993.04</v>
      </c>
      <c r="AG52" s="297">
        <v>40300</v>
      </c>
      <c r="AH52" s="191">
        <f t="shared" si="1"/>
        <v>242026.75</v>
      </c>
      <c r="AI52" s="192">
        <f t="shared" si="2"/>
        <v>21852.879999999997</v>
      </c>
      <c r="AJ52" s="193">
        <f t="shared" si="3"/>
        <v>220173.87</v>
      </c>
      <c r="AK52" s="137">
        <f t="shared" si="4"/>
        <v>1374386.9</v>
      </c>
      <c r="AL52" s="136">
        <f t="shared" si="5"/>
        <v>1540837.81</v>
      </c>
      <c r="AM52" s="198">
        <f t="shared" si="6"/>
        <v>-166450.91000000015</v>
      </c>
    </row>
    <row r="53" spans="1:39" x14ac:dyDescent="0.2">
      <c r="A53" s="106" t="s">
        <v>687</v>
      </c>
      <c r="B53" s="106" t="s">
        <v>729</v>
      </c>
      <c r="C53" s="251">
        <v>600</v>
      </c>
      <c r="D53" s="132" t="s">
        <v>732</v>
      </c>
      <c r="E53" s="190" t="s">
        <v>732</v>
      </c>
      <c r="F53" s="135">
        <v>412208.2</v>
      </c>
      <c r="G53" s="215">
        <v>70294</v>
      </c>
      <c r="H53" s="135">
        <v>12138.02</v>
      </c>
      <c r="J53" s="106">
        <v>448678.83</v>
      </c>
      <c r="K53" s="274">
        <v>160130.46</v>
      </c>
      <c r="L53" s="265">
        <v>0</v>
      </c>
      <c r="M53" s="265">
        <v>9927.82</v>
      </c>
      <c r="O53" s="296">
        <v>976.32</v>
      </c>
      <c r="R53" s="132">
        <v>739508.99</v>
      </c>
      <c r="S53" s="264">
        <v>293207.49</v>
      </c>
      <c r="T53" s="136">
        <v>807366.88</v>
      </c>
      <c r="V53" s="129">
        <v>1468.62</v>
      </c>
      <c r="X53" s="129">
        <v>247716</v>
      </c>
      <c r="Z53" s="297">
        <v>549276</v>
      </c>
      <c r="AA53" s="297">
        <v>4400</v>
      </c>
      <c r="AB53" s="297">
        <v>21538</v>
      </c>
      <c r="AC53" s="297">
        <v>313553.43</v>
      </c>
      <c r="AD53" s="297">
        <v>83955.18</v>
      </c>
      <c r="AG53" s="297">
        <v>24000</v>
      </c>
      <c r="AH53" s="191">
        <f t="shared" si="1"/>
        <v>494640.22000000003</v>
      </c>
      <c r="AI53" s="192">
        <f t="shared" si="2"/>
        <v>10904.14</v>
      </c>
      <c r="AJ53" s="193">
        <f t="shared" si="3"/>
        <v>483736.08</v>
      </c>
      <c r="AK53" s="137">
        <f t="shared" si="4"/>
        <v>1056551.5</v>
      </c>
      <c r="AL53" s="136">
        <f t="shared" si="5"/>
        <v>996722.60999999987</v>
      </c>
      <c r="AM53" s="198">
        <f t="shared" si="6"/>
        <v>59828.89000000013</v>
      </c>
    </row>
    <row r="54" spans="1:39" x14ac:dyDescent="0.2">
      <c r="A54" s="106" t="s">
        <v>687</v>
      </c>
      <c r="B54" s="106" t="s">
        <v>729</v>
      </c>
      <c r="C54" s="251">
        <v>1963</v>
      </c>
      <c r="D54" s="132" t="s">
        <v>733</v>
      </c>
      <c r="E54" s="190" t="s">
        <v>733</v>
      </c>
      <c r="F54" s="135">
        <v>248802.97</v>
      </c>
      <c r="G54" s="215">
        <v>40847</v>
      </c>
      <c r="H54" s="135">
        <v>11000</v>
      </c>
      <c r="J54" s="106">
        <v>919226.39</v>
      </c>
      <c r="K54" s="274">
        <v>205327.83</v>
      </c>
      <c r="L54" s="265">
        <v>3928</v>
      </c>
      <c r="M54" s="265">
        <v>21559.65</v>
      </c>
      <c r="O54" s="296">
        <v>4854.66</v>
      </c>
      <c r="R54" s="132">
        <v>-329000.25</v>
      </c>
      <c r="S54" s="264">
        <v>1946315.03</v>
      </c>
      <c r="T54" s="136">
        <v>1005991.05</v>
      </c>
      <c r="U54" s="129">
        <v>64835</v>
      </c>
      <c r="V54" s="129">
        <v>1339.31</v>
      </c>
      <c r="X54" s="129">
        <v>978936</v>
      </c>
      <c r="Z54" s="297">
        <v>1294736</v>
      </c>
      <c r="AA54" s="297">
        <v>7900</v>
      </c>
      <c r="AB54" s="297">
        <v>31118</v>
      </c>
      <c r="AC54" s="297">
        <v>731953.53</v>
      </c>
      <c r="AD54" s="297">
        <v>207846.73</v>
      </c>
      <c r="AH54" s="191">
        <f t="shared" si="1"/>
        <v>300649.96999999997</v>
      </c>
      <c r="AI54" s="192">
        <f t="shared" si="2"/>
        <v>30342.31</v>
      </c>
      <c r="AJ54" s="193">
        <f t="shared" si="3"/>
        <v>270307.65999999997</v>
      </c>
      <c r="AK54" s="137">
        <f t="shared" si="4"/>
        <v>2051101.36</v>
      </c>
      <c r="AL54" s="136">
        <f t="shared" si="5"/>
        <v>2273554.2600000002</v>
      </c>
      <c r="AM54" s="198">
        <f t="shared" si="6"/>
        <v>-222452.90000000014</v>
      </c>
    </row>
    <row r="55" spans="1:39" x14ac:dyDescent="0.2">
      <c r="A55" s="106" t="s">
        <v>687</v>
      </c>
      <c r="B55" s="106" t="s">
        <v>729</v>
      </c>
      <c r="C55" s="251">
        <v>3524</v>
      </c>
      <c r="D55" s="132" t="s">
        <v>734</v>
      </c>
      <c r="E55" s="190" t="s">
        <v>734</v>
      </c>
      <c r="F55" s="135">
        <v>450302.24</v>
      </c>
      <c r="G55" s="215">
        <v>65633.5</v>
      </c>
      <c r="H55" s="135">
        <v>38849.32</v>
      </c>
      <c r="J55" s="106">
        <v>978423.96</v>
      </c>
      <c r="K55" s="274">
        <v>267405.84999999998</v>
      </c>
      <c r="L55" s="265">
        <v>27000</v>
      </c>
      <c r="M55" s="265">
        <v>32611.91</v>
      </c>
      <c r="O55" s="296">
        <v>5210.2700000000004</v>
      </c>
      <c r="R55" s="132">
        <v>-446418.13</v>
      </c>
      <c r="S55" s="264">
        <v>2217512.62</v>
      </c>
      <c r="T55" s="136">
        <v>1554093.64</v>
      </c>
      <c r="U55" s="129">
        <v>80780</v>
      </c>
      <c r="V55" s="129">
        <v>1798.15</v>
      </c>
      <c r="X55" s="129">
        <v>1201682.05</v>
      </c>
      <c r="Z55" s="297">
        <v>1683264.05</v>
      </c>
      <c r="AA55" s="297">
        <v>11400</v>
      </c>
      <c r="AB55" s="297">
        <v>22159.5</v>
      </c>
      <c r="AC55" s="297">
        <v>929920.1</v>
      </c>
      <c r="AD55" s="297">
        <v>226911.99</v>
      </c>
      <c r="AH55" s="191">
        <f t="shared" si="1"/>
        <v>554785.05999999994</v>
      </c>
      <c r="AI55" s="192">
        <f t="shared" si="2"/>
        <v>64822.180000000008</v>
      </c>
      <c r="AJ55" s="193">
        <f t="shared" si="3"/>
        <v>489962.87999999995</v>
      </c>
      <c r="AK55" s="137">
        <f t="shared" si="4"/>
        <v>2838353.84</v>
      </c>
      <c r="AL55" s="136">
        <f t="shared" si="5"/>
        <v>2873655.6399999997</v>
      </c>
      <c r="AM55" s="198">
        <f t="shared" si="6"/>
        <v>-35301.799999999814</v>
      </c>
    </row>
    <row r="56" spans="1:39" x14ac:dyDescent="0.2">
      <c r="A56" s="106" t="s">
        <v>687</v>
      </c>
      <c r="B56" s="106" t="s">
        <v>729</v>
      </c>
      <c r="C56" s="251">
        <v>4129</v>
      </c>
      <c r="D56" s="132" t="s">
        <v>735</v>
      </c>
      <c r="E56" s="190" t="s">
        <v>735</v>
      </c>
      <c r="F56" s="135">
        <v>297330.81</v>
      </c>
      <c r="G56" s="215">
        <v>86559.5</v>
      </c>
      <c r="H56" s="135">
        <v>37935</v>
      </c>
      <c r="J56" s="106">
        <v>836084.64</v>
      </c>
      <c r="K56" s="274">
        <v>247176.01</v>
      </c>
      <c r="L56" s="265">
        <v>5745</v>
      </c>
      <c r="M56" s="265">
        <v>24692.91</v>
      </c>
      <c r="O56" s="296">
        <v>6677.99</v>
      </c>
      <c r="R56" s="132">
        <v>-260418.92</v>
      </c>
      <c r="S56" s="264">
        <v>1921030.3</v>
      </c>
      <c r="T56" s="136">
        <v>1587868.37</v>
      </c>
      <c r="U56" s="129">
        <v>93821</v>
      </c>
      <c r="V56" s="129">
        <v>1754.01</v>
      </c>
      <c r="X56" s="129">
        <v>967070</v>
      </c>
      <c r="Z56" s="297">
        <v>1479398</v>
      </c>
      <c r="AA56" s="297">
        <v>28400</v>
      </c>
      <c r="AB56" s="297">
        <v>43043.5</v>
      </c>
      <c r="AC56" s="297">
        <v>1023428.89</v>
      </c>
      <c r="AD56" s="297">
        <v>248484.31</v>
      </c>
      <c r="AG56" s="297">
        <v>20400</v>
      </c>
      <c r="AH56" s="191">
        <f t="shared" si="1"/>
        <v>421825.31</v>
      </c>
      <c r="AI56" s="192">
        <f t="shared" si="2"/>
        <v>37115.9</v>
      </c>
      <c r="AJ56" s="193">
        <f t="shared" si="3"/>
        <v>384709.41</v>
      </c>
      <c r="AK56" s="137">
        <f t="shared" si="4"/>
        <v>2650513.38</v>
      </c>
      <c r="AL56" s="136">
        <f t="shared" si="5"/>
        <v>2843154.7</v>
      </c>
      <c r="AM56" s="198">
        <f t="shared" si="6"/>
        <v>-192641.3200000003</v>
      </c>
    </row>
    <row r="57" spans="1:39" x14ac:dyDescent="0.2">
      <c r="A57" s="106" t="s">
        <v>687</v>
      </c>
      <c r="B57" s="106" t="s">
        <v>729</v>
      </c>
      <c r="C57" s="251">
        <v>2325</v>
      </c>
      <c r="D57" s="132" t="s">
        <v>736</v>
      </c>
      <c r="E57" s="190" t="s">
        <v>736</v>
      </c>
      <c r="F57" s="135">
        <v>462084.69</v>
      </c>
      <c r="G57" s="215">
        <v>31801</v>
      </c>
      <c r="H57" s="135">
        <v>64507</v>
      </c>
      <c r="J57" s="106">
        <v>758379.56</v>
      </c>
      <c r="K57" s="274">
        <v>289396.77</v>
      </c>
      <c r="L57" s="265">
        <v>13500</v>
      </c>
      <c r="M57" s="265">
        <v>23516.880000000001</v>
      </c>
      <c r="O57" s="296">
        <v>1391.13</v>
      </c>
      <c r="R57" s="132">
        <v>-25188.91</v>
      </c>
      <c r="S57" s="264">
        <v>1915444.77</v>
      </c>
      <c r="T57" s="136">
        <v>1160831.99</v>
      </c>
      <c r="U57" s="129">
        <v>33006.07</v>
      </c>
      <c r="V57" s="129">
        <v>2734.19</v>
      </c>
      <c r="X57" s="129">
        <v>1238181.8799999999</v>
      </c>
      <c r="Y57" s="129">
        <v>10000</v>
      </c>
      <c r="Z57" s="297">
        <v>1497249.88</v>
      </c>
      <c r="AA57" s="297">
        <v>6600</v>
      </c>
      <c r="AB57" s="297">
        <v>53702</v>
      </c>
      <c r="AC57" s="297">
        <v>887269.69</v>
      </c>
      <c r="AD57" s="297">
        <v>272427.40999999997</v>
      </c>
      <c r="AG57" s="297">
        <v>50000</v>
      </c>
      <c r="AH57" s="191">
        <f t="shared" si="1"/>
        <v>558392.68999999994</v>
      </c>
      <c r="AI57" s="192">
        <f t="shared" si="2"/>
        <v>38408.01</v>
      </c>
      <c r="AJ57" s="193">
        <f t="shared" si="3"/>
        <v>519984.67999999993</v>
      </c>
      <c r="AK57" s="137">
        <f t="shared" si="4"/>
        <v>2444754.13</v>
      </c>
      <c r="AL57" s="136">
        <f t="shared" si="5"/>
        <v>2767248.98</v>
      </c>
      <c r="AM57" s="198">
        <f t="shared" si="6"/>
        <v>-322494.85000000009</v>
      </c>
    </row>
    <row r="58" spans="1:39" x14ac:dyDescent="0.2">
      <c r="A58" s="106" t="s">
        <v>687</v>
      </c>
      <c r="B58" s="106" t="s">
        <v>729</v>
      </c>
      <c r="C58" s="251">
        <v>1841</v>
      </c>
      <c r="D58" s="132" t="s">
        <v>737</v>
      </c>
      <c r="E58" s="190" t="s">
        <v>737</v>
      </c>
      <c r="F58" s="135">
        <v>280449.09999999998</v>
      </c>
      <c r="G58" s="215">
        <v>30781</v>
      </c>
      <c r="H58" s="135">
        <v>22672.720000000001</v>
      </c>
      <c r="J58" s="106">
        <v>724112.59</v>
      </c>
      <c r="K58" s="274">
        <v>257566.96</v>
      </c>
      <c r="L58" s="265">
        <v>13100</v>
      </c>
      <c r="M58" s="265">
        <v>15214.76</v>
      </c>
      <c r="O58" s="296">
        <v>1811.54</v>
      </c>
      <c r="R58" s="132">
        <v>-199816.51</v>
      </c>
      <c r="S58" s="264">
        <v>1650781.62</v>
      </c>
      <c r="T58" s="136">
        <v>1354569.55</v>
      </c>
      <c r="V58" s="129">
        <v>1740.55</v>
      </c>
      <c r="X58" s="129">
        <v>505535</v>
      </c>
      <c r="Z58" s="297">
        <v>1077146.58</v>
      </c>
      <c r="AA58" s="297">
        <v>41510</v>
      </c>
      <c r="AB58" s="297">
        <v>21688</v>
      </c>
      <c r="AC58" s="297">
        <v>684659.51</v>
      </c>
      <c r="AD58" s="297">
        <v>202350.05</v>
      </c>
      <c r="AH58" s="191">
        <f t="shared" si="1"/>
        <v>333902.81999999995</v>
      </c>
      <c r="AI58" s="192">
        <f t="shared" si="2"/>
        <v>30126.300000000003</v>
      </c>
      <c r="AJ58" s="193">
        <f t="shared" si="3"/>
        <v>303776.51999999996</v>
      </c>
      <c r="AK58" s="137">
        <f t="shared" si="4"/>
        <v>1861845.1</v>
      </c>
      <c r="AL58" s="136">
        <f t="shared" si="5"/>
        <v>2027354.1400000001</v>
      </c>
      <c r="AM58" s="198">
        <f t="shared" si="6"/>
        <v>-165509.04000000004</v>
      </c>
    </row>
    <row r="59" spans="1:39" x14ac:dyDescent="0.2">
      <c r="A59" s="106" t="s">
        <v>687</v>
      </c>
      <c r="B59" s="106" t="s">
        <v>729</v>
      </c>
      <c r="C59" s="251">
        <v>1982</v>
      </c>
      <c r="D59" s="132" t="s">
        <v>738</v>
      </c>
      <c r="E59" s="190" t="s">
        <v>738</v>
      </c>
      <c r="F59" s="135">
        <v>55408.05</v>
      </c>
      <c r="G59" s="215">
        <v>34342</v>
      </c>
      <c r="H59" s="135">
        <v>11436.43</v>
      </c>
      <c r="J59" s="106">
        <v>1122117.8700000001</v>
      </c>
      <c r="K59" s="274">
        <v>218637.64</v>
      </c>
      <c r="L59" s="265">
        <v>1020</v>
      </c>
      <c r="M59" s="265">
        <v>18735.11</v>
      </c>
      <c r="O59" s="296">
        <v>1466.31</v>
      </c>
      <c r="R59" s="132">
        <v>-363361.49</v>
      </c>
      <c r="S59" s="264">
        <v>2032099.69</v>
      </c>
      <c r="T59" s="136">
        <v>1070135.73</v>
      </c>
      <c r="U59" s="129">
        <v>11387</v>
      </c>
      <c r="V59" s="129">
        <v>856.24</v>
      </c>
      <c r="X59" s="129">
        <v>623154</v>
      </c>
      <c r="Z59" s="297">
        <v>1104704</v>
      </c>
      <c r="AA59" s="297">
        <v>5700</v>
      </c>
      <c r="AB59" s="297">
        <v>18438</v>
      </c>
      <c r="AC59" s="297">
        <v>589813.22</v>
      </c>
      <c r="AD59" s="297">
        <v>234895.38</v>
      </c>
      <c r="AH59" s="191">
        <f t="shared" si="1"/>
        <v>101186.48000000001</v>
      </c>
      <c r="AI59" s="192">
        <f t="shared" si="2"/>
        <v>21221.420000000002</v>
      </c>
      <c r="AJ59" s="193">
        <f t="shared" si="3"/>
        <v>79965.060000000012</v>
      </c>
      <c r="AK59" s="137">
        <f t="shared" si="4"/>
        <v>1705532.97</v>
      </c>
      <c r="AL59" s="136">
        <f t="shared" si="5"/>
        <v>1953550.6</v>
      </c>
      <c r="AM59" s="198">
        <f t="shared" si="6"/>
        <v>-248017.63000000012</v>
      </c>
    </row>
    <row r="60" spans="1:39" x14ac:dyDescent="0.2">
      <c r="A60" s="106" t="s">
        <v>687</v>
      </c>
      <c r="B60" s="106" t="s">
        <v>729</v>
      </c>
      <c r="C60" s="251">
        <v>4846</v>
      </c>
      <c r="D60" s="132" t="s">
        <v>739</v>
      </c>
      <c r="E60" s="190" t="s">
        <v>739</v>
      </c>
      <c r="F60" s="135">
        <v>153798.72</v>
      </c>
      <c r="G60" s="215">
        <v>89157</v>
      </c>
      <c r="H60" s="135">
        <v>67460</v>
      </c>
      <c r="J60" s="106">
        <v>1656849.45</v>
      </c>
      <c r="K60" s="274">
        <v>261332.24</v>
      </c>
      <c r="L60" s="265">
        <v>72560</v>
      </c>
      <c r="M60" s="265">
        <v>68771.19</v>
      </c>
      <c r="O60" s="296">
        <v>7067.33</v>
      </c>
      <c r="R60" s="132">
        <v>1053249.73</v>
      </c>
      <c r="S60" s="264">
        <v>1174038.5</v>
      </c>
      <c r="T60" s="136">
        <v>2162402.2000000002</v>
      </c>
      <c r="U60" s="129">
        <v>94305</v>
      </c>
      <c r="V60" s="129">
        <v>1399.61</v>
      </c>
      <c r="X60" s="129">
        <v>914056</v>
      </c>
      <c r="Z60" s="297">
        <v>1711660</v>
      </c>
      <c r="AA60" s="297">
        <v>8800</v>
      </c>
      <c r="AB60" s="297">
        <v>27448</v>
      </c>
      <c r="AC60" s="297">
        <v>1311980.9099999999</v>
      </c>
      <c r="AD60" s="297">
        <v>259363.24</v>
      </c>
      <c r="AH60" s="191">
        <f t="shared" si="1"/>
        <v>310415.71999999997</v>
      </c>
      <c r="AI60" s="192">
        <f t="shared" si="2"/>
        <v>148398.51999999999</v>
      </c>
      <c r="AJ60" s="193">
        <f t="shared" si="3"/>
        <v>162017.19999999998</v>
      </c>
      <c r="AK60" s="137">
        <f t="shared" si="4"/>
        <v>3172162.81</v>
      </c>
      <c r="AL60" s="136">
        <f t="shared" si="5"/>
        <v>3319252.1500000004</v>
      </c>
      <c r="AM60" s="198">
        <f t="shared" si="6"/>
        <v>-147089.34000000032</v>
      </c>
    </row>
    <row r="61" spans="1:39" x14ac:dyDescent="0.2">
      <c r="A61" s="106" t="s">
        <v>687</v>
      </c>
      <c r="B61" s="106" t="s">
        <v>729</v>
      </c>
      <c r="C61" s="251">
        <v>5177</v>
      </c>
      <c r="D61" s="132" t="s">
        <v>740</v>
      </c>
      <c r="E61" s="190" t="s">
        <v>740</v>
      </c>
      <c r="F61" s="135">
        <v>640959.9</v>
      </c>
      <c r="G61" s="215">
        <v>210288.5</v>
      </c>
      <c r="H61" s="135">
        <v>54202.84</v>
      </c>
      <c r="J61" s="106">
        <v>1304144.48</v>
      </c>
      <c r="K61" s="274">
        <v>512677.73</v>
      </c>
      <c r="L61" s="265">
        <v>14200</v>
      </c>
      <c r="M61" s="265">
        <v>30837.38</v>
      </c>
      <c r="O61" s="296">
        <v>10794.06</v>
      </c>
      <c r="R61" s="132">
        <v>-989023.48</v>
      </c>
      <c r="S61" s="264">
        <v>3795531.45</v>
      </c>
      <c r="T61" s="136">
        <v>2184876.83</v>
      </c>
      <c r="U61" s="129">
        <v>71730</v>
      </c>
      <c r="V61" s="129">
        <v>3087.24</v>
      </c>
      <c r="X61" s="129">
        <v>1537154.87</v>
      </c>
      <c r="Z61" s="297">
        <v>2375260.5499999998</v>
      </c>
      <c r="AA61" s="297">
        <v>14000</v>
      </c>
      <c r="AB61" s="297">
        <v>39613.68</v>
      </c>
      <c r="AC61" s="297">
        <v>1105032.6100000001</v>
      </c>
      <c r="AD61" s="297">
        <v>367008.06</v>
      </c>
      <c r="AG61" s="297">
        <v>36000</v>
      </c>
      <c r="AH61" s="191">
        <f t="shared" si="1"/>
        <v>905451.24</v>
      </c>
      <c r="AI61" s="192">
        <f t="shared" si="2"/>
        <v>55831.44</v>
      </c>
      <c r="AJ61" s="193">
        <f t="shared" si="3"/>
        <v>849619.8</v>
      </c>
      <c r="AK61" s="137">
        <f t="shared" si="4"/>
        <v>3796848.9400000004</v>
      </c>
      <c r="AL61" s="136">
        <f t="shared" si="5"/>
        <v>3936914.9</v>
      </c>
      <c r="AM61" s="198">
        <f t="shared" si="6"/>
        <v>-140065.9599999995</v>
      </c>
    </row>
    <row r="62" spans="1:39" x14ac:dyDescent="0.2">
      <c r="A62" s="106" t="s">
        <v>687</v>
      </c>
      <c r="B62" s="106" t="s">
        <v>729</v>
      </c>
      <c r="C62" s="251">
        <v>3373</v>
      </c>
      <c r="D62" s="132" t="s">
        <v>741</v>
      </c>
      <c r="E62" s="190" t="s">
        <v>741</v>
      </c>
      <c r="F62" s="135">
        <v>103388.43</v>
      </c>
      <c r="G62" s="215">
        <v>58720</v>
      </c>
      <c r="H62" s="135">
        <v>53021.7</v>
      </c>
      <c r="J62" s="106">
        <v>695737.53</v>
      </c>
      <c r="K62" s="274">
        <v>291162.51</v>
      </c>
      <c r="L62" s="265">
        <v>5932</v>
      </c>
      <c r="M62" s="265">
        <v>28281.33</v>
      </c>
      <c r="O62" s="296">
        <v>4626.29</v>
      </c>
      <c r="R62" s="132">
        <v>-373858.99</v>
      </c>
      <c r="S62" s="264">
        <v>1606269.64</v>
      </c>
      <c r="T62" s="136">
        <v>1508204.97</v>
      </c>
      <c r="U62" s="129">
        <v>51902</v>
      </c>
      <c r="V62" s="129">
        <v>1131.3900000000001</v>
      </c>
      <c r="X62" s="129">
        <v>905080</v>
      </c>
      <c r="Y62" s="129">
        <v>94000</v>
      </c>
      <c r="Z62" s="297">
        <v>1434784</v>
      </c>
      <c r="AA62" s="297">
        <v>4400</v>
      </c>
      <c r="AB62" s="297">
        <v>21681.5</v>
      </c>
      <c r="AC62" s="297">
        <v>947518.58</v>
      </c>
      <c r="AD62" s="297">
        <v>221154.38</v>
      </c>
      <c r="AH62" s="191">
        <f t="shared" si="1"/>
        <v>215130.13</v>
      </c>
      <c r="AI62" s="192">
        <f t="shared" si="2"/>
        <v>38839.620000000003</v>
      </c>
      <c r="AJ62" s="193">
        <f t="shared" si="3"/>
        <v>176290.51</v>
      </c>
      <c r="AK62" s="137">
        <f t="shared" si="4"/>
        <v>2560318.36</v>
      </c>
      <c r="AL62" s="136">
        <f t="shared" si="5"/>
        <v>2629538.46</v>
      </c>
      <c r="AM62" s="198">
        <f t="shared" si="6"/>
        <v>-69220.100000000093</v>
      </c>
    </row>
    <row r="63" spans="1:39" x14ac:dyDescent="0.2">
      <c r="A63" s="106" t="s">
        <v>687</v>
      </c>
      <c r="B63" s="106" t="s">
        <v>729</v>
      </c>
      <c r="C63" s="251">
        <v>2100</v>
      </c>
      <c r="D63" s="132" t="s">
        <v>742</v>
      </c>
      <c r="E63" s="190" t="s">
        <v>742</v>
      </c>
      <c r="F63" s="135">
        <v>149682.51999999999</v>
      </c>
      <c r="G63" s="215">
        <v>115005</v>
      </c>
      <c r="H63" s="135">
        <v>54488.68</v>
      </c>
      <c r="J63" s="106">
        <v>437741.97</v>
      </c>
      <c r="K63" s="274">
        <v>218680.38</v>
      </c>
      <c r="L63" s="265">
        <v>11200</v>
      </c>
      <c r="M63" s="265">
        <v>24268.81</v>
      </c>
      <c r="O63" s="296">
        <v>10780.08</v>
      </c>
      <c r="R63" s="132">
        <v>-1728594.33</v>
      </c>
      <c r="S63" s="264">
        <v>2640334.33</v>
      </c>
      <c r="T63" s="136">
        <v>1033774.36</v>
      </c>
      <c r="U63" s="129">
        <v>32488</v>
      </c>
      <c r="V63" s="129">
        <v>965.57</v>
      </c>
      <c r="X63" s="129">
        <v>955329</v>
      </c>
      <c r="Z63" s="297">
        <v>1083729</v>
      </c>
      <c r="AA63" s="297">
        <v>4400</v>
      </c>
      <c r="AB63" s="297">
        <v>25160</v>
      </c>
      <c r="AC63" s="297">
        <v>780941.93</v>
      </c>
      <c r="AD63" s="297">
        <v>110716.34</v>
      </c>
      <c r="AH63" s="191">
        <f t="shared" si="1"/>
        <v>319176.2</v>
      </c>
      <c r="AI63" s="192">
        <f t="shared" si="2"/>
        <v>46248.89</v>
      </c>
      <c r="AJ63" s="193">
        <f t="shared" si="3"/>
        <v>272927.31</v>
      </c>
      <c r="AK63" s="137">
        <f t="shared" si="4"/>
        <v>2022556.93</v>
      </c>
      <c r="AL63" s="136">
        <f t="shared" si="5"/>
        <v>2004947.2700000003</v>
      </c>
      <c r="AM63" s="198">
        <f t="shared" si="6"/>
        <v>17609.659999999683</v>
      </c>
    </row>
    <row r="64" spans="1:39" x14ac:dyDescent="0.2">
      <c r="A64" s="106" t="s">
        <v>687</v>
      </c>
      <c r="B64" s="106" t="s">
        <v>729</v>
      </c>
      <c r="C64" s="251">
        <v>4881</v>
      </c>
      <c r="D64" s="132" t="s">
        <v>743</v>
      </c>
      <c r="E64" s="190" t="s">
        <v>743</v>
      </c>
      <c r="F64" s="135">
        <v>171929.79</v>
      </c>
      <c r="G64" s="215">
        <v>40444</v>
      </c>
      <c r="H64" s="135">
        <v>13784.62</v>
      </c>
      <c r="J64" s="106">
        <v>1884961.34</v>
      </c>
      <c r="K64" s="274">
        <v>217099.41</v>
      </c>
      <c r="L64" s="265">
        <v>11656</v>
      </c>
      <c r="M64" s="265">
        <v>17402.52</v>
      </c>
      <c r="O64" s="296">
        <v>2297.21</v>
      </c>
      <c r="R64" s="132">
        <v>460522.08</v>
      </c>
      <c r="S64" s="264">
        <v>2029021.21</v>
      </c>
      <c r="T64" s="136">
        <v>722974.95</v>
      </c>
      <c r="V64" s="129">
        <v>882.51</v>
      </c>
      <c r="X64" s="129">
        <v>563409</v>
      </c>
      <c r="Y64" s="129">
        <v>24000</v>
      </c>
      <c r="Z64" s="297">
        <v>623409</v>
      </c>
      <c r="AA64" s="297">
        <v>2200</v>
      </c>
      <c r="AB64" s="297">
        <v>17108</v>
      </c>
      <c r="AC64" s="297">
        <v>598274.85</v>
      </c>
      <c r="AD64" s="297">
        <v>262954.46999999997</v>
      </c>
      <c r="AH64" s="191">
        <f t="shared" si="1"/>
        <v>226158.41</v>
      </c>
      <c r="AI64" s="192">
        <f t="shared" si="2"/>
        <v>31355.73</v>
      </c>
      <c r="AJ64" s="193">
        <f t="shared" si="3"/>
        <v>194802.68</v>
      </c>
      <c r="AK64" s="137">
        <f t="shared" si="4"/>
        <v>1311266.46</v>
      </c>
      <c r="AL64" s="136">
        <f t="shared" si="5"/>
        <v>1503946.32</v>
      </c>
      <c r="AM64" s="198">
        <f t="shared" si="6"/>
        <v>-192679.8600000001</v>
      </c>
    </row>
    <row r="65" spans="1:39" x14ac:dyDescent="0.2">
      <c r="A65" s="106" t="s">
        <v>745</v>
      </c>
      <c r="B65" s="106" t="s">
        <v>746</v>
      </c>
      <c r="C65" s="251">
        <v>1307</v>
      </c>
      <c r="D65" s="132" t="s">
        <v>748</v>
      </c>
      <c r="E65" s="190" t="s">
        <v>748</v>
      </c>
      <c r="F65" s="135">
        <v>370260.01</v>
      </c>
      <c r="G65" s="215">
        <v>0</v>
      </c>
      <c r="H65" s="135">
        <v>25034.34</v>
      </c>
      <c r="J65" s="106">
        <v>2585204.34</v>
      </c>
      <c r="K65" s="274">
        <v>9302.58</v>
      </c>
      <c r="L65" s="265">
        <v>15490</v>
      </c>
      <c r="M65" s="265">
        <v>27900</v>
      </c>
      <c r="O65" s="296">
        <v>27.55</v>
      </c>
      <c r="R65" s="132">
        <v>2283176.7799999998</v>
      </c>
      <c r="S65" s="264">
        <v>849648.43</v>
      </c>
      <c r="T65" s="136">
        <v>895057.75</v>
      </c>
      <c r="U65" s="129">
        <v>32593</v>
      </c>
      <c r="V65" s="129">
        <v>1639.13</v>
      </c>
      <c r="X65" s="129">
        <v>1113869.8999999999</v>
      </c>
      <c r="Z65" s="297">
        <v>1482074.9</v>
      </c>
      <c r="AA65" s="297">
        <v>3500</v>
      </c>
      <c r="AB65" s="297">
        <v>56607</v>
      </c>
      <c r="AC65" s="297">
        <v>516627.33</v>
      </c>
      <c r="AD65" s="297">
        <v>170792.04</v>
      </c>
      <c r="AH65" s="191">
        <f t="shared" si="1"/>
        <v>395294.35000000003</v>
      </c>
      <c r="AI65" s="192">
        <f t="shared" si="2"/>
        <v>43417.55</v>
      </c>
      <c r="AJ65" s="193">
        <f t="shared" si="3"/>
        <v>351876.80000000005</v>
      </c>
      <c r="AK65" s="137">
        <f t="shared" si="4"/>
        <v>2043159.7799999998</v>
      </c>
      <c r="AL65" s="136">
        <f t="shared" si="5"/>
        <v>2229601.27</v>
      </c>
      <c r="AM65" s="198">
        <f t="shared" si="6"/>
        <v>-186441.49000000022</v>
      </c>
    </row>
    <row r="66" spans="1:39" x14ac:dyDescent="0.2">
      <c r="A66" s="106" t="s">
        <v>745</v>
      </c>
      <c r="B66" s="106" t="s">
        <v>746</v>
      </c>
      <c r="C66" s="251">
        <v>1403</v>
      </c>
      <c r="D66" s="132" t="s">
        <v>749</v>
      </c>
      <c r="E66" s="190" t="s">
        <v>749</v>
      </c>
      <c r="F66" s="135">
        <v>448151.21</v>
      </c>
      <c r="G66" s="215">
        <v>0</v>
      </c>
      <c r="H66" s="135">
        <v>20450.57</v>
      </c>
      <c r="J66" s="106">
        <v>866907.85</v>
      </c>
      <c r="K66" s="274">
        <v>76753.55</v>
      </c>
      <c r="O66" s="296">
        <v>188.08</v>
      </c>
      <c r="R66" s="132">
        <v>-930602.08</v>
      </c>
      <c r="S66" s="264">
        <v>2366925.61</v>
      </c>
      <c r="T66" s="136">
        <v>758698.22</v>
      </c>
      <c r="U66" s="129">
        <v>136060</v>
      </c>
      <c r="V66" s="129">
        <v>1630.32</v>
      </c>
      <c r="X66" s="129">
        <v>1130543.6100000001</v>
      </c>
      <c r="Y66" s="129">
        <v>16500</v>
      </c>
      <c r="Z66" s="297">
        <v>1324643.6100000001</v>
      </c>
      <c r="AA66" s="297">
        <v>3500</v>
      </c>
      <c r="AB66" s="297">
        <v>13662</v>
      </c>
      <c r="AC66" s="297">
        <v>499287.9</v>
      </c>
      <c r="AD66" s="297">
        <v>226587.07</v>
      </c>
      <c r="AH66" s="191">
        <f t="shared" si="1"/>
        <v>468601.78</v>
      </c>
      <c r="AI66" s="192">
        <f t="shared" si="2"/>
        <v>188.08</v>
      </c>
      <c r="AJ66" s="193">
        <f t="shared" si="3"/>
        <v>468413.7</v>
      </c>
      <c r="AK66" s="137">
        <f t="shared" si="4"/>
        <v>2043432.15</v>
      </c>
      <c r="AL66" s="136">
        <f t="shared" si="5"/>
        <v>2067680.5800000003</v>
      </c>
      <c r="AM66" s="198">
        <f t="shared" si="6"/>
        <v>-24248.4300000004</v>
      </c>
    </row>
    <row r="67" spans="1:39" x14ac:dyDescent="0.2">
      <c r="A67" s="106" t="s">
        <v>745</v>
      </c>
      <c r="B67" s="106" t="s">
        <v>746</v>
      </c>
      <c r="C67" s="251">
        <v>2602</v>
      </c>
      <c r="D67" s="132" t="s">
        <v>750</v>
      </c>
      <c r="E67" s="190" t="s">
        <v>750</v>
      </c>
      <c r="F67" s="135">
        <v>470549.5</v>
      </c>
      <c r="G67" s="215">
        <v>0</v>
      </c>
      <c r="H67" s="135">
        <v>72127.63</v>
      </c>
      <c r="J67" s="106">
        <v>812984.96</v>
      </c>
      <c r="K67" s="274">
        <v>58512.62</v>
      </c>
      <c r="L67" s="265">
        <v>2650</v>
      </c>
      <c r="O67" s="296">
        <v>38.130000000000003</v>
      </c>
      <c r="R67" s="132">
        <v>-533530.11</v>
      </c>
      <c r="S67" s="264">
        <v>1982889.72</v>
      </c>
      <c r="T67" s="136">
        <v>1000950.63</v>
      </c>
      <c r="U67" s="129">
        <v>51814</v>
      </c>
      <c r="V67" s="129">
        <v>1687.52</v>
      </c>
      <c r="X67" s="129">
        <v>1094553</v>
      </c>
      <c r="Y67" s="129">
        <v>11000</v>
      </c>
      <c r="Z67" s="297">
        <v>1437913</v>
      </c>
      <c r="AA67" s="297">
        <v>7000</v>
      </c>
      <c r="AB67" s="297">
        <v>72857</v>
      </c>
      <c r="AC67" s="297">
        <v>450515.73</v>
      </c>
      <c r="AD67" s="297">
        <v>176592.45</v>
      </c>
      <c r="AG67" s="297">
        <v>53000</v>
      </c>
      <c r="AH67" s="191">
        <f t="shared" si="1"/>
        <v>542677.13</v>
      </c>
      <c r="AI67" s="192">
        <f t="shared" si="2"/>
        <v>2688.13</v>
      </c>
      <c r="AJ67" s="193">
        <f t="shared" si="3"/>
        <v>539989</v>
      </c>
      <c r="AK67" s="137">
        <f t="shared" si="4"/>
        <v>2160005.15</v>
      </c>
      <c r="AL67" s="136">
        <f t="shared" si="5"/>
        <v>2197878.1800000002</v>
      </c>
      <c r="AM67" s="198">
        <f t="shared" si="6"/>
        <v>-37873.030000000261</v>
      </c>
    </row>
    <row r="68" spans="1:39" x14ac:dyDescent="0.2">
      <c r="A68" s="106" t="s">
        <v>745</v>
      </c>
      <c r="B68" s="106" t="s">
        <v>746</v>
      </c>
      <c r="C68" s="251">
        <v>1205</v>
      </c>
      <c r="D68" s="132" t="s">
        <v>751</v>
      </c>
      <c r="E68" s="190" t="s">
        <v>751</v>
      </c>
      <c r="F68" s="135">
        <v>430243.91</v>
      </c>
      <c r="G68" s="215">
        <v>0</v>
      </c>
      <c r="H68" s="135">
        <v>46732.160000000003</v>
      </c>
      <c r="J68" s="106">
        <v>1005332.53</v>
      </c>
      <c r="K68" s="274">
        <v>66437.740000000005</v>
      </c>
      <c r="L68" s="265">
        <v>0</v>
      </c>
      <c r="M68" s="265">
        <v>0</v>
      </c>
      <c r="O68" s="296">
        <v>774.31</v>
      </c>
      <c r="R68" s="132">
        <v>-506095.35</v>
      </c>
      <c r="S68" s="264">
        <v>2283492.7400000002</v>
      </c>
      <c r="T68" s="136">
        <v>808994.53</v>
      </c>
      <c r="U68" s="129">
        <v>24743</v>
      </c>
      <c r="V68" s="129">
        <v>1827.12</v>
      </c>
      <c r="X68" s="129">
        <v>1343022</v>
      </c>
      <c r="Y68" s="129">
        <v>16500</v>
      </c>
      <c r="Z68" s="297">
        <v>1568102</v>
      </c>
      <c r="AA68" s="297">
        <v>3500</v>
      </c>
      <c r="AB68" s="297">
        <v>28707</v>
      </c>
      <c r="AC68" s="297">
        <v>445759.46</v>
      </c>
      <c r="AD68" s="297">
        <v>378443.55</v>
      </c>
      <c r="AH68" s="191">
        <f t="shared" si="1"/>
        <v>476976.06999999995</v>
      </c>
      <c r="AI68" s="192">
        <f t="shared" si="2"/>
        <v>774.31</v>
      </c>
      <c r="AJ68" s="193">
        <f t="shared" si="3"/>
        <v>476201.75999999995</v>
      </c>
      <c r="AK68" s="137">
        <f t="shared" si="4"/>
        <v>2195086.65</v>
      </c>
      <c r="AL68" s="136">
        <f t="shared" si="5"/>
        <v>2424512.0099999998</v>
      </c>
      <c r="AM68" s="198">
        <f t="shared" si="6"/>
        <v>-229425.35999999987</v>
      </c>
    </row>
    <row r="69" spans="1:39" x14ac:dyDescent="0.2">
      <c r="A69" s="106" t="s">
        <v>745</v>
      </c>
      <c r="B69" s="106" t="s">
        <v>746</v>
      </c>
      <c r="C69" s="251">
        <v>909</v>
      </c>
      <c r="D69" s="132" t="s">
        <v>752</v>
      </c>
      <c r="E69" s="190" t="s">
        <v>752</v>
      </c>
      <c r="F69" s="135">
        <v>289117.26</v>
      </c>
      <c r="G69" s="215">
        <v>0</v>
      </c>
      <c r="H69" s="135">
        <v>22033.01</v>
      </c>
      <c r="J69" s="106">
        <v>791245.96</v>
      </c>
      <c r="K69" s="274">
        <v>70609.600000000006</v>
      </c>
      <c r="L69" s="265">
        <v>0</v>
      </c>
      <c r="M69" s="265">
        <v>0</v>
      </c>
      <c r="O69" s="296">
        <v>9.5</v>
      </c>
      <c r="R69" s="132">
        <v>834263.95</v>
      </c>
      <c r="S69" s="264">
        <v>355552.49</v>
      </c>
      <c r="T69" s="136">
        <v>558682.5</v>
      </c>
      <c r="U69" s="129">
        <v>15087</v>
      </c>
      <c r="V69" s="129">
        <v>1059.3399999999999</v>
      </c>
      <c r="X69" s="129">
        <v>494799.05</v>
      </c>
      <c r="Z69" s="297">
        <v>526799.05000000005</v>
      </c>
      <c r="AA69" s="297">
        <v>3500</v>
      </c>
      <c r="AB69" s="297">
        <v>21204</v>
      </c>
      <c r="AC69" s="297">
        <v>366211.78</v>
      </c>
      <c r="AD69" s="297">
        <v>168733.17</v>
      </c>
      <c r="AH69" s="191">
        <f t="shared" ref="AH69:AH130" si="7">SUM(F69:I69)</f>
        <v>311150.27</v>
      </c>
      <c r="AI69" s="192">
        <f t="shared" ref="AI69:AI130" si="8">SUM(L69:O69)</f>
        <v>9.5</v>
      </c>
      <c r="AJ69" s="193">
        <f t="shared" ref="AJ69:AJ130" si="9">AH69-AI69</f>
        <v>311140.77</v>
      </c>
      <c r="AK69" s="137">
        <f t="shared" ref="AK69:AK130" si="10">SUM(T69:Y69)</f>
        <v>1069627.8899999999</v>
      </c>
      <c r="AL69" s="136">
        <f t="shared" ref="AL69:AL130" si="11">SUM(Z69:AG69)</f>
        <v>1086448</v>
      </c>
      <c r="AM69" s="198">
        <f t="shared" ref="AM69:AM130" si="12">AK69-AL69</f>
        <v>-16820.110000000102</v>
      </c>
    </row>
    <row r="70" spans="1:39" x14ac:dyDescent="0.2">
      <c r="A70" s="106" t="s">
        <v>754</v>
      </c>
      <c r="B70" s="106" t="s">
        <v>755</v>
      </c>
      <c r="C70" s="251">
        <v>2174</v>
      </c>
      <c r="D70" s="132" t="s">
        <v>757</v>
      </c>
      <c r="E70" s="190" t="s">
        <v>757</v>
      </c>
      <c r="F70" s="135">
        <v>7090.77</v>
      </c>
      <c r="G70" s="215">
        <v>0</v>
      </c>
      <c r="H70" s="135">
        <v>26453.7</v>
      </c>
      <c r="J70" s="106">
        <v>145991.07999999999</v>
      </c>
      <c r="K70" s="274">
        <v>313840.14</v>
      </c>
      <c r="L70" s="265">
        <v>0</v>
      </c>
      <c r="M70" s="265">
        <v>0</v>
      </c>
      <c r="O70" s="296">
        <v>1787.64</v>
      </c>
      <c r="R70" s="132">
        <v>-97640.09</v>
      </c>
      <c r="S70" s="264">
        <v>547255.34</v>
      </c>
      <c r="T70" s="136">
        <v>1145121.3400000001</v>
      </c>
      <c r="U70" s="129">
        <v>40000</v>
      </c>
      <c r="V70" s="129">
        <v>628.11</v>
      </c>
      <c r="X70" s="129">
        <v>879647</v>
      </c>
      <c r="Y70" s="129">
        <v>175200</v>
      </c>
      <c r="Z70" s="297">
        <v>1170042</v>
      </c>
      <c r="AA70" s="297">
        <v>3500</v>
      </c>
      <c r="AB70" s="297">
        <v>46342</v>
      </c>
      <c r="AC70" s="297">
        <v>892414.99</v>
      </c>
      <c r="AD70" s="297">
        <v>83324.66</v>
      </c>
      <c r="AG70" s="297">
        <v>3000</v>
      </c>
      <c r="AH70" s="191">
        <f t="shared" si="7"/>
        <v>33544.47</v>
      </c>
      <c r="AI70" s="192">
        <f t="shared" si="8"/>
        <v>1787.64</v>
      </c>
      <c r="AJ70" s="193">
        <f t="shared" si="9"/>
        <v>31756.83</v>
      </c>
      <c r="AK70" s="137">
        <f t="shared" si="10"/>
        <v>2240596.4500000002</v>
      </c>
      <c r="AL70" s="136">
        <f t="shared" si="11"/>
        <v>2198623.6500000004</v>
      </c>
      <c r="AM70" s="198">
        <f t="shared" si="12"/>
        <v>41972.799999999814</v>
      </c>
    </row>
    <row r="71" spans="1:39" x14ac:dyDescent="0.2">
      <c r="A71" s="106" t="s">
        <v>754</v>
      </c>
      <c r="B71" s="106" t="s">
        <v>755</v>
      </c>
      <c r="C71" s="251">
        <v>3992</v>
      </c>
      <c r="D71" s="132" t="s">
        <v>758</v>
      </c>
      <c r="E71" s="190" t="s">
        <v>758</v>
      </c>
      <c r="F71" s="135">
        <v>342781.05</v>
      </c>
      <c r="G71" s="215">
        <v>0</v>
      </c>
      <c r="H71" s="135">
        <v>43452.74</v>
      </c>
      <c r="J71" s="106">
        <v>554769.78</v>
      </c>
      <c r="K71" s="274">
        <v>186611.11</v>
      </c>
      <c r="L71" s="265">
        <v>14700</v>
      </c>
      <c r="M71" s="265">
        <v>31807.07</v>
      </c>
      <c r="O71" s="296">
        <v>11439.4</v>
      </c>
      <c r="R71" s="132">
        <v>-1394800.1</v>
      </c>
      <c r="S71" s="264">
        <v>2767861</v>
      </c>
      <c r="T71" s="136">
        <v>2223206.35</v>
      </c>
      <c r="U71" s="129">
        <v>100820</v>
      </c>
      <c r="V71" s="129">
        <v>1519.95</v>
      </c>
      <c r="X71" s="129">
        <v>1103846.31</v>
      </c>
      <c r="Y71" s="129">
        <v>57700</v>
      </c>
      <c r="Z71" s="297">
        <v>2098084.31</v>
      </c>
      <c r="AA71" s="297">
        <v>14400</v>
      </c>
      <c r="AB71" s="297">
        <v>78932</v>
      </c>
      <c r="AC71" s="297">
        <v>1241932.6299999999</v>
      </c>
      <c r="AD71" s="297">
        <v>256066.36</v>
      </c>
      <c r="AG71" s="297">
        <v>101070</v>
      </c>
      <c r="AH71" s="191">
        <f t="shared" si="7"/>
        <v>386233.79</v>
      </c>
      <c r="AI71" s="192">
        <f t="shared" si="8"/>
        <v>57946.47</v>
      </c>
      <c r="AJ71" s="193">
        <f t="shared" si="9"/>
        <v>328287.31999999995</v>
      </c>
      <c r="AK71" s="137">
        <f t="shared" si="10"/>
        <v>3487092.6100000003</v>
      </c>
      <c r="AL71" s="136">
        <f t="shared" si="11"/>
        <v>3790485.3</v>
      </c>
      <c r="AM71" s="198">
        <f t="shared" si="12"/>
        <v>-303392.68999999948</v>
      </c>
    </row>
    <row r="72" spans="1:39" x14ac:dyDescent="0.2">
      <c r="A72" s="106" t="s">
        <v>754</v>
      </c>
      <c r="B72" s="106" t="s">
        <v>755</v>
      </c>
      <c r="C72" s="251">
        <v>1495</v>
      </c>
      <c r="D72" s="132" t="s">
        <v>759</v>
      </c>
      <c r="E72" s="190" t="s">
        <v>759</v>
      </c>
      <c r="F72" s="135">
        <v>36266.47</v>
      </c>
      <c r="G72" s="215">
        <v>0</v>
      </c>
      <c r="H72" s="135">
        <v>35492.25</v>
      </c>
      <c r="J72" s="106">
        <v>83289.73</v>
      </c>
      <c r="K72" s="274">
        <v>220453.9</v>
      </c>
      <c r="L72" s="265">
        <v>0</v>
      </c>
      <c r="M72" s="265">
        <v>16802.169999999998</v>
      </c>
      <c r="O72" s="296">
        <v>0</v>
      </c>
      <c r="R72" s="132">
        <v>77890.880000000005</v>
      </c>
      <c r="S72" s="264">
        <v>432862.99</v>
      </c>
      <c r="T72" s="136">
        <v>728027.19</v>
      </c>
      <c r="U72" s="129">
        <v>45547.61</v>
      </c>
      <c r="V72" s="129">
        <v>565.91</v>
      </c>
      <c r="X72" s="129">
        <v>988227.5</v>
      </c>
      <c r="Y72" s="129">
        <v>134870</v>
      </c>
      <c r="Z72" s="297">
        <v>1102627.5</v>
      </c>
      <c r="AA72" s="297">
        <v>16680</v>
      </c>
      <c r="AB72" s="297">
        <v>26602</v>
      </c>
      <c r="AC72" s="297">
        <v>802642.93</v>
      </c>
      <c r="AD72" s="297">
        <v>100739.47</v>
      </c>
      <c r="AH72" s="191">
        <f t="shared" si="7"/>
        <v>71758.720000000001</v>
      </c>
      <c r="AI72" s="192">
        <f t="shared" si="8"/>
        <v>16802.169999999998</v>
      </c>
      <c r="AJ72" s="193">
        <f t="shared" si="9"/>
        <v>54956.55</v>
      </c>
      <c r="AK72" s="137">
        <f t="shared" si="10"/>
        <v>1897238.21</v>
      </c>
      <c r="AL72" s="136">
        <f t="shared" si="11"/>
        <v>2049291.9000000001</v>
      </c>
      <c r="AM72" s="198">
        <f t="shared" si="12"/>
        <v>-152053.69000000018</v>
      </c>
    </row>
    <row r="73" spans="1:39" x14ac:dyDescent="0.2">
      <c r="A73" s="106" t="s">
        <v>754</v>
      </c>
      <c r="B73" s="106" t="s">
        <v>755</v>
      </c>
      <c r="C73" s="251">
        <v>1450</v>
      </c>
      <c r="D73" s="132" t="s">
        <v>760</v>
      </c>
      <c r="E73" s="190" t="s">
        <v>760</v>
      </c>
      <c r="F73" s="135">
        <v>113297.95</v>
      </c>
      <c r="G73" s="215">
        <v>0</v>
      </c>
      <c r="H73" s="135">
        <v>23672.98</v>
      </c>
      <c r="J73" s="106">
        <v>462891.4</v>
      </c>
      <c r="K73" s="274">
        <v>134406.25</v>
      </c>
      <c r="L73" s="265">
        <v>0</v>
      </c>
      <c r="O73" s="296">
        <v>9.4499999999999993</v>
      </c>
      <c r="R73" s="132">
        <v>-42499.46</v>
      </c>
      <c r="S73" s="264">
        <v>923490.75</v>
      </c>
      <c r="T73" s="136">
        <v>877549.99</v>
      </c>
      <c r="U73" s="129">
        <v>53510</v>
      </c>
      <c r="V73" s="129">
        <v>858.38</v>
      </c>
      <c r="X73" s="129">
        <v>1138763</v>
      </c>
      <c r="Y73" s="129">
        <v>49000</v>
      </c>
      <c r="Z73" s="297">
        <v>1485663</v>
      </c>
      <c r="AA73" s="297">
        <v>5700</v>
      </c>
      <c r="AB73" s="297">
        <v>33098</v>
      </c>
      <c r="AC73" s="297">
        <v>617499.61</v>
      </c>
      <c r="AD73" s="297">
        <v>120452.92</v>
      </c>
      <c r="AG73" s="297">
        <v>4000</v>
      </c>
      <c r="AH73" s="191">
        <f t="shared" si="7"/>
        <v>136970.93</v>
      </c>
      <c r="AI73" s="192">
        <f t="shared" si="8"/>
        <v>9.4499999999999993</v>
      </c>
      <c r="AJ73" s="193">
        <f t="shared" si="9"/>
        <v>136961.47999999998</v>
      </c>
      <c r="AK73" s="137">
        <f t="shared" si="10"/>
        <v>2119681.37</v>
      </c>
      <c r="AL73" s="136">
        <f t="shared" si="11"/>
        <v>2266413.5299999998</v>
      </c>
      <c r="AM73" s="198">
        <f t="shared" si="12"/>
        <v>-146732.15999999968</v>
      </c>
    </row>
    <row r="74" spans="1:39" x14ac:dyDescent="0.2">
      <c r="A74" s="106" t="s">
        <v>754</v>
      </c>
      <c r="B74" s="106" t="s">
        <v>755</v>
      </c>
      <c r="C74" s="251">
        <v>1869</v>
      </c>
      <c r="D74" s="132" t="s">
        <v>761</v>
      </c>
      <c r="E74" s="190" t="s">
        <v>761</v>
      </c>
      <c r="F74" s="135">
        <v>68405.320000000007</v>
      </c>
      <c r="G74" s="215">
        <v>0</v>
      </c>
      <c r="H74" s="135">
        <v>17820.38</v>
      </c>
      <c r="J74" s="106">
        <v>124134.26</v>
      </c>
      <c r="K74" s="274">
        <v>158756.19</v>
      </c>
      <c r="L74" s="265">
        <v>0</v>
      </c>
      <c r="O74" s="296">
        <v>50.99</v>
      </c>
      <c r="R74" s="132">
        <v>-73637.75</v>
      </c>
      <c r="S74" s="264">
        <v>599181.84</v>
      </c>
      <c r="T74" s="136">
        <v>1048131</v>
      </c>
      <c r="V74" s="129">
        <v>1534.14</v>
      </c>
      <c r="X74" s="129">
        <v>986832</v>
      </c>
      <c r="Y74" s="129">
        <v>223605</v>
      </c>
      <c r="Z74" s="297">
        <v>1400117</v>
      </c>
      <c r="AA74" s="297">
        <v>24978</v>
      </c>
      <c r="AB74" s="297">
        <v>35956</v>
      </c>
      <c r="AC74" s="297">
        <v>842074.21</v>
      </c>
      <c r="AD74" s="297">
        <v>75255.86</v>
      </c>
      <c r="AG74" s="297">
        <v>38200</v>
      </c>
      <c r="AH74" s="191">
        <f t="shared" si="7"/>
        <v>86225.700000000012</v>
      </c>
      <c r="AI74" s="192">
        <f t="shared" si="8"/>
        <v>50.99</v>
      </c>
      <c r="AJ74" s="193">
        <f t="shared" si="9"/>
        <v>86174.71</v>
      </c>
      <c r="AK74" s="137">
        <f t="shared" si="10"/>
        <v>2260102.1399999997</v>
      </c>
      <c r="AL74" s="136">
        <f t="shared" si="11"/>
        <v>2416581.0699999998</v>
      </c>
      <c r="AM74" s="198">
        <f t="shared" si="12"/>
        <v>-156478.93000000017</v>
      </c>
    </row>
    <row r="75" spans="1:39" x14ac:dyDescent="0.2">
      <c r="A75" s="106" t="s">
        <v>754</v>
      </c>
      <c r="B75" s="106" t="s">
        <v>755</v>
      </c>
      <c r="C75" s="251">
        <v>2414</v>
      </c>
      <c r="D75" s="132" t="s">
        <v>762</v>
      </c>
      <c r="E75" s="190" t="s">
        <v>762</v>
      </c>
      <c r="F75" s="135">
        <v>140185.93</v>
      </c>
      <c r="G75" s="215">
        <v>0</v>
      </c>
      <c r="H75" s="135">
        <v>44517.09</v>
      </c>
      <c r="J75" s="106">
        <v>184983.38</v>
      </c>
      <c r="K75" s="274">
        <v>190257.56</v>
      </c>
      <c r="L75" s="265">
        <v>0</v>
      </c>
      <c r="M75" s="265">
        <v>16741.509999999998</v>
      </c>
      <c r="O75" s="296">
        <v>165.76</v>
      </c>
      <c r="R75" s="132">
        <v>-1090909.22</v>
      </c>
      <c r="S75" s="264">
        <v>1832865.74</v>
      </c>
      <c r="T75" s="136">
        <v>804678.91</v>
      </c>
      <c r="U75" s="129">
        <v>25615</v>
      </c>
      <c r="V75" s="129">
        <v>1070.1500000000001</v>
      </c>
      <c r="X75" s="129">
        <v>1216787.5</v>
      </c>
      <c r="Y75" s="129">
        <v>614064</v>
      </c>
      <c r="Z75" s="297">
        <v>1856007.5</v>
      </c>
      <c r="AA75" s="297">
        <v>5200</v>
      </c>
      <c r="AB75" s="297">
        <v>8412</v>
      </c>
      <c r="AC75" s="297">
        <v>743706.5</v>
      </c>
      <c r="AD75" s="297">
        <v>234109.39</v>
      </c>
      <c r="AG75" s="297">
        <v>13700</v>
      </c>
      <c r="AH75" s="191">
        <f t="shared" si="7"/>
        <v>184703.02</v>
      </c>
      <c r="AI75" s="192">
        <f t="shared" si="8"/>
        <v>16907.269999999997</v>
      </c>
      <c r="AJ75" s="193">
        <f t="shared" si="9"/>
        <v>167795.75</v>
      </c>
      <c r="AK75" s="137">
        <f t="shared" si="10"/>
        <v>2662215.56</v>
      </c>
      <c r="AL75" s="136">
        <f t="shared" si="11"/>
        <v>2861135.39</v>
      </c>
      <c r="AM75" s="198">
        <f t="shared" si="12"/>
        <v>-198919.83000000007</v>
      </c>
    </row>
    <row r="76" spans="1:39" x14ac:dyDescent="0.2">
      <c r="A76" s="106" t="s">
        <v>764</v>
      </c>
      <c r="B76" s="106" t="s">
        <v>765</v>
      </c>
      <c r="C76" s="251">
        <v>1730</v>
      </c>
      <c r="D76" s="132" t="s">
        <v>767</v>
      </c>
      <c r="E76" s="190" t="s">
        <v>767</v>
      </c>
      <c r="F76" s="135">
        <v>62715.62</v>
      </c>
      <c r="G76" s="215">
        <v>0</v>
      </c>
      <c r="H76" s="135">
        <v>46216.66</v>
      </c>
      <c r="J76" s="106">
        <v>830077.68</v>
      </c>
      <c r="K76" s="274">
        <v>116998.95</v>
      </c>
      <c r="L76" s="265">
        <v>2400</v>
      </c>
      <c r="M76" s="265">
        <v>24680.61</v>
      </c>
      <c r="N76" s="265">
        <v>0</v>
      </c>
      <c r="O76" s="296">
        <v>889.55</v>
      </c>
      <c r="R76" s="132">
        <v>-503477.16</v>
      </c>
      <c r="S76" s="264">
        <v>1701541.88</v>
      </c>
      <c r="T76" s="136">
        <v>697913.44</v>
      </c>
      <c r="V76" s="129">
        <v>1254.43</v>
      </c>
      <c r="X76" s="129">
        <v>803563.85</v>
      </c>
      <c r="Y76" s="129">
        <v>254640</v>
      </c>
      <c r="Z76" s="297">
        <v>1219019.8500000001</v>
      </c>
      <c r="AB76" s="297">
        <v>15950</v>
      </c>
      <c r="AC76" s="297">
        <v>583997.46</v>
      </c>
      <c r="AD76" s="297">
        <v>105930.38</v>
      </c>
      <c r="AG76" s="297">
        <v>2500</v>
      </c>
      <c r="AH76" s="191">
        <f t="shared" si="7"/>
        <v>108932.28</v>
      </c>
      <c r="AI76" s="192">
        <f t="shared" si="8"/>
        <v>27970.16</v>
      </c>
      <c r="AJ76" s="193">
        <f t="shared" si="9"/>
        <v>80962.12</v>
      </c>
      <c r="AK76" s="137">
        <f t="shared" si="10"/>
        <v>1757371.72</v>
      </c>
      <c r="AL76" s="136">
        <f t="shared" si="11"/>
        <v>1927397.69</v>
      </c>
      <c r="AM76" s="198">
        <f t="shared" si="12"/>
        <v>-170025.96999999997</v>
      </c>
    </row>
    <row r="77" spans="1:39" x14ac:dyDescent="0.2">
      <c r="A77" s="106" t="s">
        <v>764</v>
      </c>
      <c r="B77" s="106" t="s">
        <v>765</v>
      </c>
      <c r="C77" s="251">
        <v>2378</v>
      </c>
      <c r="D77" s="132" t="s">
        <v>768</v>
      </c>
      <c r="E77" s="190" t="s">
        <v>768</v>
      </c>
      <c r="F77" s="135">
        <v>363241.9</v>
      </c>
      <c r="G77" s="215">
        <v>0</v>
      </c>
      <c r="H77" s="135">
        <v>25274.97</v>
      </c>
      <c r="J77" s="106">
        <v>323310.18</v>
      </c>
      <c r="K77" s="274">
        <v>57675.72</v>
      </c>
      <c r="L77" s="265">
        <v>1550</v>
      </c>
      <c r="M77" s="265">
        <v>37904.769999999997</v>
      </c>
      <c r="N77" s="265">
        <v>0</v>
      </c>
      <c r="O77" s="296">
        <v>2158.15</v>
      </c>
      <c r="R77" s="132">
        <v>-1224380.83</v>
      </c>
      <c r="S77" s="264">
        <v>2052419.41</v>
      </c>
      <c r="T77" s="136">
        <v>915668.32</v>
      </c>
      <c r="V77" s="129">
        <v>2158.83</v>
      </c>
      <c r="X77" s="129">
        <v>1500383.5</v>
      </c>
      <c r="Y77" s="129">
        <v>658176</v>
      </c>
      <c r="Z77" s="297">
        <v>2346918.5</v>
      </c>
      <c r="AB77" s="297">
        <v>40206</v>
      </c>
      <c r="AC77" s="297">
        <v>642987.91</v>
      </c>
      <c r="AD77" s="297">
        <v>143922.97</v>
      </c>
      <c r="AG77" s="297">
        <v>2500</v>
      </c>
      <c r="AH77" s="191">
        <f t="shared" si="7"/>
        <v>388516.87</v>
      </c>
      <c r="AI77" s="192">
        <f t="shared" si="8"/>
        <v>41612.92</v>
      </c>
      <c r="AJ77" s="193">
        <f t="shared" si="9"/>
        <v>346903.95</v>
      </c>
      <c r="AK77" s="137">
        <f t="shared" si="10"/>
        <v>3076386.65</v>
      </c>
      <c r="AL77" s="136">
        <f t="shared" si="11"/>
        <v>3176535.3800000004</v>
      </c>
      <c r="AM77" s="198">
        <f t="shared" si="12"/>
        <v>-100148.73000000045</v>
      </c>
    </row>
    <row r="78" spans="1:39" x14ac:dyDescent="0.2">
      <c r="A78" s="106" t="s">
        <v>764</v>
      </c>
      <c r="B78" s="106" t="s">
        <v>765</v>
      </c>
      <c r="C78" s="251">
        <v>2982</v>
      </c>
      <c r="D78" s="132" t="s">
        <v>769</v>
      </c>
      <c r="E78" s="190" t="s">
        <v>769</v>
      </c>
      <c r="F78" s="135">
        <v>305454.40000000002</v>
      </c>
      <c r="G78" s="215">
        <v>0</v>
      </c>
      <c r="H78" s="135">
        <v>42089.87</v>
      </c>
      <c r="J78" s="106">
        <v>336784.4</v>
      </c>
      <c r="K78" s="274">
        <v>32018.09</v>
      </c>
      <c r="L78" s="265">
        <v>500</v>
      </c>
      <c r="M78" s="265">
        <v>42702.59</v>
      </c>
      <c r="N78" s="265">
        <v>0</v>
      </c>
      <c r="O78" s="296">
        <v>1497.82</v>
      </c>
      <c r="R78" s="132">
        <v>-1199570.6000000001</v>
      </c>
      <c r="S78" s="264">
        <v>2038156.59</v>
      </c>
      <c r="T78" s="136">
        <v>830058.06</v>
      </c>
      <c r="V78" s="129">
        <v>1970.56</v>
      </c>
      <c r="X78" s="129">
        <v>941568.5</v>
      </c>
      <c r="Y78" s="129">
        <v>259420</v>
      </c>
      <c r="Z78" s="297">
        <v>1384271.5</v>
      </c>
      <c r="AB78" s="297">
        <v>22350</v>
      </c>
      <c r="AC78" s="297">
        <v>689500.5</v>
      </c>
      <c r="AD78" s="297">
        <v>101334.76</v>
      </c>
      <c r="AG78" s="297">
        <v>2500</v>
      </c>
      <c r="AH78" s="191">
        <f t="shared" si="7"/>
        <v>347544.27</v>
      </c>
      <c r="AI78" s="192">
        <f t="shared" si="8"/>
        <v>44700.409999999996</v>
      </c>
      <c r="AJ78" s="193">
        <f t="shared" si="9"/>
        <v>302843.86000000004</v>
      </c>
      <c r="AK78" s="137">
        <f t="shared" si="10"/>
        <v>2033017.12</v>
      </c>
      <c r="AL78" s="136">
        <f t="shared" si="11"/>
        <v>2199956.7599999998</v>
      </c>
      <c r="AM78" s="198">
        <f t="shared" si="12"/>
        <v>-166939.63999999966</v>
      </c>
    </row>
    <row r="79" spans="1:39" x14ac:dyDescent="0.2">
      <c r="A79" s="106" t="s">
        <v>764</v>
      </c>
      <c r="B79" s="106" t="s">
        <v>765</v>
      </c>
      <c r="C79" s="251">
        <v>2602</v>
      </c>
      <c r="D79" s="132" t="s">
        <v>770</v>
      </c>
      <c r="E79" s="190" t="s">
        <v>770</v>
      </c>
      <c r="F79" s="135">
        <v>266589.84000000003</v>
      </c>
      <c r="G79" s="215">
        <v>0</v>
      </c>
      <c r="H79" s="135">
        <v>28999.77</v>
      </c>
      <c r="J79" s="106">
        <v>1009109.84</v>
      </c>
      <c r="K79" s="274">
        <v>54411.42</v>
      </c>
      <c r="L79" s="265">
        <v>0</v>
      </c>
      <c r="M79" s="265">
        <v>34401.83</v>
      </c>
      <c r="O79" s="296">
        <v>2505.6999999999998</v>
      </c>
      <c r="R79" s="132">
        <v>-423778.54</v>
      </c>
      <c r="S79" s="264">
        <v>2089445.48</v>
      </c>
      <c r="T79" s="136">
        <v>760607.59</v>
      </c>
      <c r="V79" s="129">
        <v>2556.67</v>
      </c>
      <c r="X79" s="129">
        <v>956700</v>
      </c>
      <c r="Y79" s="129">
        <v>277910</v>
      </c>
      <c r="Z79" s="297">
        <v>1407466</v>
      </c>
      <c r="AA79" s="297">
        <v>9152</v>
      </c>
      <c r="AB79" s="297">
        <v>43906</v>
      </c>
      <c r="AC79" s="297">
        <v>737049.19</v>
      </c>
      <c r="AD79" s="297">
        <v>141164.67000000001</v>
      </c>
      <c r="AG79" s="297">
        <v>2500</v>
      </c>
      <c r="AH79" s="191">
        <f t="shared" si="7"/>
        <v>295589.61000000004</v>
      </c>
      <c r="AI79" s="192">
        <f t="shared" si="8"/>
        <v>36907.53</v>
      </c>
      <c r="AJ79" s="193">
        <f t="shared" si="9"/>
        <v>258682.08000000005</v>
      </c>
      <c r="AK79" s="137">
        <f t="shared" si="10"/>
        <v>1997774.26</v>
      </c>
      <c r="AL79" s="136">
        <f t="shared" si="11"/>
        <v>2341237.86</v>
      </c>
      <c r="AM79" s="198">
        <f t="shared" si="12"/>
        <v>-343463.59999999986</v>
      </c>
    </row>
    <row r="80" spans="1:39" x14ac:dyDescent="0.2">
      <c r="A80" s="106" t="s">
        <v>764</v>
      </c>
      <c r="B80" s="106" t="s">
        <v>765</v>
      </c>
      <c r="C80" s="251">
        <v>4361</v>
      </c>
      <c r="D80" s="132" t="s">
        <v>771</v>
      </c>
      <c r="E80" s="190" t="s">
        <v>771</v>
      </c>
      <c r="F80" s="135">
        <v>574566.57999999996</v>
      </c>
      <c r="G80" s="215">
        <v>0</v>
      </c>
      <c r="H80" s="135">
        <v>27003.97</v>
      </c>
      <c r="J80" s="106">
        <v>524650</v>
      </c>
      <c r="K80" s="274">
        <v>105284.39</v>
      </c>
      <c r="L80" s="265">
        <v>0</v>
      </c>
      <c r="M80" s="265">
        <v>37295.75</v>
      </c>
      <c r="O80" s="296">
        <v>2301.4499999999998</v>
      </c>
      <c r="R80" s="132">
        <v>-721787.13</v>
      </c>
      <c r="S80" s="264">
        <v>1725194.64</v>
      </c>
      <c r="T80" s="136">
        <v>940204.6</v>
      </c>
      <c r="V80" s="129">
        <v>2615.0300000000002</v>
      </c>
      <c r="X80" s="129">
        <v>1496555</v>
      </c>
      <c r="Y80" s="129">
        <v>451220</v>
      </c>
      <c r="Z80" s="297">
        <v>2207056</v>
      </c>
      <c r="AB80" s="297">
        <v>29332</v>
      </c>
      <c r="AC80" s="297">
        <v>338164.63</v>
      </c>
      <c r="AD80" s="297">
        <v>127541.77</v>
      </c>
      <c r="AH80" s="191">
        <f t="shared" si="7"/>
        <v>601570.54999999993</v>
      </c>
      <c r="AI80" s="192">
        <f t="shared" si="8"/>
        <v>39597.199999999997</v>
      </c>
      <c r="AJ80" s="193">
        <f t="shared" si="9"/>
        <v>561973.35</v>
      </c>
      <c r="AK80" s="137">
        <f t="shared" si="10"/>
        <v>2890594.63</v>
      </c>
      <c r="AL80" s="136">
        <f t="shared" si="11"/>
        <v>2702094.4</v>
      </c>
      <c r="AM80" s="198">
        <f t="shared" si="12"/>
        <v>188500.22999999998</v>
      </c>
    </row>
    <row r="81" spans="1:39" x14ac:dyDescent="0.2">
      <c r="A81" s="106" t="s">
        <v>764</v>
      </c>
      <c r="B81" s="106" t="s">
        <v>765</v>
      </c>
      <c r="C81" s="251">
        <v>2692</v>
      </c>
      <c r="D81" s="132" t="s">
        <v>772</v>
      </c>
      <c r="E81" s="190" t="s">
        <v>772</v>
      </c>
      <c r="F81" s="135">
        <v>263489.46999999997</v>
      </c>
      <c r="G81" s="215">
        <v>0</v>
      </c>
      <c r="H81" s="135">
        <v>29861.42</v>
      </c>
      <c r="J81" s="106">
        <v>162842.32999999999</v>
      </c>
      <c r="K81" s="274">
        <v>-32394.44</v>
      </c>
      <c r="L81" s="265">
        <v>300</v>
      </c>
      <c r="M81" s="265">
        <v>31345.8</v>
      </c>
      <c r="N81" s="265">
        <v>0</v>
      </c>
      <c r="O81" s="296">
        <v>761.44</v>
      </c>
      <c r="R81" s="132">
        <v>-278411.56</v>
      </c>
      <c r="S81" s="264">
        <v>613262.28</v>
      </c>
      <c r="T81" s="136">
        <v>650685.29</v>
      </c>
      <c r="V81" s="129">
        <v>1367.3</v>
      </c>
      <c r="X81" s="129">
        <v>1447132.5</v>
      </c>
      <c r="Y81" s="129">
        <v>307050</v>
      </c>
      <c r="Z81" s="297">
        <v>1902599.5</v>
      </c>
      <c r="AB81" s="297">
        <v>23490</v>
      </c>
      <c r="AC81" s="297">
        <v>364430.45</v>
      </c>
      <c r="AD81" s="297">
        <v>56674.32</v>
      </c>
      <c r="AG81" s="297">
        <v>2500</v>
      </c>
      <c r="AH81" s="191">
        <f t="shared" si="7"/>
        <v>293350.88999999996</v>
      </c>
      <c r="AI81" s="192">
        <f t="shared" si="8"/>
        <v>32407.239999999998</v>
      </c>
      <c r="AJ81" s="193">
        <f t="shared" si="9"/>
        <v>260943.64999999997</v>
      </c>
      <c r="AK81" s="137">
        <f t="shared" si="10"/>
        <v>2406235.09</v>
      </c>
      <c r="AL81" s="136">
        <f t="shared" si="11"/>
        <v>2349694.27</v>
      </c>
      <c r="AM81" s="198">
        <f t="shared" si="12"/>
        <v>56540.819999999832</v>
      </c>
    </row>
    <row r="82" spans="1:39" x14ac:dyDescent="0.2">
      <c r="A82" s="106" t="s">
        <v>764</v>
      </c>
      <c r="B82" s="106" t="s">
        <v>765</v>
      </c>
      <c r="C82" s="251">
        <v>718</v>
      </c>
      <c r="D82" s="132" t="s">
        <v>773</v>
      </c>
      <c r="E82" s="190" t="s">
        <v>773</v>
      </c>
      <c r="F82" s="135">
        <v>261317.13</v>
      </c>
      <c r="G82" s="215">
        <v>0</v>
      </c>
      <c r="H82" s="135">
        <v>19728.349999999999</v>
      </c>
      <c r="J82" s="106">
        <v>221279.33</v>
      </c>
      <c r="K82" s="274">
        <v>83360.5</v>
      </c>
      <c r="L82" s="265">
        <v>2100</v>
      </c>
      <c r="M82" s="265">
        <v>22199.200000000001</v>
      </c>
      <c r="O82" s="296">
        <v>843.35</v>
      </c>
      <c r="R82" s="132">
        <v>-123377.47</v>
      </c>
      <c r="S82" s="264">
        <v>788047.76</v>
      </c>
      <c r="T82" s="136">
        <v>524722.48</v>
      </c>
      <c r="U82" s="129">
        <v>4000</v>
      </c>
      <c r="V82" s="129">
        <v>1342.28</v>
      </c>
      <c r="X82" s="129">
        <v>583794</v>
      </c>
      <c r="Y82" s="129">
        <v>236040</v>
      </c>
      <c r="Z82" s="297">
        <v>969750</v>
      </c>
      <c r="AA82" s="297">
        <v>6872</v>
      </c>
      <c r="AB82" s="297">
        <v>16250</v>
      </c>
      <c r="AC82" s="297">
        <v>265356.84999999998</v>
      </c>
      <c r="AD82" s="297">
        <v>193297.44</v>
      </c>
      <c r="AG82" s="297">
        <v>2500</v>
      </c>
      <c r="AH82" s="191">
        <f t="shared" si="7"/>
        <v>281045.48</v>
      </c>
      <c r="AI82" s="192">
        <f t="shared" si="8"/>
        <v>25142.55</v>
      </c>
      <c r="AJ82" s="193">
        <f t="shared" si="9"/>
        <v>255902.93</v>
      </c>
      <c r="AK82" s="137">
        <f t="shared" si="10"/>
        <v>1349898.76</v>
      </c>
      <c r="AL82" s="136">
        <f t="shared" si="11"/>
        <v>1454026.29</v>
      </c>
      <c r="AM82" s="198">
        <f t="shared" si="12"/>
        <v>-104127.53000000003</v>
      </c>
    </row>
    <row r="83" spans="1:39" x14ac:dyDescent="0.2">
      <c r="A83" s="106" t="s">
        <v>764</v>
      </c>
      <c r="B83" s="106" t="s">
        <v>765</v>
      </c>
      <c r="C83" s="251">
        <v>699</v>
      </c>
      <c r="D83" s="132" t="s">
        <v>774</v>
      </c>
      <c r="E83" s="190" t="s">
        <v>774</v>
      </c>
      <c r="F83" s="135">
        <v>297264.33</v>
      </c>
      <c r="G83" s="215">
        <v>0</v>
      </c>
      <c r="H83" s="135">
        <v>10137.84</v>
      </c>
      <c r="J83" s="106">
        <v>324066.33</v>
      </c>
      <c r="K83" s="274">
        <v>34826.559999999998</v>
      </c>
      <c r="L83" s="265">
        <v>0</v>
      </c>
      <c r="M83" s="265">
        <v>19620</v>
      </c>
      <c r="O83" s="296">
        <v>1269.6300000000001</v>
      </c>
      <c r="R83" s="132">
        <v>569801.15</v>
      </c>
      <c r="S83" s="264">
        <v>123193.16</v>
      </c>
      <c r="T83" s="136">
        <v>484225.45</v>
      </c>
      <c r="V83" s="129">
        <v>1859.65</v>
      </c>
      <c r="X83" s="129">
        <v>867185.91</v>
      </c>
      <c r="Y83" s="129">
        <v>263430</v>
      </c>
      <c r="Z83" s="297">
        <v>1251401.9099999999</v>
      </c>
      <c r="AA83" s="297">
        <v>9252</v>
      </c>
      <c r="AC83" s="297">
        <v>364877.13</v>
      </c>
      <c r="AD83" s="297">
        <v>36258.85</v>
      </c>
      <c r="AG83" s="297">
        <v>2500</v>
      </c>
      <c r="AH83" s="191">
        <f t="shared" si="7"/>
        <v>307402.17000000004</v>
      </c>
      <c r="AI83" s="192">
        <f t="shared" si="8"/>
        <v>20889.63</v>
      </c>
      <c r="AJ83" s="193">
        <f t="shared" si="9"/>
        <v>286512.54000000004</v>
      </c>
      <c r="AK83" s="137">
        <f t="shared" si="10"/>
        <v>1616701.01</v>
      </c>
      <c r="AL83" s="136">
        <f t="shared" si="11"/>
        <v>1664289.8900000001</v>
      </c>
      <c r="AM83" s="198">
        <f t="shared" si="12"/>
        <v>-47588.880000000121</v>
      </c>
    </row>
    <row r="84" spans="1:39" x14ac:dyDescent="0.2">
      <c r="A84" s="106" t="s">
        <v>764</v>
      </c>
      <c r="B84" s="106" t="s">
        <v>765</v>
      </c>
      <c r="C84" s="251">
        <v>768</v>
      </c>
      <c r="D84" s="132" t="s">
        <v>775</v>
      </c>
      <c r="E84" s="190" t="s">
        <v>775</v>
      </c>
      <c r="F84" s="135">
        <v>304252.15999999997</v>
      </c>
      <c r="G84" s="215">
        <v>0</v>
      </c>
      <c r="H84" s="135">
        <v>8744.48</v>
      </c>
      <c r="J84" s="106">
        <v>498845.64</v>
      </c>
      <c r="K84" s="274">
        <v>34817.56</v>
      </c>
      <c r="M84" s="265">
        <v>26068.11</v>
      </c>
      <c r="N84" s="265">
        <v>7560</v>
      </c>
      <c r="O84" s="296">
        <v>764</v>
      </c>
      <c r="R84" s="132">
        <v>-1126804.46</v>
      </c>
      <c r="S84" s="264">
        <v>2101746.27</v>
      </c>
      <c r="T84" s="136">
        <v>508968.88</v>
      </c>
      <c r="V84" s="129">
        <v>1812.54</v>
      </c>
      <c r="X84" s="129">
        <v>750165.5</v>
      </c>
      <c r="Y84" s="129">
        <v>256320</v>
      </c>
      <c r="Z84" s="297">
        <v>1149101.5</v>
      </c>
      <c r="AA84" s="297">
        <v>9152</v>
      </c>
      <c r="AB84" s="297">
        <v>11170</v>
      </c>
      <c r="AC84" s="297">
        <v>388105.22</v>
      </c>
      <c r="AD84" s="297">
        <v>118037.28</v>
      </c>
      <c r="AG84" s="297">
        <v>4375</v>
      </c>
      <c r="AH84" s="191">
        <f t="shared" si="7"/>
        <v>312996.63999999996</v>
      </c>
      <c r="AI84" s="192">
        <f t="shared" si="8"/>
        <v>34392.11</v>
      </c>
      <c r="AJ84" s="193">
        <f t="shared" si="9"/>
        <v>278604.52999999997</v>
      </c>
      <c r="AK84" s="137">
        <f t="shared" si="10"/>
        <v>1517266.92</v>
      </c>
      <c r="AL84" s="136">
        <f t="shared" si="11"/>
        <v>1679941</v>
      </c>
      <c r="AM84" s="198">
        <f t="shared" si="12"/>
        <v>-162674.08000000007</v>
      </c>
    </row>
    <row r="85" spans="1:39" x14ac:dyDescent="0.2">
      <c r="A85" s="106" t="s">
        <v>777</v>
      </c>
      <c r="B85" s="106" t="s">
        <v>778</v>
      </c>
      <c r="C85" s="251">
        <v>3815</v>
      </c>
      <c r="D85" s="132" t="s">
        <v>780</v>
      </c>
      <c r="E85" s="190" t="s">
        <v>780</v>
      </c>
      <c r="F85" s="135">
        <v>414435.74</v>
      </c>
      <c r="G85" s="215">
        <v>0</v>
      </c>
      <c r="H85" s="135">
        <v>73052.2</v>
      </c>
      <c r="J85" s="106">
        <v>1004435.68</v>
      </c>
      <c r="K85" s="274">
        <v>121386.23</v>
      </c>
      <c r="L85" s="265">
        <v>0</v>
      </c>
      <c r="M85" s="265">
        <v>8610</v>
      </c>
      <c r="O85" s="296">
        <v>0</v>
      </c>
      <c r="P85" s="132">
        <v>21</v>
      </c>
      <c r="R85" s="132">
        <v>436679.16</v>
      </c>
      <c r="S85" s="264">
        <v>1047464</v>
      </c>
      <c r="T85" s="136">
        <v>1097668.31</v>
      </c>
      <c r="U85" s="129">
        <v>228596.5</v>
      </c>
      <c r="V85" s="129">
        <v>1566.01</v>
      </c>
      <c r="X85" s="129">
        <v>808062.81</v>
      </c>
      <c r="Z85" s="297">
        <v>1138191.81</v>
      </c>
      <c r="AB85" s="297">
        <v>70970</v>
      </c>
      <c r="AC85" s="297">
        <v>674725.43</v>
      </c>
      <c r="AD85" s="297">
        <v>131470.70000000001</v>
      </c>
      <c r="AH85" s="191">
        <f t="shared" si="7"/>
        <v>487487.94</v>
      </c>
      <c r="AI85" s="192">
        <f t="shared" si="8"/>
        <v>8610</v>
      </c>
      <c r="AJ85" s="193">
        <f t="shared" si="9"/>
        <v>478877.94</v>
      </c>
      <c r="AK85" s="137">
        <f t="shared" si="10"/>
        <v>2135893.63</v>
      </c>
      <c r="AL85" s="136">
        <f t="shared" si="11"/>
        <v>2015357.9400000002</v>
      </c>
      <c r="AM85" s="198">
        <f t="shared" si="12"/>
        <v>120535.68999999971</v>
      </c>
    </row>
    <row r="86" spans="1:39" x14ac:dyDescent="0.2">
      <c r="A86" s="106" t="s">
        <v>777</v>
      </c>
      <c r="B86" s="106" t="s">
        <v>778</v>
      </c>
      <c r="C86" s="251">
        <v>7508</v>
      </c>
      <c r="D86" s="132" t="s">
        <v>781</v>
      </c>
      <c r="E86" s="190" t="s">
        <v>781</v>
      </c>
      <c r="F86" s="135">
        <v>1454198.53</v>
      </c>
      <c r="G86" s="215">
        <v>0</v>
      </c>
      <c r="H86" s="135">
        <v>107951.99</v>
      </c>
      <c r="J86" s="106">
        <v>2954352.92</v>
      </c>
      <c r="K86" s="274">
        <v>1062340.57</v>
      </c>
      <c r="L86" s="265">
        <v>30030</v>
      </c>
      <c r="N86" s="265">
        <v>54</v>
      </c>
      <c r="O86" s="296">
        <v>185846.98</v>
      </c>
      <c r="Q86" s="132">
        <v>4578987.6500000004</v>
      </c>
      <c r="R86" s="132">
        <v>612129.4</v>
      </c>
      <c r="S86" s="264"/>
      <c r="T86" s="136">
        <v>1885559.42</v>
      </c>
      <c r="U86" s="129">
        <v>565246</v>
      </c>
      <c r="V86" s="129">
        <v>1753.47</v>
      </c>
      <c r="X86" s="129">
        <v>1748280</v>
      </c>
      <c r="Y86" s="129">
        <v>4332</v>
      </c>
      <c r="Z86" s="297">
        <v>2889168</v>
      </c>
      <c r="AB86" s="297">
        <v>44192</v>
      </c>
      <c r="AC86" s="297">
        <v>627127.67000000004</v>
      </c>
      <c r="AD86" s="297">
        <v>466212.24</v>
      </c>
      <c r="AG86" s="297">
        <v>6675</v>
      </c>
      <c r="AH86" s="191">
        <f t="shared" si="7"/>
        <v>1562150.52</v>
      </c>
      <c r="AI86" s="192">
        <f t="shared" si="8"/>
        <v>215930.98</v>
      </c>
      <c r="AJ86" s="193">
        <f t="shared" si="9"/>
        <v>1346219.54</v>
      </c>
      <c r="AK86" s="137">
        <f t="shared" si="10"/>
        <v>4205170.8900000006</v>
      </c>
      <c r="AL86" s="136">
        <f t="shared" si="11"/>
        <v>4033374.91</v>
      </c>
      <c r="AM86" s="198">
        <f t="shared" si="12"/>
        <v>171795.98000000045</v>
      </c>
    </row>
    <row r="87" spans="1:39" x14ac:dyDescent="0.2">
      <c r="A87" s="106" t="s">
        <v>777</v>
      </c>
      <c r="B87" s="106" t="s">
        <v>778</v>
      </c>
      <c r="C87" s="251">
        <v>7132</v>
      </c>
      <c r="D87" s="132" t="s">
        <v>782</v>
      </c>
      <c r="E87" s="190" t="s">
        <v>782</v>
      </c>
      <c r="F87" s="135">
        <v>727233.64</v>
      </c>
      <c r="G87" s="215">
        <v>0</v>
      </c>
      <c r="H87" s="135">
        <v>78508.42</v>
      </c>
      <c r="J87" s="106">
        <v>1263173.1599999999</v>
      </c>
      <c r="K87" s="274">
        <v>3641646.13</v>
      </c>
      <c r="M87" s="265">
        <v>78040.95</v>
      </c>
      <c r="O87" s="296">
        <v>3575.48</v>
      </c>
      <c r="R87" s="132">
        <v>4089977.85</v>
      </c>
      <c r="S87" s="264">
        <v>1212550.31</v>
      </c>
      <c r="T87" s="136">
        <v>2803063.22</v>
      </c>
      <c r="U87" s="129">
        <v>183118.5</v>
      </c>
      <c r="V87" s="129">
        <v>3170.02</v>
      </c>
      <c r="X87" s="129">
        <v>2138430</v>
      </c>
      <c r="Z87" s="297">
        <v>3564718</v>
      </c>
      <c r="AA87" s="297">
        <v>2200</v>
      </c>
      <c r="AB87" s="297">
        <v>12234</v>
      </c>
      <c r="AC87" s="297">
        <v>968737.88</v>
      </c>
      <c r="AD87" s="297">
        <v>253475.1</v>
      </c>
      <c r="AH87" s="191">
        <f t="shared" si="7"/>
        <v>805742.06</v>
      </c>
      <c r="AI87" s="192">
        <f t="shared" si="8"/>
        <v>81616.429999999993</v>
      </c>
      <c r="AJ87" s="193">
        <f t="shared" si="9"/>
        <v>724125.63000000012</v>
      </c>
      <c r="AK87" s="137">
        <f t="shared" si="10"/>
        <v>5127781.74</v>
      </c>
      <c r="AL87" s="136">
        <f t="shared" si="11"/>
        <v>4801364.9799999995</v>
      </c>
      <c r="AM87" s="198">
        <f t="shared" si="12"/>
        <v>326416.76000000071</v>
      </c>
    </row>
    <row r="88" spans="1:39" x14ac:dyDescent="0.2">
      <c r="A88" s="106" t="s">
        <v>777</v>
      </c>
      <c r="B88" s="106" t="s">
        <v>778</v>
      </c>
      <c r="C88" s="251">
        <v>4586</v>
      </c>
      <c r="D88" s="132" t="s">
        <v>783</v>
      </c>
      <c r="E88" s="190" t="s">
        <v>783</v>
      </c>
      <c r="F88" s="135">
        <v>347463.29</v>
      </c>
      <c r="G88" s="215">
        <v>90</v>
      </c>
      <c r="H88" s="135">
        <v>114191.57</v>
      </c>
      <c r="J88" s="106">
        <v>1116026.3500000001</v>
      </c>
      <c r="K88" s="274">
        <v>225927.42</v>
      </c>
      <c r="L88" s="265">
        <v>18835</v>
      </c>
      <c r="M88" s="265">
        <v>57196.98</v>
      </c>
      <c r="O88" s="296">
        <v>8570.57</v>
      </c>
      <c r="Q88" s="132">
        <v>603642.86</v>
      </c>
      <c r="S88" s="264">
        <v>1047464</v>
      </c>
      <c r="T88" s="136">
        <v>1470103.54</v>
      </c>
      <c r="U88" s="129">
        <v>110916</v>
      </c>
      <c r="V88" s="129">
        <v>1461.04</v>
      </c>
      <c r="X88" s="129">
        <v>493675</v>
      </c>
      <c r="Z88" s="297">
        <v>1072850</v>
      </c>
      <c r="AA88" s="297">
        <v>36666</v>
      </c>
      <c r="AB88" s="297">
        <v>5696</v>
      </c>
      <c r="AC88" s="297">
        <v>835794.37</v>
      </c>
      <c r="AD88" s="297">
        <v>57159.99</v>
      </c>
      <c r="AH88" s="191">
        <f t="shared" si="7"/>
        <v>461744.86</v>
      </c>
      <c r="AI88" s="192">
        <f t="shared" si="8"/>
        <v>84602.550000000017</v>
      </c>
      <c r="AJ88" s="193">
        <f t="shared" si="9"/>
        <v>377142.30999999994</v>
      </c>
      <c r="AK88" s="137">
        <f t="shared" si="10"/>
        <v>2076155.58</v>
      </c>
      <c r="AL88" s="136">
        <f t="shared" si="11"/>
        <v>2008166.36</v>
      </c>
      <c r="AM88" s="198">
        <f t="shared" si="12"/>
        <v>67989.219999999972</v>
      </c>
    </row>
    <row r="89" spans="1:39" x14ac:dyDescent="0.2">
      <c r="A89" s="106" t="s">
        <v>777</v>
      </c>
      <c r="B89" s="106" t="s">
        <v>778</v>
      </c>
      <c r="C89" s="251">
        <v>3953</v>
      </c>
      <c r="D89" s="132" t="s">
        <v>784</v>
      </c>
      <c r="E89" s="190" t="s">
        <v>784</v>
      </c>
      <c r="F89" s="135">
        <v>261980.07</v>
      </c>
      <c r="G89" s="215">
        <v>0</v>
      </c>
      <c r="H89" s="135">
        <v>386527.31</v>
      </c>
      <c r="J89" s="106">
        <v>1428469.3</v>
      </c>
      <c r="K89" s="274">
        <v>-763504.51</v>
      </c>
      <c r="N89" s="265">
        <v>124584</v>
      </c>
      <c r="O89" s="296">
        <v>102.68</v>
      </c>
      <c r="P89" s="132">
        <v>100</v>
      </c>
      <c r="R89" s="132">
        <v>1320565.05</v>
      </c>
      <c r="S89" s="264"/>
      <c r="T89" s="136">
        <v>1381991.27</v>
      </c>
      <c r="U89" s="129">
        <v>69200</v>
      </c>
      <c r="V89" s="129">
        <v>1125.92</v>
      </c>
      <c r="X89" s="129">
        <v>970680</v>
      </c>
      <c r="Z89" s="297">
        <v>1782283</v>
      </c>
      <c r="AA89" s="297">
        <v>7120</v>
      </c>
      <c r="AB89" s="297">
        <v>8737</v>
      </c>
      <c r="AC89" s="297">
        <v>552379.68999999994</v>
      </c>
      <c r="AD89" s="297">
        <v>204357.06</v>
      </c>
      <c r="AH89" s="191">
        <f t="shared" si="7"/>
        <v>648507.38</v>
      </c>
      <c r="AI89" s="192">
        <f t="shared" si="8"/>
        <v>124686.68</v>
      </c>
      <c r="AJ89" s="193">
        <f t="shared" si="9"/>
        <v>523820.7</v>
      </c>
      <c r="AK89" s="137">
        <f t="shared" si="10"/>
        <v>2422997.19</v>
      </c>
      <c r="AL89" s="136">
        <f t="shared" si="11"/>
        <v>2554876.75</v>
      </c>
      <c r="AM89" s="198">
        <f t="shared" si="12"/>
        <v>-131879.56000000006</v>
      </c>
    </row>
    <row r="90" spans="1:39" x14ac:dyDescent="0.2">
      <c r="A90" s="106" t="s">
        <v>777</v>
      </c>
      <c r="B90" s="106" t="s">
        <v>778</v>
      </c>
      <c r="C90" s="251">
        <v>1775</v>
      </c>
      <c r="D90" s="132" t="s">
        <v>785</v>
      </c>
      <c r="E90" s="190" t="s">
        <v>785</v>
      </c>
      <c r="F90" s="135">
        <v>239875.43</v>
      </c>
      <c r="G90" s="215">
        <v>7773</v>
      </c>
      <c r="H90" s="135">
        <v>23827.86</v>
      </c>
      <c r="J90" s="106">
        <v>358479.85</v>
      </c>
      <c r="K90" s="274">
        <v>142078.29999999999</v>
      </c>
      <c r="M90" s="265">
        <v>30483</v>
      </c>
      <c r="O90" s="296">
        <v>22.49</v>
      </c>
      <c r="R90" s="132">
        <v>-381875.23</v>
      </c>
      <c r="S90" s="264">
        <v>1047464</v>
      </c>
      <c r="T90" s="136">
        <v>814401.52</v>
      </c>
      <c r="U90" s="129">
        <v>39525</v>
      </c>
      <c r="V90" s="129">
        <v>812.59</v>
      </c>
      <c r="X90" s="129">
        <v>524520</v>
      </c>
      <c r="Z90" s="297">
        <v>754385</v>
      </c>
      <c r="AA90" s="297">
        <v>45848</v>
      </c>
      <c r="AB90" s="297">
        <v>6154</v>
      </c>
      <c r="AC90" s="297">
        <v>290972.39</v>
      </c>
      <c r="AD90" s="297">
        <v>83959.54</v>
      </c>
      <c r="AG90" s="297">
        <v>122000</v>
      </c>
      <c r="AH90" s="191">
        <f t="shared" si="7"/>
        <v>271476.28999999998</v>
      </c>
      <c r="AI90" s="192">
        <f t="shared" si="8"/>
        <v>30505.49</v>
      </c>
      <c r="AJ90" s="193">
        <f t="shared" si="9"/>
        <v>240970.8</v>
      </c>
      <c r="AK90" s="137">
        <f t="shared" si="10"/>
        <v>1379259.1099999999</v>
      </c>
      <c r="AL90" s="136">
        <f t="shared" si="11"/>
        <v>1303318.9300000002</v>
      </c>
      <c r="AM90" s="198">
        <f t="shared" si="12"/>
        <v>75940.179999999702</v>
      </c>
    </row>
    <row r="91" spans="1:39" x14ac:dyDescent="0.2">
      <c r="A91" s="106" t="s">
        <v>777</v>
      </c>
      <c r="B91" s="106" t="s">
        <v>778</v>
      </c>
      <c r="C91" s="251">
        <v>5971</v>
      </c>
      <c r="D91" s="132" t="s">
        <v>786</v>
      </c>
      <c r="E91" s="190" t="s">
        <v>786</v>
      </c>
      <c r="F91" s="135">
        <v>478991.97</v>
      </c>
      <c r="G91" s="215">
        <v>0</v>
      </c>
      <c r="H91" s="135">
        <v>219795.75</v>
      </c>
      <c r="J91" s="106">
        <v>8872677.3100000005</v>
      </c>
      <c r="K91" s="274">
        <v>192164.58</v>
      </c>
      <c r="L91" s="265">
        <v>0</v>
      </c>
      <c r="M91" s="265">
        <v>46425</v>
      </c>
      <c r="N91" s="265">
        <v>190765.5</v>
      </c>
      <c r="O91" s="296">
        <v>42.64</v>
      </c>
      <c r="R91" s="132">
        <v>8100709.4000000004</v>
      </c>
      <c r="S91" s="264">
        <v>1215671.21</v>
      </c>
      <c r="T91" s="136">
        <v>2379969.7000000002</v>
      </c>
      <c r="U91" s="129">
        <v>1800</v>
      </c>
      <c r="V91" s="129">
        <v>1573.84</v>
      </c>
      <c r="X91" s="129">
        <v>1747950</v>
      </c>
      <c r="Y91" s="129">
        <v>36</v>
      </c>
      <c r="Z91" s="297">
        <v>2958986</v>
      </c>
      <c r="AA91" s="297">
        <v>25722</v>
      </c>
      <c r="AB91" s="297">
        <v>10126</v>
      </c>
      <c r="AC91" s="297">
        <v>436054.87</v>
      </c>
      <c r="AD91" s="297">
        <v>260767.81</v>
      </c>
      <c r="AG91" s="297">
        <v>229657</v>
      </c>
      <c r="AH91" s="191">
        <f t="shared" si="7"/>
        <v>698787.72</v>
      </c>
      <c r="AI91" s="192">
        <f t="shared" si="8"/>
        <v>237233.14</v>
      </c>
      <c r="AJ91" s="193">
        <f t="shared" si="9"/>
        <v>461554.57999999996</v>
      </c>
      <c r="AK91" s="137">
        <f t="shared" si="10"/>
        <v>4131329.54</v>
      </c>
      <c r="AL91" s="136">
        <f t="shared" si="11"/>
        <v>3921313.68</v>
      </c>
      <c r="AM91" s="198">
        <f t="shared" si="12"/>
        <v>210015.85999999987</v>
      </c>
    </row>
    <row r="92" spans="1:39" x14ac:dyDescent="0.2">
      <c r="A92" s="106" t="s">
        <v>777</v>
      </c>
      <c r="B92" s="106" t="s">
        <v>778</v>
      </c>
      <c r="C92" s="251">
        <v>1682</v>
      </c>
      <c r="D92" s="132" t="s">
        <v>787</v>
      </c>
      <c r="E92" s="190" t="s">
        <v>787</v>
      </c>
      <c r="F92" s="135">
        <v>168201.33</v>
      </c>
      <c r="G92" s="215">
        <v>50</v>
      </c>
      <c r="H92" s="135">
        <v>16709.48</v>
      </c>
      <c r="J92" s="106">
        <v>1286637.8400000001</v>
      </c>
      <c r="K92" s="274">
        <v>131984.22</v>
      </c>
      <c r="L92" s="265">
        <v>0</v>
      </c>
      <c r="M92" s="265">
        <v>18824</v>
      </c>
      <c r="N92" s="265">
        <v>18</v>
      </c>
      <c r="O92" s="296">
        <v>9.32</v>
      </c>
      <c r="R92" s="132">
        <v>-134654.38</v>
      </c>
      <c r="S92" s="264">
        <v>1849378.08</v>
      </c>
      <c r="T92" s="136">
        <v>629753.73</v>
      </c>
      <c r="U92" s="129">
        <v>60962</v>
      </c>
      <c r="V92" s="129">
        <v>791.21</v>
      </c>
      <c r="X92" s="129">
        <v>1174170</v>
      </c>
      <c r="Z92" s="297">
        <v>1394548</v>
      </c>
      <c r="AA92" s="297">
        <v>24000</v>
      </c>
      <c r="AB92" s="297">
        <v>22940</v>
      </c>
      <c r="AC92" s="297">
        <v>364581.66</v>
      </c>
      <c r="AD92" s="297">
        <v>189599.43</v>
      </c>
      <c r="AH92" s="191">
        <f t="shared" si="7"/>
        <v>184960.81</v>
      </c>
      <c r="AI92" s="192">
        <f t="shared" si="8"/>
        <v>18851.32</v>
      </c>
      <c r="AJ92" s="193">
        <f t="shared" si="9"/>
        <v>166109.49</v>
      </c>
      <c r="AK92" s="137">
        <f t="shared" si="10"/>
        <v>1865676.94</v>
      </c>
      <c r="AL92" s="136">
        <f t="shared" si="11"/>
        <v>1995669.0899999999</v>
      </c>
      <c r="AM92" s="198">
        <f t="shared" si="12"/>
        <v>-129992.14999999991</v>
      </c>
    </row>
    <row r="93" spans="1:39" x14ac:dyDescent="0.2">
      <c r="A93" s="106" t="s">
        <v>777</v>
      </c>
      <c r="B93" s="106" t="s">
        <v>778</v>
      </c>
      <c r="C93" s="251">
        <v>3610</v>
      </c>
      <c r="D93" s="132" t="s">
        <v>788</v>
      </c>
      <c r="E93" s="190" t="s">
        <v>788</v>
      </c>
      <c r="F93" s="135">
        <v>316763.02</v>
      </c>
      <c r="G93" s="215">
        <v>0</v>
      </c>
      <c r="H93" s="135">
        <v>61238.58</v>
      </c>
      <c r="J93" s="106">
        <v>1615999.63</v>
      </c>
      <c r="K93" s="274">
        <v>262024.56</v>
      </c>
      <c r="L93" s="265">
        <v>1780.5</v>
      </c>
      <c r="M93" s="265">
        <v>45001.71</v>
      </c>
      <c r="N93" s="265">
        <v>18</v>
      </c>
      <c r="O93" s="296">
        <v>1457.01</v>
      </c>
      <c r="R93" s="132">
        <v>35373.919999999998</v>
      </c>
      <c r="S93" s="264">
        <v>2450678.29</v>
      </c>
      <c r="T93" s="136">
        <v>1197681.8</v>
      </c>
      <c r="U93" s="129">
        <v>92406</v>
      </c>
      <c r="V93" s="129">
        <v>651.91999999999996</v>
      </c>
      <c r="Z93" s="297">
        <v>649213</v>
      </c>
      <c r="AA93" s="297">
        <v>28072</v>
      </c>
      <c r="AB93" s="297">
        <v>30896</v>
      </c>
      <c r="AC93" s="297">
        <v>562729.07999999996</v>
      </c>
      <c r="AD93" s="297">
        <v>298113.28000000003</v>
      </c>
      <c r="AH93" s="191">
        <f t="shared" si="7"/>
        <v>378001.60000000003</v>
      </c>
      <c r="AI93" s="192">
        <f t="shared" si="8"/>
        <v>48257.22</v>
      </c>
      <c r="AJ93" s="193">
        <f t="shared" si="9"/>
        <v>329744.38</v>
      </c>
      <c r="AK93" s="137">
        <f t="shared" si="10"/>
        <v>1290739.72</v>
      </c>
      <c r="AL93" s="136">
        <f t="shared" si="11"/>
        <v>1569023.36</v>
      </c>
      <c r="AM93" s="198">
        <f t="shared" si="12"/>
        <v>-278283.64000000013</v>
      </c>
    </row>
    <row r="94" spans="1:39" x14ac:dyDescent="0.2">
      <c r="A94" s="106" t="s">
        <v>777</v>
      </c>
      <c r="B94" s="106" t="s">
        <v>778</v>
      </c>
      <c r="C94" s="251">
        <v>3334</v>
      </c>
      <c r="D94" s="132" t="s">
        <v>789</v>
      </c>
      <c r="E94" s="190" t="s">
        <v>789</v>
      </c>
      <c r="F94" s="135">
        <v>342489.77</v>
      </c>
      <c r="G94" s="215">
        <v>0</v>
      </c>
      <c r="H94" s="135">
        <v>153930.1</v>
      </c>
      <c r="J94" s="106">
        <v>1408577.12</v>
      </c>
      <c r="K94" s="274">
        <v>354833.49</v>
      </c>
      <c r="N94" s="265">
        <v>5113</v>
      </c>
      <c r="O94" s="296">
        <v>16459.22</v>
      </c>
      <c r="R94" s="132">
        <v>-659044.78</v>
      </c>
      <c r="S94" s="264">
        <v>2812906.16</v>
      </c>
      <c r="T94" s="136">
        <v>888040.55</v>
      </c>
      <c r="V94" s="129">
        <v>739.88</v>
      </c>
      <c r="X94" s="129">
        <v>1222001</v>
      </c>
      <c r="Z94" s="297">
        <v>1441840</v>
      </c>
      <c r="AB94" s="297">
        <v>25540</v>
      </c>
      <c r="AC94" s="297">
        <v>278564.40999999997</v>
      </c>
      <c r="AD94" s="297">
        <v>280440.14</v>
      </c>
      <c r="AH94" s="191">
        <f t="shared" si="7"/>
        <v>496419.87</v>
      </c>
      <c r="AI94" s="192">
        <f t="shared" si="8"/>
        <v>21572.22</v>
      </c>
      <c r="AJ94" s="193">
        <f t="shared" si="9"/>
        <v>474847.65</v>
      </c>
      <c r="AK94" s="137">
        <f t="shared" si="10"/>
        <v>2110781.4300000002</v>
      </c>
      <c r="AL94" s="136">
        <f t="shared" si="11"/>
        <v>2026384.5499999998</v>
      </c>
      <c r="AM94" s="198">
        <f t="shared" si="12"/>
        <v>84396.880000000354</v>
      </c>
    </row>
    <row r="95" spans="1:39" x14ac:dyDescent="0.2">
      <c r="A95" s="106" t="s">
        <v>777</v>
      </c>
      <c r="B95" s="106" t="s">
        <v>778</v>
      </c>
      <c r="C95" s="251">
        <v>3092</v>
      </c>
      <c r="D95" s="132" t="s">
        <v>790</v>
      </c>
      <c r="E95" s="190" t="s">
        <v>790</v>
      </c>
      <c r="F95" s="135">
        <v>403300.68</v>
      </c>
      <c r="G95" s="215">
        <v>0</v>
      </c>
      <c r="H95" s="135">
        <v>26072.22</v>
      </c>
      <c r="J95" s="106">
        <v>3314732.05</v>
      </c>
      <c r="K95" s="274">
        <v>24236.48</v>
      </c>
      <c r="L95" s="265">
        <v>69850</v>
      </c>
      <c r="M95" s="265">
        <v>250</v>
      </c>
      <c r="N95" s="265">
        <v>108</v>
      </c>
      <c r="O95" s="296">
        <v>20.3</v>
      </c>
      <c r="P95" s="132">
        <v>5000</v>
      </c>
      <c r="R95" s="132">
        <v>3051206.69</v>
      </c>
      <c r="S95" s="264">
        <v>1047464</v>
      </c>
      <c r="T95" s="136">
        <v>1041469.92</v>
      </c>
      <c r="U95" s="129">
        <v>139906.6</v>
      </c>
      <c r="V95" s="129">
        <v>2101.56</v>
      </c>
      <c r="X95" s="129">
        <v>753238</v>
      </c>
      <c r="Z95" s="297">
        <v>1424833</v>
      </c>
      <c r="AA95" s="297">
        <v>27641</v>
      </c>
      <c r="AB95" s="297">
        <v>12256</v>
      </c>
      <c r="AC95" s="297">
        <v>464879.8</v>
      </c>
      <c r="AD95" s="297">
        <v>412663.84</v>
      </c>
      <c r="AH95" s="191">
        <f t="shared" si="7"/>
        <v>429372.9</v>
      </c>
      <c r="AI95" s="192">
        <f t="shared" si="8"/>
        <v>70228.3</v>
      </c>
      <c r="AJ95" s="193">
        <f t="shared" si="9"/>
        <v>359144.60000000003</v>
      </c>
      <c r="AK95" s="137">
        <f t="shared" si="10"/>
        <v>1936716.08</v>
      </c>
      <c r="AL95" s="136">
        <f t="shared" si="11"/>
        <v>2342273.64</v>
      </c>
      <c r="AM95" s="198">
        <f t="shared" si="12"/>
        <v>-405557.56000000006</v>
      </c>
    </row>
    <row r="96" spans="1:39" x14ac:dyDescent="0.2">
      <c r="A96" s="106" t="s">
        <v>777</v>
      </c>
      <c r="B96" s="106" t="s">
        <v>778</v>
      </c>
      <c r="C96" s="251">
        <v>4180</v>
      </c>
      <c r="D96" s="132" t="s">
        <v>791</v>
      </c>
      <c r="E96" s="190" t="s">
        <v>791</v>
      </c>
      <c r="F96" s="135">
        <v>544990.28</v>
      </c>
      <c r="G96" s="215">
        <v>0</v>
      </c>
      <c r="H96" s="135">
        <v>95042.32</v>
      </c>
      <c r="J96" s="106">
        <v>1209325.26</v>
      </c>
      <c r="K96" s="274">
        <v>125888.68</v>
      </c>
      <c r="L96" s="265">
        <v>133922.13</v>
      </c>
      <c r="M96" s="265">
        <v>75526.92</v>
      </c>
      <c r="O96" s="296">
        <v>32.840000000000003</v>
      </c>
      <c r="R96" s="132">
        <v>598176.24</v>
      </c>
      <c r="S96" s="264">
        <v>1334838.29</v>
      </c>
      <c r="T96" s="136">
        <v>1352187.74</v>
      </c>
      <c r="U96" s="129">
        <v>74760</v>
      </c>
      <c r="V96" s="129">
        <v>2744.67</v>
      </c>
      <c r="Y96" s="129">
        <v>6000</v>
      </c>
      <c r="Z96" s="297">
        <v>750118</v>
      </c>
      <c r="AB96" s="297">
        <v>17870</v>
      </c>
      <c r="AC96" s="297">
        <v>640031.52</v>
      </c>
      <c r="AD96" s="297">
        <v>192792.77</v>
      </c>
      <c r="AG96" s="297">
        <v>2130</v>
      </c>
      <c r="AH96" s="191">
        <f t="shared" si="7"/>
        <v>640032.60000000009</v>
      </c>
      <c r="AI96" s="192">
        <f t="shared" si="8"/>
        <v>209481.88999999998</v>
      </c>
      <c r="AJ96" s="193">
        <f t="shared" si="9"/>
        <v>430550.71000000008</v>
      </c>
      <c r="AK96" s="137">
        <f t="shared" si="10"/>
        <v>1435692.41</v>
      </c>
      <c r="AL96" s="136">
        <f t="shared" si="11"/>
        <v>1602942.29</v>
      </c>
      <c r="AM96" s="198">
        <f t="shared" si="12"/>
        <v>-167249.88000000012</v>
      </c>
    </row>
    <row r="97" spans="1:39" x14ac:dyDescent="0.2">
      <c r="A97" s="106" t="s">
        <v>777</v>
      </c>
      <c r="B97" s="106" t="s">
        <v>778</v>
      </c>
      <c r="C97" s="251">
        <v>5871</v>
      </c>
      <c r="D97" s="132" t="s">
        <v>792</v>
      </c>
      <c r="E97" s="190" t="s">
        <v>792</v>
      </c>
      <c r="F97" s="135">
        <v>265704.12</v>
      </c>
      <c r="G97" s="215">
        <v>0</v>
      </c>
      <c r="H97" s="135">
        <v>184627.35</v>
      </c>
      <c r="I97" s="135">
        <v>3500</v>
      </c>
      <c r="J97" s="106">
        <v>-3240162.47</v>
      </c>
      <c r="K97" s="274">
        <v>-710993.86</v>
      </c>
      <c r="L97" s="265">
        <v>14927.92</v>
      </c>
      <c r="M97" s="265">
        <v>50742</v>
      </c>
      <c r="O97" s="296">
        <v>6747.62</v>
      </c>
      <c r="R97" s="132">
        <v>-4291556.4800000004</v>
      </c>
      <c r="S97" s="264">
        <v>613325.81999999995</v>
      </c>
      <c r="T97" s="136">
        <v>1488086.99</v>
      </c>
      <c r="V97" s="129">
        <v>565.77</v>
      </c>
      <c r="X97" s="129">
        <v>798600</v>
      </c>
      <c r="Z97" s="297">
        <v>1691347</v>
      </c>
      <c r="AB97" s="297">
        <v>13870</v>
      </c>
      <c r="AC97" s="297">
        <v>400947.94</v>
      </c>
      <c r="AD97" s="297">
        <v>72599.56</v>
      </c>
      <c r="AH97" s="191">
        <f t="shared" si="7"/>
        <v>453831.47</v>
      </c>
      <c r="AI97" s="192">
        <f t="shared" si="8"/>
        <v>72417.539999999994</v>
      </c>
      <c r="AJ97" s="193">
        <f t="shared" si="9"/>
        <v>381413.93</v>
      </c>
      <c r="AK97" s="137">
        <f t="shared" si="10"/>
        <v>2287252.7599999998</v>
      </c>
      <c r="AL97" s="136">
        <f t="shared" si="11"/>
        <v>2178764.5</v>
      </c>
      <c r="AM97" s="198">
        <f t="shared" si="12"/>
        <v>108488.25999999978</v>
      </c>
    </row>
    <row r="98" spans="1:39" x14ac:dyDescent="0.2">
      <c r="A98" s="106" t="s">
        <v>777</v>
      </c>
      <c r="B98" s="106" t="s">
        <v>778</v>
      </c>
      <c r="C98" s="251">
        <v>3758</v>
      </c>
      <c r="D98" s="132" t="s">
        <v>793</v>
      </c>
      <c r="E98" s="190" t="s">
        <v>793</v>
      </c>
      <c r="F98" s="135">
        <v>262430.67</v>
      </c>
      <c r="G98" s="215">
        <v>0</v>
      </c>
      <c r="H98" s="135">
        <v>54602.85</v>
      </c>
      <c r="J98" s="106">
        <v>802601.84</v>
      </c>
      <c r="K98" s="274">
        <v>879631.17</v>
      </c>
      <c r="M98" s="265">
        <v>40722</v>
      </c>
      <c r="O98" s="296">
        <v>14.77</v>
      </c>
      <c r="R98" s="132">
        <v>-140002.91</v>
      </c>
      <c r="S98" s="264">
        <v>1790978.12</v>
      </c>
      <c r="T98" s="136">
        <v>1299985.79</v>
      </c>
      <c r="U98" s="129">
        <v>182491</v>
      </c>
      <c r="V98" s="129">
        <v>1338.53</v>
      </c>
      <c r="X98" s="129">
        <v>1544346</v>
      </c>
      <c r="Y98" s="129">
        <v>354775</v>
      </c>
      <c r="Z98" s="297">
        <v>1950524</v>
      </c>
      <c r="AB98" s="297">
        <v>51066</v>
      </c>
      <c r="AC98" s="297">
        <v>922220.59</v>
      </c>
      <c r="AD98" s="297">
        <v>133155.18</v>
      </c>
      <c r="AG98" s="297">
        <v>18416</v>
      </c>
      <c r="AH98" s="191">
        <f t="shared" si="7"/>
        <v>317033.51999999996</v>
      </c>
      <c r="AI98" s="192">
        <f t="shared" si="8"/>
        <v>40736.769999999997</v>
      </c>
      <c r="AJ98" s="193">
        <f t="shared" si="9"/>
        <v>276296.74999999994</v>
      </c>
      <c r="AK98" s="137">
        <f t="shared" si="10"/>
        <v>3382936.3200000003</v>
      </c>
      <c r="AL98" s="136">
        <f t="shared" si="11"/>
        <v>3075381.77</v>
      </c>
      <c r="AM98" s="198">
        <f t="shared" si="12"/>
        <v>307554.55000000028</v>
      </c>
    </row>
    <row r="99" spans="1:39" x14ac:dyDescent="0.2">
      <c r="A99" s="106" t="s">
        <v>777</v>
      </c>
      <c r="B99" s="106" t="s">
        <v>778</v>
      </c>
      <c r="C99" s="251">
        <v>8167</v>
      </c>
      <c r="D99" s="132" t="s">
        <v>794</v>
      </c>
      <c r="E99" s="190" t="s">
        <v>794</v>
      </c>
      <c r="F99" s="135">
        <v>722518</v>
      </c>
      <c r="G99" s="215">
        <v>0</v>
      </c>
      <c r="H99" s="135">
        <v>74743.679999999993</v>
      </c>
      <c r="J99" s="106">
        <v>4066031.43</v>
      </c>
      <c r="K99" s="274">
        <v>1698073.41</v>
      </c>
      <c r="L99" s="265">
        <v>0</v>
      </c>
      <c r="N99" s="265">
        <v>84</v>
      </c>
      <c r="O99" s="296">
        <v>0</v>
      </c>
      <c r="P99" s="132">
        <v>20000</v>
      </c>
      <c r="R99" s="132">
        <v>4636819.3499999996</v>
      </c>
      <c r="S99" s="264">
        <v>1047464</v>
      </c>
      <c r="T99" s="136">
        <v>2191080.9300000002</v>
      </c>
      <c r="U99" s="129">
        <v>244325</v>
      </c>
      <c r="V99" s="129">
        <v>2672.34</v>
      </c>
      <c r="X99" s="129">
        <v>1548910</v>
      </c>
      <c r="Y99" s="129">
        <v>1022800</v>
      </c>
      <c r="Z99" s="297">
        <v>2650313</v>
      </c>
      <c r="AA99" s="297">
        <v>9515</v>
      </c>
      <c r="AB99" s="297">
        <v>2072</v>
      </c>
      <c r="AC99" s="297">
        <v>834962.76</v>
      </c>
      <c r="AD99" s="297">
        <v>655923.34</v>
      </c>
      <c r="AF99" s="297">
        <v>3</v>
      </c>
      <c r="AH99" s="191">
        <f t="shared" si="7"/>
        <v>797261.67999999993</v>
      </c>
      <c r="AI99" s="192">
        <f t="shared" si="8"/>
        <v>84</v>
      </c>
      <c r="AJ99" s="193">
        <f t="shared" si="9"/>
        <v>797177.67999999993</v>
      </c>
      <c r="AK99" s="137">
        <f t="shared" si="10"/>
        <v>5009788.2699999996</v>
      </c>
      <c r="AL99" s="136">
        <f t="shared" si="11"/>
        <v>4152789.0999999996</v>
      </c>
      <c r="AM99" s="198">
        <f t="shared" si="12"/>
        <v>856999.16999999993</v>
      </c>
    </row>
    <row r="100" spans="1:39" x14ac:dyDescent="0.2">
      <c r="A100" s="106" t="s">
        <v>777</v>
      </c>
      <c r="B100" s="106" t="s">
        <v>778</v>
      </c>
      <c r="C100" s="251">
        <v>3187</v>
      </c>
      <c r="D100" s="132" t="s">
        <v>795</v>
      </c>
      <c r="E100" s="190" t="s">
        <v>795</v>
      </c>
      <c r="F100" s="135">
        <v>185791.94</v>
      </c>
      <c r="G100" s="215">
        <v>0</v>
      </c>
      <c r="H100" s="135">
        <v>131631.32</v>
      </c>
      <c r="J100" s="106">
        <v>999929.61</v>
      </c>
      <c r="K100" s="274">
        <v>-200335.34</v>
      </c>
      <c r="L100" s="265">
        <v>12400</v>
      </c>
      <c r="N100" s="265">
        <v>151225</v>
      </c>
      <c r="O100" s="296">
        <v>74.03</v>
      </c>
      <c r="R100" s="132">
        <v>-1036763.63</v>
      </c>
      <c r="S100" s="264">
        <v>1768225.65</v>
      </c>
      <c r="T100" s="136">
        <v>1757479.44</v>
      </c>
      <c r="U100" s="129">
        <v>330000</v>
      </c>
      <c r="V100" s="129">
        <v>1148.03</v>
      </c>
      <c r="Z100" s="297">
        <v>983587</v>
      </c>
      <c r="AB100" s="297">
        <v>50756</v>
      </c>
      <c r="AC100" s="297">
        <v>623435.66</v>
      </c>
      <c r="AD100" s="297">
        <v>208992.33</v>
      </c>
      <c r="AH100" s="191">
        <f t="shared" si="7"/>
        <v>317423.26</v>
      </c>
      <c r="AI100" s="192">
        <f t="shared" si="8"/>
        <v>163699.03</v>
      </c>
      <c r="AJ100" s="193">
        <f t="shared" si="9"/>
        <v>153724.23000000001</v>
      </c>
      <c r="AK100" s="137">
        <f t="shared" si="10"/>
        <v>2088627.47</v>
      </c>
      <c r="AL100" s="136">
        <f t="shared" si="11"/>
        <v>1866770.9900000002</v>
      </c>
      <c r="AM100" s="198">
        <f t="shared" si="12"/>
        <v>221856.47999999975</v>
      </c>
    </row>
    <row r="101" spans="1:39" x14ac:dyDescent="0.2">
      <c r="A101" s="106" t="s">
        <v>777</v>
      </c>
      <c r="B101" s="106" t="s">
        <v>778</v>
      </c>
      <c r="C101" s="251">
        <v>4472</v>
      </c>
      <c r="D101" s="132" t="s">
        <v>796</v>
      </c>
      <c r="E101" s="190" t="s">
        <v>796</v>
      </c>
      <c r="F101" s="135">
        <v>391779.71</v>
      </c>
      <c r="G101" s="215">
        <v>6100</v>
      </c>
      <c r="H101" s="135">
        <v>69379.48</v>
      </c>
      <c r="J101" s="106">
        <v>1215787.3700000001</v>
      </c>
      <c r="K101" s="274">
        <v>69309.960000000006</v>
      </c>
      <c r="L101" s="265">
        <v>51620</v>
      </c>
      <c r="N101" s="265">
        <v>133752</v>
      </c>
      <c r="O101" s="296">
        <v>3086</v>
      </c>
      <c r="R101" s="132">
        <v>211078.3</v>
      </c>
      <c r="S101" s="264">
        <v>1440650.38</v>
      </c>
      <c r="T101" s="136">
        <v>1352614.78</v>
      </c>
      <c r="V101" s="129">
        <v>1568.41</v>
      </c>
      <c r="X101" s="129">
        <v>2107520</v>
      </c>
      <c r="Z101" s="297">
        <v>2641727</v>
      </c>
      <c r="AA101" s="297">
        <v>12690</v>
      </c>
      <c r="AC101" s="297">
        <v>657428.85</v>
      </c>
      <c r="AD101" s="297">
        <v>237687.5</v>
      </c>
      <c r="AH101" s="191">
        <f t="shared" si="7"/>
        <v>467259.19</v>
      </c>
      <c r="AI101" s="192">
        <f t="shared" si="8"/>
        <v>188458</v>
      </c>
      <c r="AJ101" s="193">
        <f t="shared" si="9"/>
        <v>278801.19</v>
      </c>
      <c r="AK101" s="137">
        <f t="shared" si="10"/>
        <v>3461703.19</v>
      </c>
      <c r="AL101" s="136">
        <f t="shared" si="11"/>
        <v>3549533.35</v>
      </c>
      <c r="AM101" s="198">
        <f t="shared" si="12"/>
        <v>-87830.160000000149</v>
      </c>
    </row>
    <row r="102" spans="1:39" x14ac:dyDescent="0.2">
      <c r="A102" s="106" t="s">
        <v>798</v>
      </c>
      <c r="B102" s="106" t="s">
        <v>799</v>
      </c>
      <c r="C102" s="251">
        <v>2684</v>
      </c>
      <c r="D102" s="132" t="s">
        <v>801</v>
      </c>
      <c r="E102" s="190" t="s">
        <v>801</v>
      </c>
      <c r="F102" s="135">
        <v>62539.95</v>
      </c>
      <c r="G102" s="215">
        <v>0</v>
      </c>
      <c r="H102" s="135">
        <v>50729.89</v>
      </c>
      <c r="J102" s="106">
        <v>1806402.95</v>
      </c>
      <c r="K102" s="274">
        <v>211475.09</v>
      </c>
      <c r="M102" s="265">
        <v>28750</v>
      </c>
      <c r="N102" s="265">
        <v>50000</v>
      </c>
      <c r="O102" s="296">
        <v>5011.7700000000004</v>
      </c>
      <c r="R102" s="132">
        <v>-135096</v>
      </c>
      <c r="S102" s="264">
        <v>2439714</v>
      </c>
      <c r="T102" s="136">
        <v>1065687.8600000001</v>
      </c>
      <c r="U102" s="129">
        <v>235000</v>
      </c>
      <c r="V102" s="129">
        <v>1009.87</v>
      </c>
      <c r="X102" s="129">
        <v>1109240</v>
      </c>
      <c r="Z102" s="297">
        <v>1316508</v>
      </c>
      <c r="AA102" s="297">
        <v>52979</v>
      </c>
      <c r="AB102" s="297">
        <v>15944</v>
      </c>
      <c r="AC102" s="297">
        <v>1036651.04</v>
      </c>
      <c r="AD102" s="297">
        <v>246087.58</v>
      </c>
      <c r="AH102" s="191">
        <f t="shared" si="7"/>
        <v>113269.84</v>
      </c>
      <c r="AI102" s="192">
        <f t="shared" si="8"/>
        <v>83761.77</v>
      </c>
      <c r="AJ102" s="193">
        <f t="shared" si="9"/>
        <v>29508.069999999992</v>
      </c>
      <c r="AK102" s="137">
        <f t="shared" si="10"/>
        <v>2410937.7300000004</v>
      </c>
      <c r="AL102" s="136">
        <f t="shared" si="11"/>
        <v>2668169.62</v>
      </c>
      <c r="AM102" s="198">
        <f t="shared" si="12"/>
        <v>-257231.88999999966</v>
      </c>
    </row>
    <row r="103" spans="1:39" x14ac:dyDescent="0.2">
      <c r="A103" s="106" t="s">
        <v>798</v>
      </c>
      <c r="B103" s="106" t="s">
        <v>799</v>
      </c>
      <c r="C103" s="251">
        <v>5109</v>
      </c>
      <c r="D103" s="132" t="s">
        <v>802</v>
      </c>
      <c r="E103" s="190" t="s">
        <v>802</v>
      </c>
      <c r="F103" s="135">
        <v>213230.83</v>
      </c>
      <c r="G103" s="215">
        <v>0</v>
      </c>
      <c r="H103" s="135">
        <v>140896.53</v>
      </c>
      <c r="J103" s="106">
        <v>1306389.1000000001</v>
      </c>
      <c r="K103" s="274">
        <v>39820.449999999997</v>
      </c>
      <c r="M103" s="265">
        <v>39000</v>
      </c>
      <c r="N103" s="265">
        <v>3909</v>
      </c>
      <c r="O103" s="296">
        <v>1610.47</v>
      </c>
      <c r="R103" s="132">
        <v>-1417201.27</v>
      </c>
      <c r="S103" s="264">
        <v>3137825</v>
      </c>
      <c r="T103" s="136">
        <v>1326703.52</v>
      </c>
      <c r="V103" s="129">
        <v>954.34</v>
      </c>
      <c r="X103" s="129">
        <v>434120</v>
      </c>
      <c r="Z103" s="297">
        <v>1030955</v>
      </c>
      <c r="AA103" s="297">
        <v>85742</v>
      </c>
      <c r="AB103" s="297">
        <v>14362.64</v>
      </c>
      <c r="AC103" s="297">
        <v>463977.58</v>
      </c>
      <c r="AD103" s="297">
        <v>211546.93</v>
      </c>
      <c r="AG103" s="297">
        <v>20000</v>
      </c>
      <c r="AH103" s="191">
        <f t="shared" si="7"/>
        <v>354127.35999999999</v>
      </c>
      <c r="AI103" s="192">
        <f t="shared" si="8"/>
        <v>44519.47</v>
      </c>
      <c r="AJ103" s="193">
        <f t="shared" si="9"/>
        <v>309607.89</v>
      </c>
      <c r="AK103" s="137">
        <f t="shared" si="10"/>
        <v>1761777.86</v>
      </c>
      <c r="AL103" s="136">
        <f t="shared" si="11"/>
        <v>1826584.15</v>
      </c>
      <c r="AM103" s="198">
        <f t="shared" si="12"/>
        <v>-64806.289999999804</v>
      </c>
    </row>
    <row r="104" spans="1:39" x14ac:dyDescent="0.2">
      <c r="A104" s="106" t="s">
        <v>798</v>
      </c>
      <c r="B104" s="106" t="s">
        <v>799</v>
      </c>
      <c r="C104" s="251">
        <v>3045</v>
      </c>
      <c r="D104" s="132" t="s">
        <v>803</v>
      </c>
      <c r="E104" s="190" t="s">
        <v>803</v>
      </c>
      <c r="F104" s="135">
        <v>109907.62</v>
      </c>
      <c r="G104" s="215">
        <v>0</v>
      </c>
      <c r="H104" s="135">
        <v>48380.15</v>
      </c>
      <c r="J104" s="106">
        <v>380132.23</v>
      </c>
      <c r="K104" s="274">
        <v>260101.9</v>
      </c>
      <c r="L104" s="265">
        <v>1215</v>
      </c>
      <c r="M104" s="265">
        <v>107</v>
      </c>
      <c r="N104" s="265">
        <v>5122</v>
      </c>
      <c r="O104" s="296">
        <v>4709.3599999999997</v>
      </c>
      <c r="R104" s="132">
        <v>-111056.28</v>
      </c>
      <c r="S104" s="264">
        <v>1499736.2</v>
      </c>
      <c r="T104" s="136">
        <v>1324826.1100000001</v>
      </c>
      <c r="U104" s="129">
        <v>68620</v>
      </c>
      <c r="V104" s="129">
        <v>1004.68</v>
      </c>
      <c r="X104" s="129">
        <v>1311200</v>
      </c>
      <c r="Z104" s="297">
        <v>1745584</v>
      </c>
      <c r="AA104" s="297">
        <v>29926</v>
      </c>
      <c r="AB104" s="297">
        <v>3112</v>
      </c>
      <c r="AC104" s="297">
        <v>879039.57</v>
      </c>
      <c r="AD104" s="297">
        <v>500800.6</v>
      </c>
      <c r="AG104" s="297">
        <v>148500</v>
      </c>
      <c r="AH104" s="191">
        <f t="shared" si="7"/>
        <v>158287.76999999999</v>
      </c>
      <c r="AI104" s="192">
        <f t="shared" si="8"/>
        <v>11153.36</v>
      </c>
      <c r="AJ104" s="193">
        <f t="shared" si="9"/>
        <v>147134.40999999997</v>
      </c>
      <c r="AK104" s="137">
        <f t="shared" si="10"/>
        <v>2705650.79</v>
      </c>
      <c r="AL104" s="136">
        <f t="shared" si="11"/>
        <v>3306962.17</v>
      </c>
      <c r="AM104" s="198">
        <f t="shared" si="12"/>
        <v>-601311.37999999989</v>
      </c>
    </row>
    <row r="105" spans="1:39" x14ac:dyDescent="0.2">
      <c r="A105" s="106" t="s">
        <v>798</v>
      </c>
      <c r="B105" s="106" t="s">
        <v>799</v>
      </c>
      <c r="C105" s="251">
        <v>3246</v>
      </c>
      <c r="D105" s="132" t="s">
        <v>804</v>
      </c>
      <c r="E105" s="190" t="s">
        <v>804</v>
      </c>
      <c r="F105" s="135">
        <v>193327.94</v>
      </c>
      <c r="G105" s="215">
        <v>7170</v>
      </c>
      <c r="H105" s="135">
        <v>24801.39</v>
      </c>
      <c r="J105" s="106">
        <v>764476.82</v>
      </c>
      <c r="K105" s="274">
        <v>215443.28</v>
      </c>
      <c r="N105" s="265">
        <v>1761</v>
      </c>
      <c r="O105" s="296">
        <v>9865.9</v>
      </c>
      <c r="R105" s="132">
        <v>-1024827.48</v>
      </c>
      <c r="S105" s="264">
        <v>2219622</v>
      </c>
      <c r="T105" s="136">
        <v>1557156.3</v>
      </c>
      <c r="V105" s="129">
        <v>629.91999999999996</v>
      </c>
      <c r="X105" s="129">
        <v>296610</v>
      </c>
      <c r="Y105" s="129">
        <v>20000</v>
      </c>
      <c r="Z105" s="297">
        <v>1117552</v>
      </c>
      <c r="AA105" s="297">
        <v>66094</v>
      </c>
      <c r="AB105" s="297">
        <v>11186</v>
      </c>
      <c r="AC105" s="297">
        <v>505400.52</v>
      </c>
      <c r="AD105" s="297">
        <v>175365.69</v>
      </c>
      <c r="AH105" s="191">
        <f t="shared" si="7"/>
        <v>225299.33000000002</v>
      </c>
      <c r="AI105" s="192">
        <f t="shared" si="8"/>
        <v>11626.9</v>
      </c>
      <c r="AJ105" s="193">
        <f t="shared" si="9"/>
        <v>213672.43000000002</v>
      </c>
      <c r="AK105" s="137">
        <f t="shared" si="10"/>
        <v>1874396.22</v>
      </c>
      <c r="AL105" s="136">
        <f t="shared" si="11"/>
        <v>1875598.21</v>
      </c>
      <c r="AM105" s="198">
        <f t="shared" si="12"/>
        <v>-1201.9899999999907</v>
      </c>
    </row>
    <row r="106" spans="1:39" x14ac:dyDescent="0.2">
      <c r="A106" s="106" t="s">
        <v>798</v>
      </c>
      <c r="B106" s="106" t="s">
        <v>799</v>
      </c>
      <c r="C106" s="251">
        <v>4195</v>
      </c>
      <c r="D106" s="132" t="s">
        <v>805</v>
      </c>
      <c r="E106" s="190" t="s">
        <v>805</v>
      </c>
      <c r="F106" s="135">
        <v>152189.32999999999</v>
      </c>
      <c r="G106" s="215">
        <v>90615.32</v>
      </c>
      <c r="H106" s="135">
        <v>18995.46</v>
      </c>
      <c r="J106" s="106">
        <v>865694.5</v>
      </c>
      <c r="K106" s="274">
        <v>321134.71999999997</v>
      </c>
      <c r="M106" s="265">
        <v>87058.4</v>
      </c>
      <c r="O106" s="296">
        <v>1882.52</v>
      </c>
      <c r="P106" s="132">
        <v>3990</v>
      </c>
      <c r="R106" s="132">
        <v>-407728.35</v>
      </c>
      <c r="S106" s="264">
        <v>1687514</v>
      </c>
      <c r="T106" s="136">
        <v>1641679.11</v>
      </c>
      <c r="U106" s="129">
        <v>4500</v>
      </c>
      <c r="V106" s="129">
        <v>712.31</v>
      </c>
      <c r="X106" s="129">
        <v>875080</v>
      </c>
      <c r="Y106" s="129">
        <v>50000</v>
      </c>
      <c r="Z106" s="297">
        <v>1530632</v>
      </c>
      <c r="AA106" s="297">
        <v>7000</v>
      </c>
      <c r="AB106" s="297">
        <v>27572</v>
      </c>
      <c r="AC106" s="297">
        <v>698673.6</v>
      </c>
      <c r="AD106" s="297">
        <v>232181.06</v>
      </c>
      <c r="AH106" s="191">
        <f t="shared" si="7"/>
        <v>261800.11</v>
      </c>
      <c r="AI106" s="192">
        <f t="shared" si="8"/>
        <v>88940.92</v>
      </c>
      <c r="AJ106" s="193">
        <f t="shared" si="9"/>
        <v>172859.19</v>
      </c>
      <c r="AK106" s="137">
        <f t="shared" si="10"/>
        <v>2571971.42</v>
      </c>
      <c r="AL106" s="136">
        <f t="shared" si="11"/>
        <v>2496058.66</v>
      </c>
      <c r="AM106" s="198">
        <f t="shared" si="12"/>
        <v>75912.759999999776</v>
      </c>
    </row>
    <row r="107" spans="1:39" x14ac:dyDescent="0.2">
      <c r="A107" s="106" t="s">
        <v>807</v>
      </c>
      <c r="B107" s="106" t="s">
        <v>808</v>
      </c>
      <c r="C107" s="251">
        <v>4535</v>
      </c>
      <c r="D107" s="132" t="s">
        <v>810</v>
      </c>
      <c r="E107" s="190" t="s">
        <v>810</v>
      </c>
      <c r="F107" s="135">
        <v>205542.01</v>
      </c>
      <c r="G107" s="215">
        <v>0</v>
      </c>
      <c r="H107" s="135">
        <v>63004.78</v>
      </c>
      <c r="J107" s="106">
        <v>980057.57</v>
      </c>
      <c r="K107" s="274">
        <v>141798.69</v>
      </c>
      <c r="L107" s="265">
        <v>0</v>
      </c>
      <c r="O107" s="296">
        <v>139.03</v>
      </c>
      <c r="R107" s="132">
        <v>-2968519.09</v>
      </c>
      <c r="S107" s="264">
        <v>4303318.3099999996</v>
      </c>
      <c r="T107" s="136">
        <v>1258179.4099999999</v>
      </c>
      <c r="V107" s="129">
        <v>1169.17</v>
      </c>
      <c r="X107" s="129">
        <v>2392783.9500000002</v>
      </c>
      <c r="Y107" s="129">
        <v>154224</v>
      </c>
      <c r="Z107" s="297">
        <v>2953603.95</v>
      </c>
      <c r="AA107" s="297">
        <v>42634</v>
      </c>
      <c r="AB107" s="297">
        <v>12518</v>
      </c>
      <c r="AC107" s="297">
        <v>626536.57999999996</v>
      </c>
      <c r="AD107" s="297">
        <v>115599.2</v>
      </c>
      <c r="AH107" s="191">
        <f t="shared" si="7"/>
        <v>268546.79000000004</v>
      </c>
      <c r="AI107" s="192">
        <f t="shared" si="8"/>
        <v>139.03</v>
      </c>
      <c r="AJ107" s="193">
        <f t="shared" si="9"/>
        <v>268407.76</v>
      </c>
      <c r="AK107" s="137">
        <f t="shared" si="10"/>
        <v>3806356.5300000003</v>
      </c>
      <c r="AL107" s="136">
        <f t="shared" si="11"/>
        <v>3750891.7300000004</v>
      </c>
      <c r="AM107" s="198">
        <f t="shared" si="12"/>
        <v>55464.799999999814</v>
      </c>
    </row>
    <row r="108" spans="1:39" x14ac:dyDescent="0.2">
      <c r="A108" s="106" t="s">
        <v>807</v>
      </c>
      <c r="B108" s="106" t="s">
        <v>808</v>
      </c>
      <c r="C108" s="251">
        <v>1430</v>
      </c>
      <c r="D108" s="132" t="s">
        <v>811</v>
      </c>
      <c r="E108" s="190" t="s">
        <v>811</v>
      </c>
      <c r="F108" s="135">
        <v>251449.08</v>
      </c>
      <c r="G108" s="215">
        <v>0</v>
      </c>
      <c r="H108" s="135">
        <v>33528.230000000003</v>
      </c>
      <c r="J108" s="106">
        <v>876592.63</v>
      </c>
      <c r="K108" s="274">
        <v>119035.72</v>
      </c>
      <c r="M108" s="265">
        <v>0</v>
      </c>
      <c r="O108" s="296">
        <v>60.05</v>
      </c>
      <c r="R108" s="132">
        <v>-833368.36</v>
      </c>
      <c r="S108" s="264">
        <v>2346487</v>
      </c>
      <c r="T108" s="136">
        <v>724974.5</v>
      </c>
      <c r="V108" s="129">
        <v>1420.86</v>
      </c>
      <c r="X108" s="129">
        <v>1232380</v>
      </c>
      <c r="Z108" s="297">
        <v>1387780</v>
      </c>
      <c r="AA108" s="297">
        <v>4400</v>
      </c>
      <c r="AB108" s="297">
        <v>21272</v>
      </c>
      <c r="AC108" s="297">
        <v>518837.51</v>
      </c>
      <c r="AD108" s="297">
        <v>249058.88</v>
      </c>
      <c r="AG108" s="297">
        <v>10000</v>
      </c>
      <c r="AH108" s="191">
        <f t="shared" si="7"/>
        <v>284977.31</v>
      </c>
      <c r="AI108" s="192">
        <f t="shared" si="8"/>
        <v>60.05</v>
      </c>
      <c r="AJ108" s="193">
        <f t="shared" si="9"/>
        <v>284917.26</v>
      </c>
      <c r="AK108" s="137">
        <f t="shared" si="10"/>
        <v>1958775.3599999999</v>
      </c>
      <c r="AL108" s="136">
        <f t="shared" si="11"/>
        <v>2191348.39</v>
      </c>
      <c r="AM108" s="198">
        <f t="shared" si="12"/>
        <v>-232573.03000000026</v>
      </c>
    </row>
    <row r="109" spans="1:39" x14ac:dyDescent="0.2">
      <c r="A109" s="106" t="s">
        <v>807</v>
      </c>
      <c r="B109" s="106" t="s">
        <v>808</v>
      </c>
      <c r="C109" s="251">
        <v>3990</v>
      </c>
      <c r="D109" s="132" t="s">
        <v>812</v>
      </c>
      <c r="E109" s="190" t="s">
        <v>812</v>
      </c>
      <c r="F109" s="135">
        <v>347075.88</v>
      </c>
      <c r="G109" s="215">
        <v>0</v>
      </c>
      <c r="H109" s="135">
        <v>47719.58</v>
      </c>
      <c r="J109" s="106">
        <v>1261524.69</v>
      </c>
      <c r="K109" s="274">
        <v>161891.88</v>
      </c>
      <c r="L109" s="265">
        <v>0</v>
      </c>
      <c r="M109" s="265">
        <v>7626.04</v>
      </c>
      <c r="O109" s="296">
        <v>468.45</v>
      </c>
      <c r="R109" s="132">
        <v>-306145.93</v>
      </c>
      <c r="S109" s="264">
        <v>2125037.4300000002</v>
      </c>
      <c r="T109" s="136">
        <v>1160807.1399999999</v>
      </c>
      <c r="U109" s="129">
        <v>110840</v>
      </c>
      <c r="V109" s="129">
        <v>1663.68</v>
      </c>
      <c r="X109" s="129">
        <v>612758.4</v>
      </c>
      <c r="Y109" s="129">
        <v>401040</v>
      </c>
      <c r="Z109" s="297">
        <v>1229678.3999999999</v>
      </c>
      <c r="AB109" s="297">
        <v>520</v>
      </c>
      <c r="AC109" s="297">
        <v>873945.33</v>
      </c>
      <c r="AD109" s="297">
        <v>171739.45</v>
      </c>
      <c r="AG109" s="297">
        <v>20000</v>
      </c>
      <c r="AH109" s="191">
        <f t="shared" si="7"/>
        <v>394795.46</v>
      </c>
      <c r="AI109" s="192">
        <f t="shared" si="8"/>
        <v>8094.49</v>
      </c>
      <c r="AJ109" s="193">
        <f t="shared" si="9"/>
        <v>386700.97000000003</v>
      </c>
      <c r="AK109" s="137">
        <f t="shared" si="10"/>
        <v>2287109.2199999997</v>
      </c>
      <c r="AL109" s="136">
        <f t="shared" si="11"/>
        <v>2295883.1800000002</v>
      </c>
      <c r="AM109" s="198">
        <f t="shared" si="12"/>
        <v>-8773.9600000004284</v>
      </c>
    </row>
    <row r="110" spans="1:39" x14ac:dyDescent="0.2">
      <c r="A110" s="106" t="s">
        <v>807</v>
      </c>
      <c r="B110" s="106" t="s">
        <v>808</v>
      </c>
      <c r="C110" s="251">
        <v>3647</v>
      </c>
      <c r="D110" s="132" t="s">
        <v>813</v>
      </c>
      <c r="E110" s="190" t="s">
        <v>813</v>
      </c>
      <c r="F110" s="135">
        <v>588911.98</v>
      </c>
      <c r="G110" s="215">
        <v>0</v>
      </c>
      <c r="H110" s="135">
        <v>27881.88</v>
      </c>
      <c r="J110" s="106">
        <v>383312.75</v>
      </c>
      <c r="K110" s="274">
        <v>62405.04</v>
      </c>
      <c r="M110" s="265">
        <v>21877.65</v>
      </c>
      <c r="O110" s="296">
        <v>525.46</v>
      </c>
      <c r="R110" s="132">
        <v>-344412.55</v>
      </c>
      <c r="S110" s="264">
        <v>1196485.3400000001</v>
      </c>
      <c r="T110" s="136">
        <v>1365231.93</v>
      </c>
      <c r="V110" s="129">
        <v>2029.04</v>
      </c>
      <c r="X110" s="129">
        <v>957600</v>
      </c>
      <c r="Y110" s="129">
        <v>555264</v>
      </c>
      <c r="Z110" s="297">
        <v>1773808</v>
      </c>
      <c r="AB110" s="297">
        <v>28638</v>
      </c>
      <c r="AC110" s="297">
        <v>778335.01</v>
      </c>
      <c r="AD110" s="297">
        <v>83308.210000000006</v>
      </c>
      <c r="AG110" s="297">
        <v>28000</v>
      </c>
      <c r="AH110" s="191">
        <f t="shared" si="7"/>
        <v>616793.86</v>
      </c>
      <c r="AI110" s="192">
        <f t="shared" si="8"/>
        <v>22403.11</v>
      </c>
      <c r="AJ110" s="193">
        <f t="shared" si="9"/>
        <v>594390.75</v>
      </c>
      <c r="AK110" s="137">
        <f t="shared" si="10"/>
        <v>2880124.9699999997</v>
      </c>
      <c r="AL110" s="136">
        <f t="shared" si="11"/>
        <v>2692089.2199999997</v>
      </c>
      <c r="AM110" s="198">
        <f t="shared" si="12"/>
        <v>188035.75</v>
      </c>
    </row>
    <row r="111" spans="1:39" x14ac:dyDescent="0.2">
      <c r="A111" s="106" t="s">
        <v>807</v>
      </c>
      <c r="B111" s="106" t="s">
        <v>808</v>
      </c>
      <c r="C111" s="251">
        <v>1733</v>
      </c>
      <c r="D111" s="132" t="s">
        <v>814</v>
      </c>
      <c r="E111" s="190" t="s">
        <v>814</v>
      </c>
      <c r="F111" s="135">
        <v>128119.45</v>
      </c>
      <c r="G111" s="215">
        <v>0</v>
      </c>
      <c r="H111" s="135">
        <v>12547.84</v>
      </c>
      <c r="J111" s="106">
        <v>460096.23</v>
      </c>
      <c r="K111" s="274">
        <v>385839.34</v>
      </c>
      <c r="M111" s="265">
        <v>1114.72</v>
      </c>
      <c r="O111" s="296">
        <v>24.25</v>
      </c>
      <c r="R111" s="132">
        <v>-26665.63</v>
      </c>
      <c r="S111" s="264">
        <v>1169693.49</v>
      </c>
      <c r="T111" s="136">
        <v>759749.83</v>
      </c>
      <c r="V111" s="129">
        <v>719.26</v>
      </c>
      <c r="X111" s="129">
        <v>865813.5</v>
      </c>
      <c r="Y111" s="129">
        <v>80</v>
      </c>
      <c r="Z111" s="297">
        <v>1017713.5</v>
      </c>
      <c r="AB111" s="297">
        <v>23564</v>
      </c>
      <c r="AC111" s="297">
        <v>498236.93</v>
      </c>
      <c r="AD111" s="297">
        <v>234412.13</v>
      </c>
      <c r="AG111" s="297">
        <v>10000</v>
      </c>
      <c r="AH111" s="191">
        <f t="shared" si="7"/>
        <v>140667.29</v>
      </c>
      <c r="AI111" s="192">
        <f t="shared" si="8"/>
        <v>1138.97</v>
      </c>
      <c r="AJ111" s="193">
        <f t="shared" si="9"/>
        <v>139528.32000000001</v>
      </c>
      <c r="AK111" s="137">
        <f t="shared" si="10"/>
        <v>1626362.5899999999</v>
      </c>
      <c r="AL111" s="136">
        <f t="shared" si="11"/>
        <v>1783926.56</v>
      </c>
      <c r="AM111" s="198">
        <f t="shared" si="12"/>
        <v>-157563.9700000002</v>
      </c>
    </row>
    <row r="112" spans="1:39" x14ac:dyDescent="0.2">
      <c r="A112" s="106" t="s">
        <v>816</v>
      </c>
      <c r="B112" s="106" t="s">
        <v>817</v>
      </c>
      <c r="C112" s="251">
        <v>5017</v>
      </c>
      <c r="D112" s="132" t="s">
        <v>819</v>
      </c>
      <c r="E112" s="190" t="s">
        <v>819</v>
      </c>
      <c r="F112" s="135">
        <v>475964.01</v>
      </c>
      <c r="G112" s="215">
        <v>0</v>
      </c>
      <c r="H112" s="135">
        <v>70014.41</v>
      </c>
      <c r="J112" s="106">
        <v>1751021.27</v>
      </c>
      <c r="K112" s="274">
        <v>132927.57999999999</v>
      </c>
      <c r="O112" s="296">
        <v>75.77</v>
      </c>
      <c r="Q112" s="132">
        <v>665069.73</v>
      </c>
      <c r="R112" s="132">
        <v>-1831923.37</v>
      </c>
      <c r="S112" s="264">
        <v>620039.24</v>
      </c>
      <c r="T112" s="136">
        <v>2063804.58</v>
      </c>
      <c r="U112" s="129">
        <v>98600</v>
      </c>
      <c r="V112" s="129">
        <v>1315.72</v>
      </c>
      <c r="X112" s="129">
        <v>1249200</v>
      </c>
      <c r="Y112" s="129">
        <v>3039040</v>
      </c>
      <c r="Z112" s="297">
        <v>1941381</v>
      </c>
      <c r="AA112" s="297">
        <v>9540</v>
      </c>
      <c r="AB112" s="297">
        <v>25026</v>
      </c>
      <c r="AC112" s="297">
        <v>1222888.22</v>
      </c>
      <c r="AD112" s="297">
        <v>276459.18</v>
      </c>
      <c r="AH112" s="191">
        <f t="shared" si="7"/>
        <v>545978.42000000004</v>
      </c>
      <c r="AI112" s="192">
        <f t="shared" si="8"/>
        <v>75.77</v>
      </c>
      <c r="AJ112" s="193">
        <f t="shared" si="9"/>
        <v>545902.65</v>
      </c>
      <c r="AK112" s="137">
        <f t="shared" si="10"/>
        <v>6451960.3000000007</v>
      </c>
      <c r="AL112" s="136">
        <f t="shared" si="11"/>
        <v>3475294.4</v>
      </c>
      <c r="AM112" s="198">
        <f t="shared" si="12"/>
        <v>2976665.9000000008</v>
      </c>
    </row>
    <row r="113" spans="1:39" x14ac:dyDescent="0.2">
      <c r="A113" s="106" t="s">
        <v>816</v>
      </c>
      <c r="B113" s="106" t="s">
        <v>817</v>
      </c>
      <c r="C113" s="251">
        <v>5358</v>
      </c>
      <c r="D113" s="132" t="s">
        <v>820</v>
      </c>
      <c r="E113" s="190" t="s">
        <v>820</v>
      </c>
      <c r="F113" s="135">
        <v>420022.6</v>
      </c>
      <c r="G113" s="215">
        <v>4940</v>
      </c>
      <c r="H113" s="135">
        <v>15187.46</v>
      </c>
      <c r="J113" s="106">
        <v>867279.85</v>
      </c>
      <c r="K113" s="274">
        <v>116494.19</v>
      </c>
      <c r="N113" s="265">
        <v>130120</v>
      </c>
      <c r="O113" s="296">
        <v>158.44</v>
      </c>
      <c r="Q113" s="132">
        <v>-1202706.3799999999</v>
      </c>
      <c r="S113" s="264">
        <v>3271774.09</v>
      </c>
      <c r="T113" s="136">
        <v>1642243.77</v>
      </c>
      <c r="V113" s="129">
        <v>3348.56</v>
      </c>
      <c r="X113" s="129">
        <v>805500</v>
      </c>
      <c r="Y113" s="129">
        <v>600</v>
      </c>
      <c r="Z113" s="297">
        <v>1496808</v>
      </c>
      <c r="AB113" s="297">
        <v>60932</v>
      </c>
      <c r="AC113" s="297">
        <v>1457758.24</v>
      </c>
      <c r="AD113" s="297">
        <v>199878.14</v>
      </c>
      <c r="AE113" s="297">
        <v>11738</v>
      </c>
      <c r="AH113" s="191">
        <f t="shared" si="7"/>
        <v>440150.06</v>
      </c>
      <c r="AI113" s="192">
        <f t="shared" si="8"/>
        <v>130278.44</v>
      </c>
      <c r="AJ113" s="193">
        <f t="shared" si="9"/>
        <v>309871.62</v>
      </c>
      <c r="AK113" s="137">
        <f t="shared" si="10"/>
        <v>2451692.33</v>
      </c>
      <c r="AL113" s="136">
        <f t="shared" si="11"/>
        <v>3227114.3800000004</v>
      </c>
      <c r="AM113" s="198">
        <f t="shared" si="12"/>
        <v>-775422.05000000028</v>
      </c>
    </row>
    <row r="114" spans="1:39" x14ac:dyDescent="0.2">
      <c r="A114" s="106" t="s">
        <v>816</v>
      </c>
      <c r="B114" s="106" t="s">
        <v>817</v>
      </c>
      <c r="C114" s="251">
        <v>2628</v>
      </c>
      <c r="D114" s="132" t="s">
        <v>821</v>
      </c>
      <c r="E114" s="190" t="s">
        <v>821</v>
      </c>
      <c r="F114" s="135">
        <v>390396.84</v>
      </c>
      <c r="G114" s="215">
        <v>0</v>
      </c>
      <c r="H114" s="135">
        <v>15252</v>
      </c>
      <c r="J114" s="106">
        <v>338610.66</v>
      </c>
      <c r="K114" s="274">
        <v>191016.65</v>
      </c>
      <c r="N114" s="265">
        <v>0</v>
      </c>
      <c r="O114" s="296">
        <v>1</v>
      </c>
      <c r="Q114" s="132">
        <v>854384.67</v>
      </c>
      <c r="R114" s="132">
        <v>-497906.02</v>
      </c>
      <c r="S114" s="264">
        <v>679737.85</v>
      </c>
      <c r="T114" s="136">
        <v>1302001.6399999999</v>
      </c>
      <c r="U114" s="129">
        <v>11680</v>
      </c>
      <c r="V114" s="129">
        <v>1681.34</v>
      </c>
      <c r="X114" s="129">
        <v>661550</v>
      </c>
      <c r="Z114" s="297">
        <v>1287179</v>
      </c>
      <c r="AA114" s="297">
        <v>27404</v>
      </c>
      <c r="AB114" s="297">
        <v>4212</v>
      </c>
      <c r="AC114" s="297">
        <v>679677.28</v>
      </c>
      <c r="AD114" s="297">
        <v>79382.05</v>
      </c>
      <c r="AH114" s="191">
        <f t="shared" si="7"/>
        <v>405648.84</v>
      </c>
      <c r="AI114" s="192">
        <f t="shared" si="8"/>
        <v>1</v>
      </c>
      <c r="AJ114" s="193">
        <f t="shared" si="9"/>
        <v>405647.84</v>
      </c>
      <c r="AK114" s="137">
        <f t="shared" si="10"/>
        <v>1976912.98</v>
      </c>
      <c r="AL114" s="136">
        <f t="shared" si="11"/>
        <v>2077854.33</v>
      </c>
      <c r="AM114" s="198">
        <f t="shared" si="12"/>
        <v>-100941.35000000009</v>
      </c>
    </row>
    <row r="115" spans="1:39" x14ac:dyDescent="0.2">
      <c r="A115" s="106" t="s">
        <v>816</v>
      </c>
      <c r="B115" s="106" t="s">
        <v>817</v>
      </c>
      <c r="C115" s="251">
        <v>4567</v>
      </c>
      <c r="D115" s="132" t="s">
        <v>822</v>
      </c>
      <c r="E115" s="190" t="s">
        <v>822</v>
      </c>
      <c r="F115" s="135">
        <v>300054.05</v>
      </c>
      <c r="G115" s="215">
        <v>0</v>
      </c>
      <c r="H115" s="135">
        <v>33309.5</v>
      </c>
      <c r="J115" s="106">
        <v>1179108.53</v>
      </c>
      <c r="K115" s="274">
        <v>313306.86</v>
      </c>
      <c r="O115" s="296">
        <v>41.33</v>
      </c>
      <c r="Q115" s="132">
        <v>334607.40000000002</v>
      </c>
      <c r="S115" s="264">
        <v>1731639.01</v>
      </c>
      <c r="T115" s="136">
        <v>1707677.4</v>
      </c>
      <c r="U115" s="129">
        <v>76720</v>
      </c>
      <c r="V115" s="129">
        <v>1390.78</v>
      </c>
      <c r="X115" s="129">
        <v>1847130</v>
      </c>
      <c r="Y115" s="129">
        <v>300</v>
      </c>
      <c r="Z115" s="297">
        <v>2645550</v>
      </c>
      <c r="AB115" s="297">
        <v>88156</v>
      </c>
      <c r="AC115" s="297">
        <v>888966.28</v>
      </c>
      <c r="AD115" s="297">
        <v>234344.7</v>
      </c>
      <c r="AG115" s="297">
        <v>16710</v>
      </c>
      <c r="AH115" s="191">
        <f t="shared" si="7"/>
        <v>333363.55</v>
      </c>
      <c r="AI115" s="192">
        <f t="shared" si="8"/>
        <v>41.33</v>
      </c>
      <c r="AJ115" s="193">
        <f t="shared" si="9"/>
        <v>333322.21999999997</v>
      </c>
      <c r="AK115" s="137">
        <f t="shared" si="10"/>
        <v>3633218.1799999997</v>
      </c>
      <c r="AL115" s="136">
        <f t="shared" si="11"/>
        <v>3873726.9800000004</v>
      </c>
      <c r="AM115" s="198">
        <f t="shared" si="12"/>
        <v>-240508.80000000075</v>
      </c>
    </row>
    <row r="116" spans="1:39" x14ac:dyDescent="0.2">
      <c r="A116" s="106" t="s">
        <v>816</v>
      </c>
      <c r="B116" s="106" t="s">
        <v>817</v>
      </c>
      <c r="C116" s="251">
        <v>1328</v>
      </c>
      <c r="D116" s="132" t="s">
        <v>823</v>
      </c>
      <c r="E116" s="190" t="s">
        <v>823</v>
      </c>
      <c r="F116" s="135">
        <v>47843.3</v>
      </c>
      <c r="G116" s="215">
        <v>4472</v>
      </c>
      <c r="H116" s="135">
        <v>22474.400000000001</v>
      </c>
      <c r="J116" s="106">
        <v>450325.99</v>
      </c>
      <c r="K116" s="274">
        <v>325908.28999999998</v>
      </c>
      <c r="L116" s="265">
        <v>0</v>
      </c>
      <c r="N116" s="265">
        <v>0</v>
      </c>
      <c r="O116" s="296">
        <v>0</v>
      </c>
      <c r="Q116" s="132">
        <v>-1236077.0900000001</v>
      </c>
      <c r="R116" s="132">
        <v>38077</v>
      </c>
      <c r="S116" s="264">
        <v>2353915.73</v>
      </c>
      <c r="T116" s="136">
        <v>625133.01</v>
      </c>
      <c r="U116" s="129">
        <v>71790</v>
      </c>
      <c r="V116" s="129">
        <v>683.78</v>
      </c>
      <c r="X116" s="129">
        <v>7518360</v>
      </c>
      <c r="Z116" s="297">
        <v>7665720</v>
      </c>
      <c r="AA116" s="297">
        <v>9758</v>
      </c>
      <c r="AB116" s="297">
        <v>4022</v>
      </c>
      <c r="AC116" s="297">
        <v>641315.43999999994</v>
      </c>
      <c r="AD116" s="297">
        <v>195497.01</v>
      </c>
      <c r="AE116" s="297">
        <v>4546</v>
      </c>
      <c r="AH116" s="191">
        <f t="shared" si="7"/>
        <v>74789.700000000012</v>
      </c>
      <c r="AI116" s="192">
        <f t="shared" si="8"/>
        <v>0</v>
      </c>
      <c r="AJ116" s="193">
        <f t="shared" si="9"/>
        <v>74789.700000000012</v>
      </c>
      <c r="AK116" s="137">
        <f t="shared" si="10"/>
        <v>8215966.79</v>
      </c>
      <c r="AL116" s="136">
        <f t="shared" si="11"/>
        <v>8520858.4499999993</v>
      </c>
      <c r="AM116" s="198">
        <f t="shared" si="12"/>
        <v>-304891.65999999922</v>
      </c>
    </row>
    <row r="117" spans="1:39" x14ac:dyDescent="0.2">
      <c r="A117" s="106" t="s">
        <v>816</v>
      </c>
      <c r="B117" s="106" t="s">
        <v>817</v>
      </c>
      <c r="C117" s="251">
        <v>4776</v>
      </c>
      <c r="D117" s="132" t="s">
        <v>824</v>
      </c>
      <c r="E117" s="190" t="s">
        <v>824</v>
      </c>
      <c r="F117" s="135">
        <v>320572.3</v>
      </c>
      <c r="G117" s="215">
        <v>0</v>
      </c>
      <c r="H117" s="135">
        <v>25603.74</v>
      </c>
      <c r="J117" s="106">
        <v>2548209.98</v>
      </c>
      <c r="K117" s="274">
        <v>293995.49</v>
      </c>
      <c r="L117" s="265">
        <v>0</v>
      </c>
      <c r="O117" s="296">
        <v>90.63</v>
      </c>
      <c r="Q117" s="132">
        <v>-243609.08</v>
      </c>
      <c r="R117" s="132">
        <v>2569676.7200000002</v>
      </c>
      <c r="S117" s="264">
        <v>1221990.08</v>
      </c>
      <c r="T117" s="136">
        <v>2245363.2200000002</v>
      </c>
      <c r="U117" s="129">
        <v>316692</v>
      </c>
      <c r="V117" s="129">
        <v>2477.98</v>
      </c>
      <c r="X117" s="129">
        <v>1065000</v>
      </c>
      <c r="Y117" s="129">
        <v>291479.71999999997</v>
      </c>
      <c r="Z117" s="297">
        <v>2071400</v>
      </c>
      <c r="AB117" s="297">
        <v>88795</v>
      </c>
      <c r="AC117" s="297">
        <v>2044241.72</v>
      </c>
      <c r="AD117" s="297">
        <v>76343.039999999994</v>
      </c>
      <c r="AH117" s="191">
        <f t="shared" si="7"/>
        <v>346176.04</v>
      </c>
      <c r="AI117" s="192">
        <f t="shared" si="8"/>
        <v>90.63</v>
      </c>
      <c r="AJ117" s="193">
        <f t="shared" si="9"/>
        <v>346085.41</v>
      </c>
      <c r="AK117" s="137">
        <f t="shared" si="10"/>
        <v>3921012.92</v>
      </c>
      <c r="AL117" s="136">
        <f t="shared" si="11"/>
        <v>4280779.76</v>
      </c>
      <c r="AM117" s="198">
        <f t="shared" si="12"/>
        <v>-359766.83999999985</v>
      </c>
    </row>
    <row r="118" spans="1:39" x14ac:dyDescent="0.2">
      <c r="A118" s="106" t="s">
        <v>826</v>
      </c>
      <c r="B118" s="106" t="s">
        <v>827</v>
      </c>
      <c r="C118" s="251">
        <v>3623</v>
      </c>
      <c r="D118" s="132" t="s">
        <v>829</v>
      </c>
      <c r="E118" s="190" t="s">
        <v>829</v>
      </c>
      <c r="F118" s="135">
        <v>333834.09000000003</v>
      </c>
      <c r="G118" s="215">
        <v>9600</v>
      </c>
      <c r="H118" s="135">
        <v>81060.179999999993</v>
      </c>
      <c r="J118" s="106">
        <v>1154603.24</v>
      </c>
      <c r="K118" s="274">
        <v>52273.64</v>
      </c>
      <c r="L118" s="265">
        <v>0</v>
      </c>
      <c r="M118" s="265">
        <v>66309.95</v>
      </c>
      <c r="N118" s="265">
        <v>780</v>
      </c>
      <c r="O118" s="296">
        <v>5686.67</v>
      </c>
      <c r="R118" s="132">
        <v>136880.88</v>
      </c>
      <c r="S118" s="264">
        <v>1488507.55</v>
      </c>
      <c r="T118" s="136">
        <v>1508507.12</v>
      </c>
      <c r="U118" s="129">
        <v>29400</v>
      </c>
      <c r="V118" s="129">
        <v>1532.91</v>
      </c>
      <c r="X118" s="129">
        <v>930496.6</v>
      </c>
      <c r="Y118" s="129">
        <v>60000</v>
      </c>
      <c r="Z118" s="297">
        <v>1893895.51</v>
      </c>
      <c r="AA118" s="297">
        <v>64532</v>
      </c>
      <c r="AB118" s="297">
        <v>15656</v>
      </c>
      <c r="AC118" s="297">
        <v>452822.26</v>
      </c>
      <c r="AD118" s="297">
        <v>169824.76</v>
      </c>
      <c r="AH118" s="191">
        <f t="shared" si="7"/>
        <v>424494.27</v>
      </c>
      <c r="AI118" s="192">
        <f t="shared" si="8"/>
        <v>72776.62</v>
      </c>
      <c r="AJ118" s="193">
        <f t="shared" si="9"/>
        <v>351717.65</v>
      </c>
      <c r="AK118" s="137">
        <f t="shared" si="10"/>
        <v>2529936.63</v>
      </c>
      <c r="AL118" s="136">
        <f t="shared" si="11"/>
        <v>2596730.5300000003</v>
      </c>
      <c r="AM118" s="198">
        <f t="shared" si="12"/>
        <v>-66793.900000000373</v>
      </c>
    </row>
    <row r="119" spans="1:39" x14ac:dyDescent="0.2">
      <c r="A119" s="106" t="s">
        <v>826</v>
      </c>
      <c r="B119" s="106" t="s">
        <v>827</v>
      </c>
      <c r="C119" s="251">
        <v>3433</v>
      </c>
      <c r="D119" s="132" t="s">
        <v>830</v>
      </c>
      <c r="E119" s="190" t="s">
        <v>830</v>
      </c>
      <c r="F119" s="135">
        <v>507876.73</v>
      </c>
      <c r="G119" s="215">
        <v>11000</v>
      </c>
      <c r="H119" s="135">
        <v>34379.46</v>
      </c>
      <c r="J119" s="106">
        <v>726769.19</v>
      </c>
      <c r="K119" s="274">
        <v>220591.8</v>
      </c>
      <c r="M119" s="265">
        <v>29600</v>
      </c>
      <c r="N119" s="265">
        <v>0</v>
      </c>
      <c r="O119" s="296">
        <v>41.58</v>
      </c>
      <c r="R119" s="132">
        <v>37219.26</v>
      </c>
      <c r="S119" s="264">
        <v>1247302.3600000001</v>
      </c>
      <c r="T119" s="136">
        <v>1076738.76</v>
      </c>
      <c r="U119" s="129">
        <v>227988</v>
      </c>
      <c r="V119" s="129">
        <v>1632.83</v>
      </c>
      <c r="X119" s="129">
        <v>921763.4</v>
      </c>
      <c r="Y119" s="129">
        <v>73400</v>
      </c>
      <c r="Z119" s="297">
        <v>1437298.4</v>
      </c>
      <c r="AA119" s="297">
        <v>26150</v>
      </c>
      <c r="AB119" s="297">
        <v>6910</v>
      </c>
      <c r="AC119" s="297">
        <v>490609.75</v>
      </c>
      <c r="AD119" s="297">
        <v>154100.85999999999</v>
      </c>
      <c r="AH119" s="191">
        <f t="shared" si="7"/>
        <v>553256.18999999994</v>
      </c>
      <c r="AI119" s="192">
        <f t="shared" si="8"/>
        <v>29641.58</v>
      </c>
      <c r="AJ119" s="193">
        <f t="shared" si="9"/>
        <v>523614.60999999993</v>
      </c>
      <c r="AK119" s="137">
        <f t="shared" si="10"/>
        <v>2301522.9900000002</v>
      </c>
      <c r="AL119" s="136">
        <f t="shared" si="11"/>
        <v>2115069.0099999998</v>
      </c>
      <c r="AM119" s="198">
        <f t="shared" si="12"/>
        <v>186453.98000000045</v>
      </c>
    </row>
    <row r="120" spans="1:39" x14ac:dyDescent="0.2">
      <c r="A120" s="106" t="s">
        <v>826</v>
      </c>
      <c r="B120" s="106" t="s">
        <v>827</v>
      </c>
      <c r="C120" s="251">
        <v>3692</v>
      </c>
      <c r="D120" s="132" t="s">
        <v>831</v>
      </c>
      <c r="E120" s="190" t="s">
        <v>831</v>
      </c>
      <c r="F120" s="135">
        <v>520183.4</v>
      </c>
      <c r="G120" s="215">
        <v>0</v>
      </c>
      <c r="H120" s="135">
        <v>33306.31</v>
      </c>
      <c r="J120" s="106">
        <v>673543.91</v>
      </c>
      <c r="K120" s="274">
        <v>56201.06</v>
      </c>
      <c r="L120" s="265">
        <v>0</v>
      </c>
      <c r="M120" s="265">
        <v>34919.050000000003</v>
      </c>
      <c r="N120" s="265">
        <v>87</v>
      </c>
      <c r="O120" s="296">
        <v>7126.26</v>
      </c>
      <c r="R120" s="132">
        <v>-326880.7</v>
      </c>
      <c r="S120" s="264">
        <v>1693308.65</v>
      </c>
      <c r="T120" s="136">
        <v>1090652.33</v>
      </c>
      <c r="U120" s="129">
        <v>54954.5</v>
      </c>
      <c r="V120" s="129">
        <v>2136.2199999999998</v>
      </c>
      <c r="X120" s="129">
        <v>1198273.72</v>
      </c>
      <c r="Z120" s="297">
        <v>1702429.72</v>
      </c>
      <c r="AB120" s="297">
        <v>78297</v>
      </c>
      <c r="AC120" s="297">
        <v>513863.75</v>
      </c>
      <c r="AD120" s="297">
        <v>176371.88</v>
      </c>
      <c r="AE120" s="297">
        <v>380</v>
      </c>
      <c r="AH120" s="191">
        <f t="shared" si="7"/>
        <v>553489.71</v>
      </c>
      <c r="AI120" s="192">
        <f t="shared" si="8"/>
        <v>42132.310000000005</v>
      </c>
      <c r="AJ120" s="193">
        <f t="shared" si="9"/>
        <v>511357.39999999997</v>
      </c>
      <c r="AK120" s="137">
        <f t="shared" si="10"/>
        <v>2346016.77</v>
      </c>
      <c r="AL120" s="136">
        <f t="shared" si="11"/>
        <v>2471342.3499999996</v>
      </c>
      <c r="AM120" s="198">
        <f t="shared" si="12"/>
        <v>-125325.57999999961</v>
      </c>
    </row>
    <row r="121" spans="1:39" x14ac:dyDescent="0.2">
      <c r="A121" s="106" t="s">
        <v>826</v>
      </c>
      <c r="B121" s="106" t="s">
        <v>827</v>
      </c>
      <c r="C121" s="251">
        <v>4263</v>
      </c>
      <c r="D121" s="132" t="s">
        <v>832</v>
      </c>
      <c r="E121" s="190" t="s">
        <v>832</v>
      </c>
      <c r="F121" s="135">
        <v>435195.85</v>
      </c>
      <c r="G121" s="215">
        <v>0</v>
      </c>
      <c r="H121" s="135">
        <v>88473.24</v>
      </c>
      <c r="J121" s="106">
        <v>1239175.0900000001</v>
      </c>
      <c r="K121" s="274">
        <v>193692.21</v>
      </c>
      <c r="M121" s="265">
        <v>55020.14</v>
      </c>
      <c r="O121" s="296">
        <v>31.24</v>
      </c>
      <c r="R121" s="132">
        <v>-313445.05</v>
      </c>
      <c r="S121" s="264">
        <v>2084116.46</v>
      </c>
      <c r="T121" s="136">
        <v>1562617.62</v>
      </c>
      <c r="U121" s="129">
        <v>190492</v>
      </c>
      <c r="V121" s="129">
        <v>968.21</v>
      </c>
      <c r="X121" s="129">
        <v>997775.7</v>
      </c>
      <c r="Y121" s="129">
        <v>30800</v>
      </c>
      <c r="Z121" s="297">
        <v>1702605.7</v>
      </c>
      <c r="AA121" s="297">
        <v>18100</v>
      </c>
      <c r="AB121" s="297">
        <v>19746</v>
      </c>
      <c r="AC121" s="297">
        <v>676873.29</v>
      </c>
      <c r="AD121" s="297">
        <v>234514.94</v>
      </c>
      <c r="AH121" s="191">
        <f t="shared" si="7"/>
        <v>523669.08999999997</v>
      </c>
      <c r="AI121" s="192">
        <f t="shared" si="8"/>
        <v>55051.38</v>
      </c>
      <c r="AJ121" s="193">
        <f t="shared" si="9"/>
        <v>468617.70999999996</v>
      </c>
      <c r="AK121" s="137">
        <f t="shared" si="10"/>
        <v>2782653.5300000003</v>
      </c>
      <c r="AL121" s="136">
        <f t="shared" si="11"/>
        <v>2651839.9300000002</v>
      </c>
      <c r="AM121" s="198">
        <f t="shared" si="12"/>
        <v>130813.60000000009</v>
      </c>
    </row>
    <row r="122" spans="1:39" x14ac:dyDescent="0.2">
      <c r="A122" s="106" t="s">
        <v>826</v>
      </c>
      <c r="B122" s="106" t="s">
        <v>827</v>
      </c>
      <c r="C122" s="251">
        <v>1404</v>
      </c>
      <c r="D122" s="132" t="s">
        <v>833</v>
      </c>
      <c r="E122" s="190" t="s">
        <v>833</v>
      </c>
      <c r="F122" s="135">
        <v>189588.35</v>
      </c>
      <c r="G122" s="215">
        <v>0</v>
      </c>
      <c r="H122" s="135">
        <v>40660.35</v>
      </c>
      <c r="J122" s="106">
        <v>347634.96</v>
      </c>
      <c r="K122" s="274">
        <v>54231.72</v>
      </c>
      <c r="L122" s="265">
        <v>0</v>
      </c>
      <c r="M122" s="265">
        <v>34700</v>
      </c>
      <c r="N122" s="265">
        <v>1032</v>
      </c>
      <c r="O122" s="296">
        <v>3415.51</v>
      </c>
      <c r="R122" s="132">
        <v>75048.070000000007</v>
      </c>
      <c r="S122" s="264">
        <v>345503.07</v>
      </c>
      <c r="T122" s="136">
        <v>951454.01</v>
      </c>
      <c r="U122" s="129">
        <v>75000</v>
      </c>
      <c r="V122" s="129">
        <v>888.68</v>
      </c>
      <c r="X122" s="129">
        <v>747533.9</v>
      </c>
      <c r="Y122" s="129">
        <v>72400</v>
      </c>
      <c r="Z122" s="297">
        <v>1329453.8999999999</v>
      </c>
      <c r="AA122" s="297">
        <v>23970</v>
      </c>
      <c r="AB122" s="297">
        <v>16212</v>
      </c>
      <c r="AC122" s="297">
        <v>255439.12</v>
      </c>
      <c r="AD122" s="297">
        <v>49784.84</v>
      </c>
      <c r="AH122" s="191">
        <f t="shared" si="7"/>
        <v>230248.7</v>
      </c>
      <c r="AI122" s="192">
        <f t="shared" si="8"/>
        <v>39147.51</v>
      </c>
      <c r="AJ122" s="193">
        <f t="shared" si="9"/>
        <v>191101.19</v>
      </c>
      <c r="AK122" s="137">
        <f t="shared" si="10"/>
        <v>1847276.59</v>
      </c>
      <c r="AL122" s="136">
        <f t="shared" si="11"/>
        <v>1674859.86</v>
      </c>
      <c r="AM122" s="198">
        <f t="shared" si="12"/>
        <v>172416.72999999998</v>
      </c>
    </row>
    <row r="123" spans="1:39" x14ac:dyDescent="0.2">
      <c r="A123" s="106" t="s">
        <v>826</v>
      </c>
      <c r="B123" s="106" t="s">
        <v>827</v>
      </c>
      <c r="C123" s="251">
        <v>2290</v>
      </c>
      <c r="D123" s="132" t="s">
        <v>834</v>
      </c>
      <c r="E123" s="190" t="s">
        <v>834</v>
      </c>
      <c r="F123" s="135">
        <v>344986.07</v>
      </c>
      <c r="G123" s="215">
        <v>0</v>
      </c>
      <c r="H123" s="135">
        <v>70606.960000000006</v>
      </c>
      <c r="J123" s="106">
        <v>871089.69</v>
      </c>
      <c r="K123" s="274">
        <v>76912.23</v>
      </c>
      <c r="L123" s="265">
        <v>147800</v>
      </c>
      <c r="M123" s="265">
        <v>230210.98</v>
      </c>
      <c r="N123" s="265">
        <v>1193.5</v>
      </c>
      <c r="O123" s="296">
        <v>0</v>
      </c>
      <c r="R123" s="132">
        <v>-1164766.23</v>
      </c>
      <c r="S123" s="264">
        <v>2439641.09</v>
      </c>
      <c r="T123" s="136">
        <v>727670.73</v>
      </c>
      <c r="U123" s="129">
        <v>172561.9</v>
      </c>
      <c r="V123" s="129">
        <v>1568.19</v>
      </c>
      <c r="X123" s="129">
        <v>1389264.4</v>
      </c>
      <c r="Z123" s="297">
        <v>1738899.4</v>
      </c>
      <c r="AA123" s="297">
        <v>17526</v>
      </c>
      <c r="AB123" s="297">
        <v>51608</v>
      </c>
      <c r="AC123" s="297">
        <v>522701.19</v>
      </c>
      <c r="AD123" s="297">
        <v>250815.02</v>
      </c>
      <c r="AH123" s="191">
        <f t="shared" si="7"/>
        <v>415593.03</v>
      </c>
      <c r="AI123" s="192">
        <f t="shared" si="8"/>
        <v>379204.48</v>
      </c>
      <c r="AJ123" s="193">
        <f t="shared" si="9"/>
        <v>36388.550000000047</v>
      </c>
      <c r="AK123" s="137">
        <f t="shared" si="10"/>
        <v>2291065.2199999997</v>
      </c>
      <c r="AL123" s="136">
        <f t="shared" si="11"/>
        <v>2581549.61</v>
      </c>
      <c r="AM123" s="198">
        <f t="shared" si="12"/>
        <v>-290484.39000000013</v>
      </c>
    </row>
    <row r="124" spans="1:39" x14ac:dyDescent="0.2">
      <c r="A124" s="106" t="s">
        <v>826</v>
      </c>
      <c r="B124" s="106" t="s">
        <v>827</v>
      </c>
      <c r="C124" s="251">
        <v>3061</v>
      </c>
      <c r="D124" s="132" t="s">
        <v>835</v>
      </c>
      <c r="E124" s="190" t="s">
        <v>835</v>
      </c>
      <c r="F124" s="135">
        <v>372259.43</v>
      </c>
      <c r="G124" s="215">
        <v>0</v>
      </c>
      <c r="H124" s="135">
        <v>71545.09</v>
      </c>
      <c r="J124" s="106">
        <v>958631.5</v>
      </c>
      <c r="K124" s="274">
        <v>165018.69</v>
      </c>
      <c r="M124" s="265">
        <v>37500</v>
      </c>
      <c r="N124" s="265">
        <v>520</v>
      </c>
      <c r="O124" s="296">
        <v>3348.01</v>
      </c>
      <c r="Q124" s="132">
        <v>-1455617.82</v>
      </c>
      <c r="R124" s="132">
        <v>-11350</v>
      </c>
      <c r="S124" s="264">
        <v>3028722.67</v>
      </c>
      <c r="T124" s="136">
        <v>974212.52</v>
      </c>
      <c r="V124" s="129">
        <v>1225.58</v>
      </c>
      <c r="X124" s="129">
        <v>1390457.6</v>
      </c>
      <c r="Y124" s="129">
        <v>15400</v>
      </c>
      <c r="Z124" s="297">
        <v>1817487.6</v>
      </c>
      <c r="AA124" s="297">
        <v>41374</v>
      </c>
      <c r="AB124" s="297">
        <v>5636</v>
      </c>
      <c r="AC124" s="297">
        <v>323582.51</v>
      </c>
      <c r="AD124" s="297">
        <v>228883.74</v>
      </c>
      <c r="AH124" s="191">
        <f t="shared" si="7"/>
        <v>443804.52</v>
      </c>
      <c r="AI124" s="192">
        <f t="shared" si="8"/>
        <v>41368.01</v>
      </c>
      <c r="AJ124" s="193">
        <f t="shared" si="9"/>
        <v>402436.51</v>
      </c>
      <c r="AK124" s="137">
        <f t="shared" si="10"/>
        <v>2381295.7000000002</v>
      </c>
      <c r="AL124" s="136">
        <f t="shared" si="11"/>
        <v>2416963.8500000006</v>
      </c>
      <c r="AM124" s="198">
        <f t="shared" si="12"/>
        <v>-35668.150000000373</v>
      </c>
    </row>
    <row r="125" spans="1:39" x14ac:dyDescent="0.2">
      <c r="A125" s="106" t="s">
        <v>826</v>
      </c>
      <c r="B125" s="106" t="s">
        <v>827</v>
      </c>
      <c r="C125" s="251">
        <v>2521</v>
      </c>
      <c r="D125" s="132" t="s">
        <v>836</v>
      </c>
      <c r="E125" s="190" t="s">
        <v>836</v>
      </c>
      <c r="F125" s="135">
        <v>110743.35</v>
      </c>
      <c r="G125" s="215">
        <v>0</v>
      </c>
      <c r="H125" s="135">
        <v>22136.97</v>
      </c>
      <c r="J125" s="106">
        <v>1225225.52</v>
      </c>
      <c r="K125" s="274">
        <v>218813.89</v>
      </c>
      <c r="L125" s="265">
        <v>0</v>
      </c>
      <c r="M125" s="265">
        <v>31691.91</v>
      </c>
      <c r="O125" s="296">
        <v>8.56</v>
      </c>
      <c r="R125" s="132">
        <v>-1502119.95</v>
      </c>
      <c r="S125" s="264">
        <v>3118920.11</v>
      </c>
      <c r="T125" s="136">
        <v>1206982.3700000001</v>
      </c>
      <c r="U125" s="129">
        <v>80000</v>
      </c>
      <c r="V125" s="129">
        <v>811.65</v>
      </c>
      <c r="X125" s="129">
        <v>1287201.6000000001</v>
      </c>
      <c r="Z125" s="297">
        <v>1689353.6</v>
      </c>
      <c r="AC125" s="297">
        <v>701628.36</v>
      </c>
      <c r="AD125" s="297">
        <v>253647.56</v>
      </c>
      <c r="AG125" s="297">
        <v>1947</v>
      </c>
      <c r="AH125" s="191">
        <f t="shared" si="7"/>
        <v>132880.32000000001</v>
      </c>
      <c r="AI125" s="192">
        <f t="shared" si="8"/>
        <v>31700.47</v>
      </c>
      <c r="AJ125" s="193">
        <f t="shared" si="9"/>
        <v>101179.85</v>
      </c>
      <c r="AK125" s="137">
        <f t="shared" si="10"/>
        <v>2574995.62</v>
      </c>
      <c r="AL125" s="136">
        <f t="shared" si="11"/>
        <v>2646576.52</v>
      </c>
      <c r="AM125" s="198">
        <f t="shared" si="12"/>
        <v>-71580.899999999907</v>
      </c>
    </row>
    <row r="126" spans="1:39" x14ac:dyDescent="0.2">
      <c r="A126" s="106" t="s">
        <v>838</v>
      </c>
      <c r="B126" s="106" t="s">
        <v>839</v>
      </c>
      <c r="C126" s="251">
        <v>5126</v>
      </c>
      <c r="D126" s="132" t="s">
        <v>841</v>
      </c>
      <c r="E126" s="190" t="s">
        <v>841</v>
      </c>
      <c r="F126" s="135">
        <v>334986.90999999997</v>
      </c>
      <c r="G126" s="215">
        <v>0</v>
      </c>
      <c r="H126" s="135">
        <v>37188.97</v>
      </c>
      <c r="J126" s="106">
        <v>1019595.41</v>
      </c>
      <c r="K126" s="274">
        <v>97354.52</v>
      </c>
      <c r="L126" s="265">
        <v>0</v>
      </c>
      <c r="M126" s="265">
        <v>0</v>
      </c>
      <c r="O126" s="296">
        <v>1639.88</v>
      </c>
      <c r="R126" s="132">
        <v>1819948.97</v>
      </c>
      <c r="S126" s="264"/>
      <c r="T126" s="136">
        <v>1711270.73</v>
      </c>
      <c r="U126" s="129">
        <v>147610</v>
      </c>
      <c r="V126" s="129">
        <v>2317.7399999999998</v>
      </c>
      <c r="X126" s="129">
        <v>1429303.5</v>
      </c>
      <c r="Y126" s="129">
        <v>151000</v>
      </c>
      <c r="Z126" s="297">
        <v>2444704.5</v>
      </c>
      <c r="AA126" s="297">
        <v>10720</v>
      </c>
      <c r="AB126" s="297">
        <v>43046</v>
      </c>
      <c r="AC126" s="297">
        <v>1060467.6399999999</v>
      </c>
      <c r="AD126" s="297">
        <v>215026.87</v>
      </c>
      <c r="AH126" s="191">
        <f t="shared" si="7"/>
        <v>372175.88</v>
      </c>
      <c r="AI126" s="192">
        <f t="shared" si="8"/>
        <v>1639.88</v>
      </c>
      <c r="AJ126" s="193">
        <f t="shared" si="9"/>
        <v>370536</v>
      </c>
      <c r="AK126" s="137">
        <f t="shared" si="10"/>
        <v>3441501.9699999997</v>
      </c>
      <c r="AL126" s="136">
        <f t="shared" si="11"/>
        <v>3773965.01</v>
      </c>
      <c r="AM126" s="198">
        <f t="shared" si="12"/>
        <v>-332463.04000000004</v>
      </c>
    </row>
    <row r="127" spans="1:39" x14ac:dyDescent="0.2">
      <c r="A127" s="106" t="s">
        <v>838</v>
      </c>
      <c r="B127" s="106" t="s">
        <v>839</v>
      </c>
      <c r="C127" s="251">
        <v>2740</v>
      </c>
      <c r="D127" s="132" t="s">
        <v>842</v>
      </c>
      <c r="E127" s="190" t="s">
        <v>842</v>
      </c>
      <c r="F127" s="135">
        <v>206430.65</v>
      </c>
      <c r="G127" s="215">
        <v>0</v>
      </c>
      <c r="H127" s="135">
        <v>17543.22</v>
      </c>
      <c r="J127" s="106">
        <v>235022.07999999999</v>
      </c>
      <c r="K127" s="274">
        <v>59838.57</v>
      </c>
      <c r="M127" s="265">
        <v>78981.289999999994</v>
      </c>
      <c r="O127" s="296">
        <v>732.08</v>
      </c>
      <c r="R127" s="132">
        <v>786530.08</v>
      </c>
      <c r="S127" s="264"/>
      <c r="T127" s="136">
        <v>759067.44</v>
      </c>
      <c r="V127" s="129">
        <v>1286.4100000000001</v>
      </c>
      <c r="X127" s="129">
        <v>1312957.3999999999</v>
      </c>
      <c r="Y127" s="129">
        <v>17605</v>
      </c>
      <c r="Z127" s="297">
        <v>1788348.4</v>
      </c>
      <c r="AA127" s="297">
        <v>4490</v>
      </c>
      <c r="AB127" s="297">
        <v>12464</v>
      </c>
      <c r="AC127" s="297">
        <v>458841.34</v>
      </c>
      <c r="AD127" s="297">
        <v>174181.44</v>
      </c>
      <c r="AH127" s="191">
        <f t="shared" si="7"/>
        <v>223973.87</v>
      </c>
      <c r="AI127" s="192">
        <f t="shared" si="8"/>
        <v>79713.37</v>
      </c>
      <c r="AJ127" s="193">
        <f t="shared" si="9"/>
        <v>144260.5</v>
      </c>
      <c r="AK127" s="137">
        <f t="shared" si="10"/>
        <v>2090916.25</v>
      </c>
      <c r="AL127" s="136">
        <f t="shared" si="11"/>
        <v>2438325.1799999997</v>
      </c>
      <c r="AM127" s="198">
        <f t="shared" si="12"/>
        <v>-347408.9299999997</v>
      </c>
    </row>
    <row r="128" spans="1:39" x14ac:dyDescent="0.2">
      <c r="A128" s="106" t="s">
        <v>838</v>
      </c>
      <c r="B128" s="106" t="s">
        <v>839</v>
      </c>
      <c r="C128" s="251">
        <v>5577</v>
      </c>
      <c r="D128" s="132" t="s">
        <v>843</v>
      </c>
      <c r="E128" s="190" t="s">
        <v>843</v>
      </c>
      <c r="F128" s="135">
        <v>103636.53</v>
      </c>
      <c r="G128" s="215">
        <v>1800</v>
      </c>
      <c r="H128" s="135">
        <v>10118.51</v>
      </c>
      <c r="J128" s="106">
        <v>5664357.8600000003</v>
      </c>
      <c r="K128" s="274">
        <v>57299.18</v>
      </c>
      <c r="L128" s="265">
        <v>0</v>
      </c>
      <c r="M128" s="265">
        <v>220143.35</v>
      </c>
      <c r="N128" s="265">
        <v>0</v>
      </c>
      <c r="O128" s="296">
        <v>678.73</v>
      </c>
      <c r="R128" s="132">
        <v>6644109.9500000002</v>
      </c>
      <c r="S128" s="264"/>
      <c r="T128" s="136">
        <v>1484617.33</v>
      </c>
      <c r="U128" s="129">
        <v>139400</v>
      </c>
      <c r="V128" s="129">
        <v>1340.43</v>
      </c>
      <c r="X128" s="129">
        <v>1439998</v>
      </c>
      <c r="Y128" s="129">
        <v>128600</v>
      </c>
      <c r="Z128" s="297">
        <v>2273782</v>
      </c>
      <c r="AA128" s="297">
        <v>3870</v>
      </c>
      <c r="AB128" s="297">
        <v>63534</v>
      </c>
      <c r="AC128" s="297">
        <v>1391918.63</v>
      </c>
      <c r="AD128" s="297">
        <v>488571.08</v>
      </c>
      <c r="AH128" s="191">
        <f t="shared" si="7"/>
        <v>115555.04</v>
      </c>
      <c r="AI128" s="192">
        <f t="shared" si="8"/>
        <v>220822.08000000002</v>
      </c>
      <c r="AJ128" s="193">
        <f t="shared" si="9"/>
        <v>-105267.04000000002</v>
      </c>
      <c r="AK128" s="137">
        <f t="shared" si="10"/>
        <v>3193955.76</v>
      </c>
      <c r="AL128" s="136">
        <f t="shared" si="11"/>
        <v>4221675.71</v>
      </c>
      <c r="AM128" s="198">
        <f t="shared" si="12"/>
        <v>-1027719.9500000002</v>
      </c>
    </row>
    <row r="129" spans="1:39" x14ac:dyDescent="0.2">
      <c r="A129" s="106" t="s">
        <v>838</v>
      </c>
      <c r="B129" s="106" t="s">
        <v>839</v>
      </c>
      <c r="C129" s="251">
        <v>2799</v>
      </c>
      <c r="D129" s="132" t="s">
        <v>844</v>
      </c>
      <c r="E129" s="190" t="s">
        <v>844</v>
      </c>
      <c r="F129" s="135">
        <v>384751.58</v>
      </c>
      <c r="G129" s="215">
        <v>0</v>
      </c>
      <c r="H129" s="135">
        <v>0</v>
      </c>
      <c r="J129" s="106">
        <v>446629.53</v>
      </c>
      <c r="K129" s="274">
        <v>38729.440000000002</v>
      </c>
      <c r="M129" s="265">
        <v>59147.4</v>
      </c>
      <c r="O129" s="296">
        <v>1485.03</v>
      </c>
      <c r="R129" s="132">
        <v>804371.96</v>
      </c>
      <c r="S129" s="264"/>
      <c r="T129" s="136">
        <v>1050293.19</v>
      </c>
      <c r="U129" s="129">
        <v>143240</v>
      </c>
      <c r="V129" s="129">
        <v>1654.07</v>
      </c>
      <c r="X129" s="129">
        <v>859026</v>
      </c>
      <c r="Y129" s="129">
        <v>150900</v>
      </c>
      <c r="Z129" s="297">
        <v>1512540</v>
      </c>
      <c r="AB129" s="297">
        <v>16854</v>
      </c>
      <c r="AC129" s="297">
        <v>600484.42000000004</v>
      </c>
      <c r="AD129" s="297">
        <v>70128.679999999993</v>
      </c>
      <c r="AH129" s="191">
        <f t="shared" si="7"/>
        <v>384751.58</v>
      </c>
      <c r="AI129" s="192">
        <f t="shared" si="8"/>
        <v>60632.43</v>
      </c>
      <c r="AJ129" s="193">
        <f t="shared" si="9"/>
        <v>324119.15000000002</v>
      </c>
      <c r="AK129" s="137">
        <f t="shared" si="10"/>
        <v>2205113.2599999998</v>
      </c>
      <c r="AL129" s="136">
        <f t="shared" si="11"/>
        <v>2200007.1</v>
      </c>
      <c r="AM129" s="198">
        <f t="shared" si="12"/>
        <v>5106.1599999996834</v>
      </c>
    </row>
    <row r="130" spans="1:39" x14ac:dyDescent="0.2">
      <c r="A130" s="106" t="s">
        <v>838</v>
      </c>
      <c r="B130" s="106" t="s">
        <v>839</v>
      </c>
      <c r="C130" s="251">
        <v>2595</v>
      </c>
      <c r="D130" s="132" t="s">
        <v>845</v>
      </c>
      <c r="E130" s="190" t="s">
        <v>845</v>
      </c>
      <c r="F130" s="135">
        <v>313245.5</v>
      </c>
      <c r="G130" s="215">
        <v>0</v>
      </c>
      <c r="H130" s="135">
        <v>8609.85</v>
      </c>
      <c r="J130" s="106">
        <v>594258.86</v>
      </c>
      <c r="K130" s="274">
        <v>38184.93</v>
      </c>
      <c r="M130" s="265">
        <v>54992.22</v>
      </c>
      <c r="N130" s="265">
        <v>0</v>
      </c>
      <c r="O130" s="296">
        <v>645.32000000000005</v>
      </c>
      <c r="R130" s="132">
        <v>899701.68</v>
      </c>
      <c r="S130" s="264"/>
      <c r="T130" s="136">
        <v>703082.85</v>
      </c>
      <c r="U130" s="129">
        <v>131660</v>
      </c>
      <c r="V130" s="129">
        <v>1118.92</v>
      </c>
      <c r="X130" s="129">
        <v>802497</v>
      </c>
      <c r="Y130" s="129">
        <v>183000</v>
      </c>
      <c r="Z130" s="297">
        <v>1153885</v>
      </c>
      <c r="AA130" s="297">
        <v>4510</v>
      </c>
      <c r="AB130" s="297">
        <v>8838</v>
      </c>
      <c r="AC130" s="297">
        <v>518353.4</v>
      </c>
      <c r="AD130" s="297">
        <v>136812.45000000001</v>
      </c>
      <c r="AH130" s="191">
        <f t="shared" si="7"/>
        <v>321855.34999999998</v>
      </c>
      <c r="AI130" s="192">
        <f t="shared" si="8"/>
        <v>55637.54</v>
      </c>
      <c r="AJ130" s="193">
        <f t="shared" si="9"/>
        <v>266217.81</v>
      </c>
      <c r="AK130" s="137">
        <f t="shared" si="10"/>
        <v>1821358.77</v>
      </c>
      <c r="AL130" s="136">
        <f t="shared" si="11"/>
        <v>1822398.8499999999</v>
      </c>
      <c r="AM130" s="198">
        <f t="shared" si="12"/>
        <v>-1040.0799999998417</v>
      </c>
    </row>
    <row r="131" spans="1:39" x14ac:dyDescent="0.2">
      <c r="M131" s="266"/>
      <c r="N131" s="266"/>
      <c r="O131" s="266"/>
      <c r="P131" s="130"/>
    </row>
    <row r="132" spans="1:39" x14ac:dyDescent="0.2">
      <c r="O132" s="296"/>
    </row>
    <row r="133" spans="1:39" x14ac:dyDescent="0.2">
      <c r="M133" s="266"/>
      <c r="N133" s="266"/>
      <c r="O133" s="266"/>
      <c r="P133" s="130"/>
    </row>
    <row r="134" spans="1:39" x14ac:dyDescent="0.2">
      <c r="M134" s="266"/>
      <c r="N134" s="266"/>
      <c r="O134" s="266"/>
      <c r="P134" s="130"/>
    </row>
    <row r="135" spans="1:39" x14ac:dyDescent="0.2">
      <c r="M135" s="266"/>
      <c r="N135" s="266"/>
      <c r="O135" s="266"/>
      <c r="P135" s="130"/>
    </row>
    <row r="136" spans="1:39" x14ac:dyDescent="0.2">
      <c r="M136" s="266"/>
      <c r="N136" s="266"/>
      <c r="O136" s="266"/>
      <c r="P136" s="130"/>
    </row>
    <row r="137" spans="1:39" x14ac:dyDescent="0.2">
      <c r="M137" s="266"/>
      <c r="N137" s="266"/>
      <c r="O137" s="266"/>
      <c r="P137" s="130"/>
    </row>
    <row r="138" spans="1:39" x14ac:dyDescent="0.2">
      <c r="M138" s="266"/>
      <c r="N138" s="266"/>
      <c r="O138" s="266"/>
      <c r="P138" s="1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1</vt:i4>
      </vt:variant>
    </vt:vector>
  </HeadingPairs>
  <TitlesOfParts>
    <vt:vector size="19" baseType="lpstr">
      <vt:lpstr>คะแนน</vt:lpstr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</vt:lpstr>
      <vt:lpstr>2.สรุปคะแนนการส่งงบ</vt:lpstr>
      <vt:lpstr>3. สรุปรวมราย CUP 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2018-12-07T01:55:21Z</cp:lastPrinted>
  <dcterms:created xsi:type="dcterms:W3CDTF">2018-02-08T06:24:17Z</dcterms:created>
  <dcterms:modified xsi:type="dcterms:W3CDTF">2018-12-11T03:09:52Z</dcterms:modified>
</cp:coreProperties>
</file>